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dellasiega\BOLSA DE COMERCIO DE ROSARIO\IyEE Privado - DIYEE - IYEE (Privado)\05. Memorias Anuales\Anuario Estadístico DIyEE\Año 2025\"/>
    </mc:Choice>
  </mc:AlternateContent>
  <bookViews>
    <workbookView xWindow="0" yWindow="0" windowWidth="20490" windowHeight="7455" tabRatio="733"/>
  </bookViews>
  <sheets>
    <sheet name="Tapa" sheetId="51" r:id="rId1"/>
    <sheet name="Contra tapa" sheetId="52" r:id="rId2"/>
    <sheet name="Indice" sheetId="53" r:id="rId3"/>
    <sheet name="Index" sheetId="54" r:id="rId4"/>
    <sheet name="1.1" sheetId="12" r:id="rId5"/>
    <sheet name="1.2" sheetId="1" r:id="rId6"/>
    <sheet name="1.3" sheetId="2" r:id="rId7"/>
    <sheet name="1.4" sheetId="3" r:id="rId8"/>
    <sheet name="1.5" sheetId="14" r:id="rId9"/>
    <sheet name="1.6" sheetId="15" r:id="rId10"/>
    <sheet name="1.7" sheetId="16" r:id="rId11"/>
    <sheet name="1.8" sheetId="18" r:id="rId12"/>
    <sheet name="1.9" sheetId="19" r:id="rId13"/>
    <sheet name="2.1" sheetId="20" r:id="rId14"/>
    <sheet name="2.2" sheetId="21" r:id="rId15"/>
    <sheet name="2.3" sheetId="22" r:id="rId16"/>
    <sheet name="2.4" sheetId="23" r:id="rId17"/>
    <sheet name="2.5" sheetId="24" r:id="rId18"/>
    <sheet name="2.6" sheetId="25" r:id="rId19"/>
    <sheet name="2.7" sheetId="27" r:id="rId20"/>
    <sheet name="2.8" sheetId="28" r:id="rId21"/>
    <sheet name="2.9" sheetId="29" r:id="rId22"/>
    <sheet name="2.10" sheetId="30" r:id="rId23"/>
    <sheet name="2.11" sheetId="31" r:id="rId24"/>
    <sheet name="3.1-2" sheetId="32" r:id="rId25"/>
    <sheet name="3.3-4" sheetId="33" r:id="rId26"/>
    <sheet name="3.5-6" sheetId="34" r:id="rId27"/>
    <sheet name="3.7-8" sheetId="35" r:id="rId28"/>
    <sheet name="3.9-10" sheetId="36" r:id="rId29"/>
    <sheet name="4.1" sheetId="37" r:id="rId30"/>
    <sheet name="4.2" sheetId="38" r:id="rId31"/>
    <sheet name="4.3-4" sheetId="39" r:id="rId32"/>
    <sheet name="4.5" sheetId="40" r:id="rId33"/>
    <sheet name="4.6" sheetId="41" r:id="rId34"/>
    <sheet name="4.7" sheetId="42" r:id="rId35"/>
    <sheet name="4.8" sheetId="43" r:id="rId36"/>
    <sheet name="4.9" sheetId="44" r:id="rId37"/>
    <sheet name="4.10" sheetId="45" r:id="rId38"/>
    <sheet name="4.11" sheetId="46" r:id="rId39"/>
    <sheet name="4.12" sheetId="47" r:id="rId40"/>
    <sheet name="4.13" sheetId="48" r:id="rId41"/>
    <sheet name="4.14" sheetId="49" r:id="rId42"/>
    <sheet name="4.15-16" sheetId="50" r:id="rId43"/>
    <sheet name="Referencias" sheetId="55" r:id="rId44"/>
    <sheet name="Direcciones" sheetId="56" r:id="rId45"/>
  </sheets>
  <definedNames>
    <definedName name="_xlnm.Print_Area" localSheetId="4">'1.1'!$A$1</definedName>
    <definedName name="_xlnm.Print_Area" localSheetId="5">'1.2'!$A$1</definedName>
    <definedName name="_xlnm.Print_Area" localSheetId="6">'1.3'!$A$1</definedName>
    <definedName name="_xlnm.Print_Area" localSheetId="7">'1.4'!$A$1</definedName>
    <definedName name="_xlnm.Print_Area" localSheetId="8">'1.5'!$A$1</definedName>
    <definedName name="_xlnm.Print_Area" localSheetId="9">'1.6'!$A$1</definedName>
    <definedName name="_xlnm.Print_Area" localSheetId="10">'1.7'!$A$1</definedName>
    <definedName name="_xlnm.Print_Area" localSheetId="11">'1.8'!$A$1</definedName>
    <definedName name="_xlnm.Print_Area" localSheetId="12">'1.9'!$A$1</definedName>
    <definedName name="_xlnm.Print_Area" localSheetId="13">'2.1'!$A$1</definedName>
    <definedName name="_xlnm.Print_Area" localSheetId="22">'2.10'!$B$1</definedName>
    <definedName name="_xlnm.Print_Area" localSheetId="23">'2.11'!$A$1:$M$42</definedName>
    <definedName name="_xlnm.Print_Area" localSheetId="14">'2.2'!$A$1:$N$125</definedName>
    <definedName name="_xlnm.Print_Area" localSheetId="15">'2.3'!$A$1</definedName>
    <definedName name="_xlnm.Print_Area" localSheetId="16">'2.4'!$A$1</definedName>
    <definedName name="_xlnm.Print_Area" localSheetId="17">'2.5'!$A$1</definedName>
    <definedName name="_xlnm.Print_Area" localSheetId="18">'2.6'!$A$1</definedName>
    <definedName name="_xlnm.Print_Area" localSheetId="19">'2.7'!$A$1</definedName>
    <definedName name="_xlnm.Print_Area" localSheetId="20">'2.8'!$A$1</definedName>
    <definedName name="_xlnm.Print_Area" localSheetId="21">'2.9'!$A$1</definedName>
    <definedName name="_xlnm.Print_Area" localSheetId="24">'3.1-2'!$A$1</definedName>
    <definedName name="_xlnm.Print_Area" localSheetId="25">'3.3-4'!$A$1</definedName>
    <definedName name="_xlnm.Print_Area" localSheetId="26">'3.5-6'!$A$1</definedName>
    <definedName name="_xlnm.Print_Area" localSheetId="27">'3.7-8'!$A$1</definedName>
    <definedName name="_xlnm.Print_Area" localSheetId="28">'3.9-10'!$A$1</definedName>
    <definedName name="_xlnm.Print_Area" localSheetId="29">'4.1'!$A$1</definedName>
    <definedName name="_xlnm.Print_Area" localSheetId="37">'4.10'!$A$1</definedName>
    <definedName name="_xlnm.Print_Area" localSheetId="38">'4.11'!$A$1</definedName>
    <definedName name="_xlnm.Print_Area" localSheetId="39">'4.12'!$A$1</definedName>
    <definedName name="_xlnm.Print_Area" localSheetId="40">'4.13'!$A$1:$S$36</definedName>
    <definedName name="_xlnm.Print_Area" localSheetId="41">'4.14'!$A$1</definedName>
    <definedName name="_xlnm.Print_Area" localSheetId="42">'4.15-16'!$A$1</definedName>
    <definedName name="_xlnm.Print_Area" localSheetId="30">'4.2'!$A$1</definedName>
    <definedName name="_xlnm.Print_Area" localSheetId="31">'4.3-4'!$A$1</definedName>
    <definedName name="_xlnm.Print_Area" localSheetId="32">'4.5'!$A$1</definedName>
    <definedName name="_xlnm.Print_Area" localSheetId="33">'4.6'!$A$1</definedName>
    <definedName name="_xlnm.Print_Area" localSheetId="34">'4.7'!$A$1:$Q$36</definedName>
    <definedName name="_xlnm.Print_Area" localSheetId="35">'4.8'!$A$1:$Q$36</definedName>
    <definedName name="_xlnm.Print_Area" localSheetId="36">'4.9'!$A$1</definedName>
    <definedName name="_xlnm.Print_Area" localSheetId="44">Direcciones!$B$1</definedName>
    <definedName name="_xlnm.Print_Area" localSheetId="43">Referencias!$B$1</definedName>
    <definedName name="_xlnm.Print_Titles" localSheetId="18">'2.6'!$1:$6</definedName>
  </definedNames>
  <calcPr calcId="152511"/>
</workbook>
</file>

<file path=xl/calcChain.xml><?xml version="1.0" encoding="utf-8"?>
<calcChain xmlns="http://schemas.openxmlformats.org/spreadsheetml/2006/main">
  <c r="I39" i="31" l="1"/>
  <c r="E39" i="31"/>
  <c r="I38" i="31"/>
  <c r="G38" i="31"/>
  <c r="E38" i="31"/>
  <c r="C38" i="31"/>
  <c r="G46" i="30" l="1"/>
  <c r="I46" i="30"/>
  <c r="I36" i="30"/>
  <c r="I37" i="30"/>
  <c r="I38" i="30"/>
  <c r="I39" i="30"/>
  <c r="I40" i="30"/>
  <c r="I41" i="30"/>
  <c r="I42" i="30"/>
  <c r="I43" i="30"/>
  <c r="G30" i="30"/>
  <c r="I30" i="30"/>
  <c r="J30" i="30" l="1"/>
  <c r="J46" i="30"/>
  <c r="B53" i="25" l="1"/>
  <c r="C53" i="25"/>
  <c r="D53" i="25"/>
  <c r="E53" i="25"/>
  <c r="F53" i="25"/>
  <c r="G53" i="25"/>
  <c r="H53" i="25"/>
  <c r="K53" i="25"/>
  <c r="I54" i="25"/>
  <c r="L54" i="25" s="1"/>
  <c r="I55" i="25"/>
  <c r="L55" i="25" s="1"/>
  <c r="I56" i="25"/>
  <c r="L56" i="25" s="1"/>
  <c r="I57" i="25"/>
  <c r="L57" i="25" s="1"/>
  <c r="B58" i="25"/>
  <c r="C58" i="25"/>
  <c r="D58" i="25"/>
  <c r="E58" i="25"/>
  <c r="F58" i="25"/>
  <c r="G58" i="25"/>
  <c r="H58" i="25"/>
  <c r="K58" i="25"/>
  <c r="I59" i="25"/>
  <c r="L59" i="25" s="1"/>
  <c r="I60" i="25"/>
  <c r="L60" i="25" s="1"/>
  <c r="I61" i="25"/>
  <c r="L61" i="25" s="1"/>
  <c r="I62" i="25"/>
  <c r="L62" i="25" s="1"/>
  <c r="I63" i="25"/>
  <c r="L63" i="25" s="1"/>
  <c r="I64" i="25"/>
  <c r="L64" i="25" s="1"/>
  <c r="B65" i="25"/>
  <c r="C65" i="25"/>
  <c r="D65" i="25"/>
  <c r="E65" i="25"/>
  <c r="F65" i="25"/>
  <c r="G65" i="25"/>
  <c r="H65" i="25"/>
  <c r="K65" i="25"/>
  <c r="I66" i="25"/>
  <c r="L66" i="25" s="1"/>
  <c r="I67" i="25"/>
  <c r="L67" i="25" s="1"/>
  <c r="I68" i="25"/>
  <c r="L68" i="25" s="1"/>
  <c r="I69" i="25"/>
  <c r="L69" i="25" s="1"/>
  <c r="I70" i="25"/>
  <c r="L70" i="25" s="1"/>
  <c r="I71" i="25"/>
  <c r="L71" i="25" s="1"/>
  <c r="I72" i="25"/>
  <c r="L72" i="25"/>
  <c r="I73" i="25"/>
  <c r="L73" i="25" s="1"/>
  <c r="I74" i="25"/>
  <c r="L74" i="25"/>
  <c r="I75" i="25"/>
  <c r="L75" i="25" s="1"/>
  <c r="I76" i="25"/>
  <c r="L76" i="25" s="1"/>
  <c r="I77" i="25"/>
  <c r="L77" i="25" s="1"/>
  <c r="I78" i="25"/>
  <c r="L78" i="25" s="1"/>
  <c r="I79" i="25"/>
  <c r="L79" i="25" s="1"/>
  <c r="I80" i="25"/>
  <c r="L80" i="25" s="1"/>
  <c r="I81" i="25"/>
  <c r="L81" i="25"/>
  <c r="I82" i="25"/>
  <c r="L82" i="25"/>
  <c r="I83" i="25"/>
  <c r="L83" i="25" s="1"/>
  <c r="I84" i="25"/>
  <c r="L84" i="25" s="1"/>
  <c r="I85" i="25"/>
  <c r="L85" i="25" s="1"/>
  <c r="I86" i="25"/>
  <c r="L86" i="25" s="1"/>
  <c r="I87" i="25"/>
  <c r="L87" i="25"/>
  <c r="I88" i="25"/>
  <c r="L88" i="25" s="1"/>
  <c r="I89" i="25"/>
  <c r="L89" i="25" s="1"/>
  <c r="I90" i="25"/>
  <c r="L90" i="25" s="1"/>
  <c r="I91" i="25"/>
  <c r="L91" i="25" s="1"/>
  <c r="I92" i="25"/>
  <c r="L92" i="25" s="1"/>
  <c r="I93" i="25"/>
  <c r="L93" i="25" s="1"/>
  <c r="I94" i="25"/>
  <c r="L94" i="25" s="1"/>
  <c r="I95" i="25"/>
  <c r="L95" i="25"/>
  <c r="Z59" i="36"/>
  <c r="Z58" i="36"/>
  <c r="Z57" i="36"/>
  <c r="Z56" i="36"/>
  <c r="Z55" i="36"/>
  <c r="Z54" i="36"/>
  <c r="Z53" i="36"/>
  <c r="Z52" i="36"/>
  <c r="Z51" i="36"/>
  <c r="Z50" i="36"/>
  <c r="Z41" i="36"/>
  <c r="X41" i="36"/>
  <c r="V41" i="36"/>
  <c r="T41" i="36"/>
  <c r="R41" i="36"/>
  <c r="P41" i="36"/>
  <c r="N41" i="36"/>
  <c r="L41" i="36"/>
  <c r="J41" i="36"/>
  <c r="H41" i="36"/>
  <c r="F41" i="36"/>
  <c r="D41" i="36"/>
  <c r="Z40" i="36"/>
  <c r="X40" i="36"/>
  <c r="V40" i="36"/>
  <c r="T40" i="36"/>
  <c r="R40" i="36"/>
  <c r="P40" i="36"/>
  <c r="N40" i="36"/>
  <c r="L40" i="36"/>
  <c r="J40" i="36"/>
  <c r="H40" i="36"/>
  <c r="F40" i="36"/>
  <c r="D40" i="36"/>
  <c r="Z39" i="36"/>
  <c r="X39" i="36"/>
  <c r="V39" i="36"/>
  <c r="T39" i="36"/>
  <c r="R39" i="36"/>
  <c r="P39" i="36"/>
  <c r="N39" i="36"/>
  <c r="L39" i="36"/>
  <c r="J39" i="36"/>
  <c r="H39" i="36"/>
  <c r="F39" i="36"/>
  <c r="D39" i="36"/>
  <c r="Z59" i="35"/>
  <c r="Z58" i="35"/>
  <c r="Z57" i="35"/>
  <c r="Z56" i="35"/>
  <c r="Z55" i="35"/>
  <c r="Z54" i="35"/>
  <c r="Z53" i="35"/>
  <c r="Z52" i="35"/>
  <c r="Z51" i="35"/>
  <c r="Z50" i="35"/>
  <c r="Z41" i="35"/>
  <c r="X41" i="35"/>
  <c r="V41" i="35"/>
  <c r="T41" i="35"/>
  <c r="R41" i="35"/>
  <c r="P41" i="35"/>
  <c r="N41" i="35"/>
  <c r="L41" i="35"/>
  <c r="J41" i="35"/>
  <c r="H41" i="35"/>
  <c r="F41" i="35"/>
  <c r="D41" i="35"/>
  <c r="Z40" i="35"/>
  <c r="X40" i="35"/>
  <c r="V40" i="35"/>
  <c r="T40" i="35"/>
  <c r="R40" i="35"/>
  <c r="P40" i="35"/>
  <c r="N40" i="35"/>
  <c r="L40" i="35"/>
  <c r="J40" i="35"/>
  <c r="H40" i="35"/>
  <c r="F40" i="35"/>
  <c r="D40" i="35"/>
  <c r="Z39" i="35"/>
  <c r="X39" i="35"/>
  <c r="V39" i="35"/>
  <c r="T39" i="35"/>
  <c r="R39" i="35"/>
  <c r="P39" i="35"/>
  <c r="N39" i="35"/>
  <c r="L39" i="35"/>
  <c r="J39" i="35"/>
  <c r="H39" i="35"/>
  <c r="F39" i="35"/>
  <c r="D39" i="35"/>
  <c r="Z59" i="34"/>
  <c r="Z58" i="34"/>
  <c r="Z57" i="34"/>
  <c r="Z56" i="34"/>
  <c r="Z55" i="34"/>
  <c r="Z54" i="34"/>
  <c r="Z53" i="34"/>
  <c r="Z52" i="34"/>
  <c r="Z51" i="34"/>
  <c r="Z50" i="34"/>
  <c r="Z41" i="34"/>
  <c r="X41" i="34"/>
  <c r="V41" i="34"/>
  <c r="T41" i="34"/>
  <c r="R41" i="34"/>
  <c r="P41" i="34"/>
  <c r="N41" i="34"/>
  <c r="L41" i="34"/>
  <c r="J41" i="34"/>
  <c r="H41" i="34"/>
  <c r="F41" i="34"/>
  <c r="D41" i="34"/>
  <c r="Z40" i="34"/>
  <c r="X40" i="34"/>
  <c r="V40" i="34"/>
  <c r="T40" i="34"/>
  <c r="R40" i="34"/>
  <c r="P40" i="34"/>
  <c r="N40" i="34"/>
  <c r="L40" i="34"/>
  <c r="J40" i="34"/>
  <c r="H40" i="34"/>
  <c r="F40" i="34"/>
  <c r="D40" i="34"/>
  <c r="Z39" i="34"/>
  <c r="X39" i="34"/>
  <c r="V39" i="34"/>
  <c r="T39" i="34"/>
  <c r="R39" i="34"/>
  <c r="P39" i="34"/>
  <c r="N39" i="34"/>
  <c r="L39" i="34"/>
  <c r="J39" i="34"/>
  <c r="H39" i="34"/>
  <c r="F39" i="34"/>
  <c r="D39" i="34"/>
  <c r="Z59" i="33"/>
  <c r="Z58" i="33"/>
  <c r="Z57" i="33"/>
  <c r="Z56" i="33"/>
  <c r="Z55" i="33"/>
  <c r="Z54" i="33"/>
  <c r="Z53" i="33"/>
  <c r="Z52" i="33"/>
  <c r="Z51" i="33"/>
  <c r="Z50" i="33"/>
  <c r="Z41" i="33"/>
  <c r="X41" i="33"/>
  <c r="V41" i="33"/>
  <c r="T41" i="33"/>
  <c r="R41" i="33"/>
  <c r="P41" i="33"/>
  <c r="N41" i="33"/>
  <c r="L41" i="33"/>
  <c r="J41" i="33"/>
  <c r="H41" i="33"/>
  <c r="F41" i="33"/>
  <c r="D41" i="33"/>
  <c r="Z40" i="33"/>
  <c r="X40" i="33"/>
  <c r="V40" i="33"/>
  <c r="T40" i="33"/>
  <c r="R40" i="33"/>
  <c r="P40" i="33"/>
  <c r="N40" i="33"/>
  <c r="L40" i="33"/>
  <c r="J40" i="33"/>
  <c r="H40" i="33"/>
  <c r="F40" i="33"/>
  <c r="D40" i="33"/>
  <c r="Z39" i="33"/>
  <c r="X39" i="33"/>
  <c r="V39" i="33"/>
  <c r="T39" i="33"/>
  <c r="R39" i="33"/>
  <c r="P39" i="33"/>
  <c r="N39" i="33"/>
  <c r="L39" i="33"/>
  <c r="J39" i="33"/>
  <c r="H39" i="33"/>
  <c r="F39" i="33"/>
  <c r="D39" i="33"/>
  <c r="Z59" i="32"/>
  <c r="Z58" i="32"/>
  <c r="Z57" i="32"/>
  <c r="Z56" i="32"/>
  <c r="Z55" i="32"/>
  <c r="Z54" i="32"/>
  <c r="Z53" i="32"/>
  <c r="Z52" i="32"/>
  <c r="Z51" i="32"/>
  <c r="Z50" i="32"/>
  <c r="Z41" i="32"/>
  <c r="X41" i="32"/>
  <c r="V41" i="32"/>
  <c r="T41" i="32"/>
  <c r="R41" i="32"/>
  <c r="P41" i="32"/>
  <c r="N41" i="32"/>
  <c r="L41" i="32"/>
  <c r="J41" i="32"/>
  <c r="H41" i="32"/>
  <c r="F41" i="32"/>
  <c r="D41" i="32"/>
  <c r="Z40" i="32"/>
  <c r="X40" i="32"/>
  <c r="V40" i="32"/>
  <c r="T40" i="32"/>
  <c r="R40" i="32"/>
  <c r="P40" i="32"/>
  <c r="N40" i="32"/>
  <c r="L40" i="32"/>
  <c r="J40" i="32"/>
  <c r="H40" i="32"/>
  <c r="F40" i="32"/>
  <c r="D40" i="32"/>
  <c r="Z39" i="32"/>
  <c r="X39" i="32"/>
  <c r="V39" i="32"/>
  <c r="T39" i="32"/>
  <c r="R39" i="32"/>
  <c r="P39" i="32"/>
  <c r="N39" i="32"/>
  <c r="L39" i="32"/>
  <c r="J39" i="32"/>
  <c r="H39" i="32"/>
  <c r="F39" i="32"/>
  <c r="D39" i="32"/>
  <c r="M29" i="31"/>
  <c r="K29" i="31"/>
  <c r="F29" i="31"/>
  <c r="E28" i="31"/>
  <c r="G27" i="31"/>
  <c r="G29" i="31" s="1"/>
  <c r="E27" i="31"/>
  <c r="C27" i="31"/>
  <c r="C29" i="31" s="1"/>
  <c r="I25" i="31"/>
  <c r="I24" i="31"/>
  <c r="I23" i="31"/>
  <c r="I22" i="31"/>
  <c r="I21" i="31"/>
  <c r="I20" i="31"/>
  <c r="I19" i="31"/>
  <c r="I18" i="31"/>
  <c r="I17" i="31"/>
  <c r="I16" i="31"/>
  <c r="I15" i="31"/>
  <c r="I14" i="31"/>
  <c r="E13" i="31"/>
  <c r="I13" i="31" s="1"/>
  <c r="I12" i="31"/>
  <c r="I11" i="31"/>
  <c r="I10" i="31"/>
  <c r="I9" i="31"/>
  <c r="I8" i="31"/>
  <c r="I7" i="31"/>
  <c r="I62" i="30"/>
  <c r="G62" i="30"/>
  <c r="I61" i="30"/>
  <c r="G61" i="30"/>
  <c r="I60" i="30"/>
  <c r="G60" i="30"/>
  <c r="I59" i="30"/>
  <c r="G59" i="30"/>
  <c r="I58" i="30"/>
  <c r="G58" i="30"/>
  <c r="I57" i="30"/>
  <c r="G57" i="30"/>
  <c r="I56" i="30"/>
  <c r="G56" i="30"/>
  <c r="I55" i="30"/>
  <c r="G55" i="30"/>
  <c r="I54" i="30"/>
  <c r="G54" i="30"/>
  <c r="I53" i="30"/>
  <c r="G53" i="30"/>
  <c r="I52" i="30"/>
  <c r="G52" i="30"/>
  <c r="I51" i="30"/>
  <c r="G51" i="30"/>
  <c r="I50" i="30"/>
  <c r="G50" i="30"/>
  <c r="H49" i="30"/>
  <c r="F49" i="30"/>
  <c r="E49" i="30"/>
  <c r="D49" i="30"/>
  <c r="C49" i="30"/>
  <c r="I48" i="30"/>
  <c r="G48" i="30"/>
  <c r="I47" i="30"/>
  <c r="G47" i="30"/>
  <c r="I45" i="30"/>
  <c r="G45" i="30"/>
  <c r="H44" i="30"/>
  <c r="I44" i="30" s="1"/>
  <c r="F44" i="30"/>
  <c r="E44" i="30"/>
  <c r="D44" i="30"/>
  <c r="C44" i="30"/>
  <c r="G43" i="30"/>
  <c r="J43" i="30" s="1"/>
  <c r="G42" i="30"/>
  <c r="G41" i="30"/>
  <c r="G40" i="30"/>
  <c r="G39" i="30"/>
  <c r="J39" i="30" s="1"/>
  <c r="G38" i="30"/>
  <c r="G37" i="30"/>
  <c r="J37" i="30" s="1"/>
  <c r="G36" i="30"/>
  <c r="H35" i="30"/>
  <c r="I35" i="30" s="1"/>
  <c r="F35" i="30"/>
  <c r="E35" i="30"/>
  <c r="D35" i="30"/>
  <c r="C35" i="30"/>
  <c r="I34" i="30"/>
  <c r="G34" i="30"/>
  <c r="H33" i="30"/>
  <c r="I33" i="30" s="1"/>
  <c r="F33" i="30"/>
  <c r="E33" i="30"/>
  <c r="D33" i="30"/>
  <c r="C33" i="30"/>
  <c r="I32" i="30"/>
  <c r="G32" i="30"/>
  <c r="I31" i="30"/>
  <c r="G31" i="30"/>
  <c r="J31" i="30" s="1"/>
  <c r="I29" i="30"/>
  <c r="G29" i="30"/>
  <c r="I28" i="30"/>
  <c r="G28" i="30"/>
  <c r="I27" i="30"/>
  <c r="G27" i="30"/>
  <c r="I26" i="30"/>
  <c r="G26" i="30"/>
  <c r="H25" i="30"/>
  <c r="I25" i="30" s="1"/>
  <c r="F25" i="30"/>
  <c r="E25" i="30"/>
  <c r="D25" i="30"/>
  <c r="C25" i="30"/>
  <c r="G24" i="30"/>
  <c r="J24" i="30" s="1"/>
  <c r="G23" i="30"/>
  <c r="J23" i="30" s="1"/>
  <c r="H22" i="30"/>
  <c r="I22" i="30" s="1"/>
  <c r="F22" i="30"/>
  <c r="E22" i="30"/>
  <c r="D22" i="30"/>
  <c r="C22" i="30"/>
  <c r="I21" i="30"/>
  <c r="G21" i="30"/>
  <c r="I20" i="30"/>
  <c r="G20" i="30"/>
  <c r="I19" i="30"/>
  <c r="G19" i="30"/>
  <c r="I18" i="30"/>
  <c r="G18" i="30"/>
  <c r="I17" i="30"/>
  <c r="G17" i="30"/>
  <c r="I16" i="30"/>
  <c r="G16" i="30"/>
  <c r="I15" i="30"/>
  <c r="G15" i="30"/>
  <c r="I14" i="30"/>
  <c r="G14" i="30"/>
  <c r="I13" i="30"/>
  <c r="G13" i="30"/>
  <c r="I12" i="30"/>
  <c r="G12" i="30"/>
  <c r="I11" i="30"/>
  <c r="G11" i="30"/>
  <c r="I10" i="30"/>
  <c r="G10" i="30"/>
  <c r="H9" i="30"/>
  <c r="I9" i="30" s="1"/>
  <c r="F9" i="30"/>
  <c r="E9" i="30"/>
  <c r="D9" i="30"/>
  <c r="C9" i="30"/>
  <c r="I8" i="30"/>
  <c r="G8" i="30"/>
  <c r="H7" i="30"/>
  <c r="I7" i="30" s="1"/>
  <c r="F7" i="30"/>
  <c r="E7" i="30"/>
  <c r="D7" i="30"/>
  <c r="C7" i="30"/>
  <c r="J28" i="29"/>
  <c r="L28" i="29" s="1"/>
  <c r="G28" i="29"/>
  <c r="J27" i="29"/>
  <c r="J26" i="29" s="1"/>
  <c r="G27" i="29"/>
  <c r="G26" i="29" s="1"/>
  <c r="I26" i="29"/>
  <c r="F26" i="29"/>
  <c r="E26" i="29"/>
  <c r="D26" i="29"/>
  <c r="C26" i="29"/>
  <c r="J25" i="29"/>
  <c r="L25" i="29" s="1"/>
  <c r="G25" i="29"/>
  <c r="J24" i="29"/>
  <c r="G24" i="29"/>
  <c r="J23" i="29"/>
  <c r="L23" i="29" s="1"/>
  <c r="G23" i="29"/>
  <c r="J22" i="29"/>
  <c r="G22" i="29"/>
  <c r="J21" i="29"/>
  <c r="G21" i="29"/>
  <c r="J20" i="29"/>
  <c r="G20" i="29"/>
  <c r="J19" i="29"/>
  <c r="L19" i="29" s="1"/>
  <c r="G19" i="29"/>
  <c r="J18" i="29"/>
  <c r="G18" i="29"/>
  <c r="J17" i="29"/>
  <c r="G17" i="29"/>
  <c r="J16" i="29"/>
  <c r="L16" i="29" s="1"/>
  <c r="G16" i="29"/>
  <c r="G15" i="29" s="1"/>
  <c r="G30" i="29" s="1"/>
  <c r="I15" i="29"/>
  <c r="F15" i="29"/>
  <c r="E15" i="29"/>
  <c r="D15" i="29"/>
  <c r="C15" i="29"/>
  <c r="C29" i="29" s="1"/>
  <c r="J14" i="29"/>
  <c r="G14" i="29"/>
  <c r="J13" i="29"/>
  <c r="L13" i="29" s="1"/>
  <c r="G13" i="29"/>
  <c r="G12" i="29" s="1"/>
  <c r="I12" i="29"/>
  <c r="F12" i="29"/>
  <c r="E12" i="29"/>
  <c r="D12" i="29"/>
  <c r="C12" i="29"/>
  <c r="J11" i="29"/>
  <c r="G11" i="29"/>
  <c r="J10" i="29"/>
  <c r="I10" i="29"/>
  <c r="G10" i="29"/>
  <c r="F10" i="29"/>
  <c r="E10" i="29"/>
  <c r="D10" i="29"/>
  <c r="C10" i="29"/>
  <c r="J9" i="29"/>
  <c r="L9" i="29" s="1"/>
  <c r="G9" i="29"/>
  <c r="J8" i="29"/>
  <c r="G8" i="29"/>
  <c r="G7" i="29" s="1"/>
  <c r="J7" i="29"/>
  <c r="I7" i="29"/>
  <c r="F7" i="29"/>
  <c r="E7" i="29"/>
  <c r="D7" i="29"/>
  <c r="C7" i="29"/>
  <c r="J90" i="28"/>
  <c r="G90" i="28"/>
  <c r="K90" i="28" s="1"/>
  <c r="J89" i="28"/>
  <c r="G89" i="28"/>
  <c r="K89" i="28" s="1"/>
  <c r="J88" i="28"/>
  <c r="G88" i="28"/>
  <c r="K88" i="28" s="1"/>
  <c r="J87" i="28"/>
  <c r="G87" i="28"/>
  <c r="K87" i="28" s="1"/>
  <c r="J86" i="28"/>
  <c r="G86" i="28"/>
  <c r="K86" i="28" s="1"/>
  <c r="J85" i="28"/>
  <c r="G85" i="28"/>
  <c r="K85" i="28" s="1"/>
  <c r="J84" i="28"/>
  <c r="G84" i="28"/>
  <c r="K84" i="28" s="1"/>
  <c r="J83" i="28"/>
  <c r="G83" i="28"/>
  <c r="K83" i="28" s="1"/>
  <c r="J82" i="28"/>
  <c r="G82" i="28"/>
  <c r="K82" i="28" s="1"/>
  <c r="K81" i="28"/>
  <c r="J81" i="28"/>
  <c r="G81" i="28"/>
  <c r="J80" i="28"/>
  <c r="G80" i="28"/>
  <c r="K80" i="28" s="1"/>
  <c r="J79" i="28"/>
  <c r="G79" i="28"/>
  <c r="K79" i="28" s="1"/>
  <c r="J78" i="28"/>
  <c r="G78" i="28"/>
  <c r="K78" i="28" s="1"/>
  <c r="J77" i="28"/>
  <c r="G77" i="28"/>
  <c r="K77" i="28" s="1"/>
  <c r="J76" i="28"/>
  <c r="G76" i="28"/>
  <c r="K76" i="28" s="1"/>
  <c r="K75" i="28"/>
  <c r="J75" i="28"/>
  <c r="G75" i="28"/>
  <c r="J74" i="28"/>
  <c r="G74" i="28"/>
  <c r="K74" i="28" s="1"/>
  <c r="J73" i="28"/>
  <c r="G73" i="28"/>
  <c r="K73" i="28" s="1"/>
  <c r="J72" i="28"/>
  <c r="G72" i="28"/>
  <c r="K72" i="28" s="1"/>
  <c r="J71" i="28"/>
  <c r="G71" i="28"/>
  <c r="K71" i="28" s="1"/>
  <c r="I70" i="28"/>
  <c r="J70" i="28" s="1"/>
  <c r="H70" i="28"/>
  <c r="F70" i="28"/>
  <c r="E70" i="28"/>
  <c r="D70" i="28"/>
  <c r="C70" i="28"/>
  <c r="C91" i="28" s="1"/>
  <c r="J69" i="28"/>
  <c r="G69" i="28"/>
  <c r="K69" i="28" s="1"/>
  <c r="J68" i="28"/>
  <c r="G68" i="28"/>
  <c r="K68" i="28" s="1"/>
  <c r="I67" i="28"/>
  <c r="H67" i="28"/>
  <c r="F67" i="28"/>
  <c r="E67" i="28"/>
  <c r="D67" i="28"/>
  <c r="C67" i="28"/>
  <c r="J66" i="28"/>
  <c r="G66" i="28"/>
  <c r="K66" i="28" s="1"/>
  <c r="J65" i="28"/>
  <c r="G65" i="28"/>
  <c r="K65" i="28" s="1"/>
  <c r="K64" i="28"/>
  <c r="J64" i="28"/>
  <c r="G64" i="28"/>
  <c r="J63" i="28"/>
  <c r="G63" i="28"/>
  <c r="K63" i="28" s="1"/>
  <c r="J62" i="28"/>
  <c r="G62" i="28"/>
  <c r="K62" i="28" s="1"/>
  <c r="J61" i="28"/>
  <c r="G61" i="28"/>
  <c r="K61" i="28" s="1"/>
  <c r="J60" i="28"/>
  <c r="G60" i="28"/>
  <c r="K60" i="28" s="1"/>
  <c r="I59" i="28"/>
  <c r="H59" i="28"/>
  <c r="F59" i="28"/>
  <c r="E59" i="28"/>
  <c r="D59" i="28"/>
  <c r="C59" i="28"/>
  <c r="G59" i="28" s="1"/>
  <c r="J58" i="28"/>
  <c r="G58" i="28"/>
  <c r="K58" i="28" s="1"/>
  <c r="J57" i="28"/>
  <c r="G57" i="28"/>
  <c r="K57" i="28" s="1"/>
  <c r="J56" i="28"/>
  <c r="G56" i="28"/>
  <c r="K56" i="28" s="1"/>
  <c r="J55" i="28"/>
  <c r="G55" i="28"/>
  <c r="K55" i="28" s="1"/>
  <c r="J54" i="28"/>
  <c r="G54" i="28"/>
  <c r="K54" i="28" s="1"/>
  <c r="J53" i="28"/>
  <c r="G53" i="28"/>
  <c r="K53" i="28" s="1"/>
  <c r="J52" i="28"/>
  <c r="G52" i="28"/>
  <c r="K52" i="28" s="1"/>
  <c r="J51" i="28"/>
  <c r="G51" i="28"/>
  <c r="K51" i="28" s="1"/>
  <c r="J50" i="28"/>
  <c r="G50" i="28"/>
  <c r="K50" i="28" s="1"/>
  <c r="J49" i="28"/>
  <c r="G49" i="28"/>
  <c r="K49" i="28" s="1"/>
  <c r="J48" i="28"/>
  <c r="G48" i="28"/>
  <c r="K48" i="28" s="1"/>
  <c r="K47" i="28"/>
  <c r="J47" i="28"/>
  <c r="G47" i="28"/>
  <c r="J46" i="28"/>
  <c r="G46" i="28"/>
  <c r="K46" i="28" s="1"/>
  <c r="I45" i="28"/>
  <c r="J45" i="28" s="1"/>
  <c r="K45" i="28" s="1"/>
  <c r="H45" i="28"/>
  <c r="G45" i="28"/>
  <c r="F45" i="28"/>
  <c r="E45" i="28"/>
  <c r="D45" i="28"/>
  <c r="C45" i="28"/>
  <c r="K44" i="28"/>
  <c r="J44" i="28"/>
  <c r="G44" i="28"/>
  <c r="J43" i="28"/>
  <c r="G43" i="28"/>
  <c r="K43" i="28" s="1"/>
  <c r="I42" i="28"/>
  <c r="J42" i="28" s="1"/>
  <c r="H42" i="28"/>
  <c r="F42" i="28"/>
  <c r="E42" i="28"/>
  <c r="D42" i="28"/>
  <c r="C42" i="28"/>
  <c r="K41" i="28"/>
  <c r="J41" i="28"/>
  <c r="G41" i="28"/>
  <c r="J40" i="28"/>
  <c r="J39" i="28" s="1"/>
  <c r="G40" i="28"/>
  <c r="K40" i="28" s="1"/>
  <c r="K39" i="28" s="1"/>
  <c r="I39" i="28"/>
  <c r="H39" i="28"/>
  <c r="G39" i="28"/>
  <c r="F39" i="28"/>
  <c r="E39" i="28"/>
  <c r="D39" i="28"/>
  <c r="C39" i="28"/>
  <c r="J38" i="28"/>
  <c r="G38" i="28"/>
  <c r="K38" i="28" s="1"/>
  <c r="J37" i="28"/>
  <c r="G37" i="28"/>
  <c r="K37" i="28" s="1"/>
  <c r="J36" i="28"/>
  <c r="G36" i="28"/>
  <c r="K36" i="28" s="1"/>
  <c r="J35" i="28"/>
  <c r="G35" i="28"/>
  <c r="K35" i="28" s="1"/>
  <c r="J34" i="28"/>
  <c r="G34" i="28"/>
  <c r="K34" i="28" s="1"/>
  <c r="J33" i="28"/>
  <c r="G33" i="28"/>
  <c r="K33" i="28" s="1"/>
  <c r="J32" i="28"/>
  <c r="G32" i="28"/>
  <c r="K32" i="28" s="1"/>
  <c r="J31" i="28"/>
  <c r="G31" i="28"/>
  <c r="K31" i="28" s="1"/>
  <c r="J30" i="28"/>
  <c r="G30" i="28"/>
  <c r="K30" i="28" s="1"/>
  <c r="J29" i="28"/>
  <c r="G29" i="28"/>
  <c r="K29" i="28" s="1"/>
  <c r="J28" i="28"/>
  <c r="G28" i="28"/>
  <c r="K28" i="28" s="1"/>
  <c r="J27" i="28"/>
  <c r="G27" i="28"/>
  <c r="K27" i="28" s="1"/>
  <c r="J26" i="28"/>
  <c r="G26" i="28"/>
  <c r="K26" i="28" s="1"/>
  <c r="J25" i="28"/>
  <c r="G25" i="28"/>
  <c r="K25" i="28" s="1"/>
  <c r="K24" i="28"/>
  <c r="J24" i="28"/>
  <c r="G24" i="28"/>
  <c r="J23" i="28"/>
  <c r="G23" i="28"/>
  <c r="K23" i="28" s="1"/>
  <c r="I22" i="28"/>
  <c r="J22" i="28" s="1"/>
  <c r="H22" i="28"/>
  <c r="F22" i="28"/>
  <c r="E22" i="28"/>
  <c r="D22" i="28"/>
  <c r="C22" i="28"/>
  <c r="J21" i="28"/>
  <c r="G21" i="28"/>
  <c r="K21" i="28" s="1"/>
  <c r="I20" i="28"/>
  <c r="J20" i="28" s="1"/>
  <c r="H20" i="28"/>
  <c r="F20" i="28"/>
  <c r="E20" i="28"/>
  <c r="D20" i="28"/>
  <c r="C20" i="28"/>
  <c r="J19" i="28"/>
  <c r="G19" i="28"/>
  <c r="K19" i="28" s="1"/>
  <c r="J18" i="28"/>
  <c r="G18" i="28"/>
  <c r="K18" i="28" s="1"/>
  <c r="J17" i="28"/>
  <c r="G17" i="28"/>
  <c r="K17" i="28" s="1"/>
  <c r="J16" i="28"/>
  <c r="G16" i="28"/>
  <c r="K16" i="28" s="1"/>
  <c r="J15" i="28"/>
  <c r="G15" i="28"/>
  <c r="K15" i="28" s="1"/>
  <c r="J14" i="28"/>
  <c r="G14" i="28"/>
  <c r="K14" i="28" s="1"/>
  <c r="J13" i="28"/>
  <c r="G13" i="28"/>
  <c r="K13" i="28" s="1"/>
  <c r="J12" i="28"/>
  <c r="G12" i="28"/>
  <c r="K12" i="28" s="1"/>
  <c r="K11" i="28"/>
  <c r="J11" i="28"/>
  <c r="G11" i="28"/>
  <c r="I10" i="28"/>
  <c r="H10" i="28"/>
  <c r="F10" i="28"/>
  <c r="E10" i="28"/>
  <c r="D10" i="28"/>
  <c r="C10" i="28"/>
  <c r="G10" i="28" s="1"/>
  <c r="J9" i="28"/>
  <c r="G9" i="28"/>
  <c r="K9" i="28" s="1"/>
  <c r="J8" i="28"/>
  <c r="G8" i="28"/>
  <c r="I7" i="28"/>
  <c r="H7" i="28"/>
  <c r="F7" i="28"/>
  <c r="E7" i="28"/>
  <c r="D7" i="28"/>
  <c r="C7" i="28"/>
  <c r="K40" i="27"/>
  <c r="K39" i="27" s="1"/>
  <c r="M39" i="27" s="1"/>
  <c r="G40" i="27"/>
  <c r="M40" i="27" s="1"/>
  <c r="J39" i="27"/>
  <c r="I39" i="27"/>
  <c r="G39" i="27"/>
  <c r="F39" i="27"/>
  <c r="E39" i="27"/>
  <c r="D39" i="27"/>
  <c r="C39" i="27"/>
  <c r="K38" i="27"/>
  <c r="M38" i="27" s="1"/>
  <c r="G38" i="27"/>
  <c r="K37" i="27"/>
  <c r="M37" i="27" s="1"/>
  <c r="G37" i="27"/>
  <c r="K36" i="27"/>
  <c r="M36" i="27" s="1"/>
  <c r="G36" i="27"/>
  <c r="K35" i="27"/>
  <c r="M35" i="27" s="1"/>
  <c r="G35" i="27"/>
  <c r="K34" i="27"/>
  <c r="G34" i="27"/>
  <c r="K33" i="27"/>
  <c r="M33" i="27" s="1"/>
  <c r="G33" i="27"/>
  <c r="K32" i="27"/>
  <c r="M32" i="27" s="1"/>
  <c r="G32" i="27"/>
  <c r="K31" i="27"/>
  <c r="G31" i="27"/>
  <c r="K30" i="27"/>
  <c r="G30" i="27"/>
  <c r="K29" i="27"/>
  <c r="M29" i="27" s="1"/>
  <c r="G29" i="27"/>
  <c r="K28" i="27"/>
  <c r="M28" i="27" s="1"/>
  <c r="G28" i="27"/>
  <c r="K27" i="27"/>
  <c r="G27" i="27"/>
  <c r="K26" i="27"/>
  <c r="G26" i="27"/>
  <c r="J25" i="27"/>
  <c r="J42" i="27" s="1"/>
  <c r="I25" i="27"/>
  <c r="F25" i="27"/>
  <c r="E25" i="27"/>
  <c r="D25" i="27"/>
  <c r="C25" i="27"/>
  <c r="G25" i="27" s="1"/>
  <c r="K24" i="27"/>
  <c r="M24" i="27" s="1"/>
  <c r="G24" i="27"/>
  <c r="K23" i="27"/>
  <c r="M23" i="27" s="1"/>
  <c r="G23" i="27"/>
  <c r="K22" i="27"/>
  <c r="M22" i="27" s="1"/>
  <c r="G22" i="27"/>
  <c r="J21" i="27"/>
  <c r="I21" i="27"/>
  <c r="K21" i="27" s="1"/>
  <c r="F21" i="27"/>
  <c r="E21" i="27"/>
  <c r="D21" i="27"/>
  <c r="D42" i="27" s="1"/>
  <c r="C21" i="27"/>
  <c r="C42" i="27" s="1"/>
  <c r="K20" i="27"/>
  <c r="M20" i="27" s="1"/>
  <c r="G20" i="27"/>
  <c r="J19" i="27"/>
  <c r="I19" i="27"/>
  <c r="K19" i="27" s="1"/>
  <c r="F19" i="27"/>
  <c r="E19" i="27"/>
  <c r="D19" i="27"/>
  <c r="C19" i="27"/>
  <c r="G19" i="27" s="1"/>
  <c r="K18" i="27"/>
  <c r="M18" i="27" s="1"/>
  <c r="G18" i="27"/>
  <c r="K17" i="27"/>
  <c r="K16" i="27" s="1"/>
  <c r="G17" i="27"/>
  <c r="J16" i="27"/>
  <c r="I16" i="27"/>
  <c r="F16" i="27"/>
  <c r="E16" i="27"/>
  <c r="D16" i="27"/>
  <c r="C16" i="27"/>
  <c r="K15" i="27"/>
  <c r="M15" i="27" s="1"/>
  <c r="G15" i="27"/>
  <c r="K14" i="27"/>
  <c r="M14" i="27" s="1"/>
  <c r="G14" i="27"/>
  <c r="K13" i="27"/>
  <c r="M13" i="27" s="1"/>
  <c r="G13" i="27"/>
  <c r="J12" i="27"/>
  <c r="I12" i="27"/>
  <c r="F12" i="27"/>
  <c r="F41" i="27" s="1"/>
  <c r="E12" i="27"/>
  <c r="E41" i="27" s="1"/>
  <c r="D12" i="27"/>
  <c r="C12" i="27"/>
  <c r="C41" i="27" s="1"/>
  <c r="K11" i="27"/>
  <c r="M11" i="27" s="1"/>
  <c r="G11" i="27"/>
  <c r="K10" i="27"/>
  <c r="M10" i="27" s="1"/>
  <c r="G10" i="27"/>
  <c r="K9" i="27"/>
  <c r="M9" i="27" s="1"/>
  <c r="G9" i="27"/>
  <c r="K8" i="27"/>
  <c r="M8" i="27" s="1"/>
  <c r="G8" i="27"/>
  <c r="J7" i="27"/>
  <c r="I7" i="27"/>
  <c r="K7" i="27" s="1"/>
  <c r="M7" i="27" s="1"/>
  <c r="G7" i="27"/>
  <c r="F7" i="27"/>
  <c r="E7" i="27"/>
  <c r="D7" i="27"/>
  <c r="C7" i="27"/>
  <c r="I52" i="25"/>
  <c r="L52" i="25" s="1"/>
  <c r="I51" i="25"/>
  <c r="L51" i="25" s="1"/>
  <c r="I50" i="25"/>
  <c r="L50" i="25" s="1"/>
  <c r="I49" i="25"/>
  <c r="L49" i="25" s="1"/>
  <c r="I48" i="25"/>
  <c r="L48" i="25" s="1"/>
  <c r="I47" i="25"/>
  <c r="L47" i="25" s="1"/>
  <c r="I46" i="25"/>
  <c r="L46" i="25" s="1"/>
  <c r="I45" i="25"/>
  <c r="L45" i="25" s="1"/>
  <c r="I44" i="25"/>
  <c r="L44" i="25" s="1"/>
  <c r="I43" i="25"/>
  <c r="L43" i="25" s="1"/>
  <c r="I42" i="25"/>
  <c r="L42" i="25" s="1"/>
  <c r="I41" i="25"/>
  <c r="L41" i="25" s="1"/>
  <c r="I40" i="25"/>
  <c r="L40" i="25" s="1"/>
  <c r="I39" i="25"/>
  <c r="L39" i="25" s="1"/>
  <c r="K38" i="25"/>
  <c r="H38" i="25"/>
  <c r="G38" i="25"/>
  <c r="F38" i="25"/>
  <c r="E38" i="25"/>
  <c r="D38" i="25"/>
  <c r="C38" i="25"/>
  <c r="B38" i="25"/>
  <c r="I37" i="25"/>
  <c r="L37" i="25" s="1"/>
  <c r="I36" i="25"/>
  <c r="L36" i="25" s="1"/>
  <c r="I35" i="25"/>
  <c r="L35" i="25" s="1"/>
  <c r="K34" i="25"/>
  <c r="H34" i="25"/>
  <c r="G34" i="25"/>
  <c r="F34" i="25"/>
  <c r="E34" i="25"/>
  <c r="D34" i="25"/>
  <c r="C34" i="25"/>
  <c r="B34" i="25"/>
  <c r="I33" i="25"/>
  <c r="L33" i="25" s="1"/>
  <c r="I32" i="25"/>
  <c r="L32" i="25" s="1"/>
  <c r="I31" i="25"/>
  <c r="L31" i="25" s="1"/>
  <c r="I30" i="25"/>
  <c r="L30" i="25" s="1"/>
  <c r="I29" i="25"/>
  <c r="L29" i="25" s="1"/>
  <c r="I28" i="25"/>
  <c r="L28" i="25" s="1"/>
  <c r="K27" i="25"/>
  <c r="H27" i="25"/>
  <c r="G27" i="25"/>
  <c r="F27" i="25"/>
  <c r="E27" i="25"/>
  <c r="D27" i="25"/>
  <c r="C27" i="25"/>
  <c r="B27" i="25"/>
  <c r="I26" i="25"/>
  <c r="L26" i="25" s="1"/>
  <c r="K25" i="25"/>
  <c r="H25" i="25"/>
  <c r="G25" i="25"/>
  <c r="F25" i="25"/>
  <c r="E25" i="25"/>
  <c r="D25" i="25"/>
  <c r="C25" i="25"/>
  <c r="B25" i="25"/>
  <c r="I24" i="25"/>
  <c r="L24" i="25" s="1"/>
  <c r="I23" i="25"/>
  <c r="L23" i="25" s="1"/>
  <c r="I22" i="25"/>
  <c r="L22" i="25" s="1"/>
  <c r="I21" i="25"/>
  <c r="L21" i="25" s="1"/>
  <c r="I20" i="25"/>
  <c r="L20" i="25" s="1"/>
  <c r="I19" i="25"/>
  <c r="L19" i="25" s="1"/>
  <c r="I18" i="25"/>
  <c r="L18" i="25" s="1"/>
  <c r="I17" i="25"/>
  <c r="L17" i="25" s="1"/>
  <c r="I16" i="25"/>
  <c r="L16" i="25" s="1"/>
  <c r="I15" i="25"/>
  <c r="L15" i="25" s="1"/>
  <c r="I14" i="25"/>
  <c r="L14" i="25" s="1"/>
  <c r="I13" i="25"/>
  <c r="L13" i="25" s="1"/>
  <c r="I12" i="25"/>
  <c r="L12" i="25" s="1"/>
  <c r="I11" i="25"/>
  <c r="L11" i="25" s="1"/>
  <c r="K10" i="25"/>
  <c r="H10" i="25"/>
  <c r="G10" i="25"/>
  <c r="F10" i="25"/>
  <c r="E10" i="25"/>
  <c r="D10" i="25"/>
  <c r="C10" i="25"/>
  <c r="B10" i="25"/>
  <c r="I9" i="25"/>
  <c r="L9" i="25" s="1"/>
  <c r="K8" i="25"/>
  <c r="H8" i="25"/>
  <c r="H96" i="25" s="1"/>
  <c r="G8" i="25"/>
  <c r="G96" i="25" s="1"/>
  <c r="F8" i="25"/>
  <c r="F96" i="25" s="1"/>
  <c r="E8" i="25"/>
  <c r="E96" i="25" s="1"/>
  <c r="D8" i="25"/>
  <c r="D96" i="25" s="1"/>
  <c r="C8" i="25"/>
  <c r="C96" i="25" s="1"/>
  <c r="B8" i="25"/>
  <c r="B96" i="25" s="1"/>
  <c r="D48" i="24"/>
  <c r="C48" i="24"/>
  <c r="L46" i="24"/>
  <c r="I46" i="24"/>
  <c r="L45" i="24"/>
  <c r="I45" i="24"/>
  <c r="N45" i="24" s="1"/>
  <c r="L44" i="24"/>
  <c r="I44" i="24"/>
  <c r="N44" i="24" s="1"/>
  <c r="L43" i="24"/>
  <c r="I43" i="24"/>
  <c r="N43" i="24" s="1"/>
  <c r="L42" i="24"/>
  <c r="I42" i="24"/>
  <c r="N42" i="24" s="1"/>
  <c r="L41" i="24"/>
  <c r="I41" i="24"/>
  <c r="N41" i="24" s="1"/>
  <c r="L40" i="24"/>
  <c r="I40" i="24"/>
  <c r="L39" i="24"/>
  <c r="N39" i="24" s="1"/>
  <c r="I39" i="24"/>
  <c r="L38" i="24"/>
  <c r="I38" i="24"/>
  <c r="N38" i="24" s="1"/>
  <c r="L37" i="24"/>
  <c r="I37" i="24"/>
  <c r="L36" i="24"/>
  <c r="I36" i="24"/>
  <c r="L35" i="24"/>
  <c r="I35" i="24"/>
  <c r="L34" i="24"/>
  <c r="N34" i="24" s="1"/>
  <c r="I34" i="24"/>
  <c r="L33" i="24"/>
  <c r="I33" i="24"/>
  <c r="N33" i="24" s="1"/>
  <c r="K32" i="24"/>
  <c r="H32" i="24"/>
  <c r="G32" i="24"/>
  <c r="G47" i="24" s="1"/>
  <c r="F32" i="24"/>
  <c r="E32" i="24"/>
  <c r="D32" i="24"/>
  <c r="C32" i="24"/>
  <c r="B32" i="24"/>
  <c r="L31" i="24"/>
  <c r="I31" i="24"/>
  <c r="N31" i="24" s="1"/>
  <c r="L30" i="24"/>
  <c r="I30" i="24"/>
  <c r="N30" i="24" s="1"/>
  <c r="L29" i="24"/>
  <c r="I29" i="24"/>
  <c r="N29" i="24" s="1"/>
  <c r="L28" i="24"/>
  <c r="I28" i="24"/>
  <c r="N28" i="24" s="1"/>
  <c r="K27" i="24"/>
  <c r="L27" i="24" s="1"/>
  <c r="H27" i="24"/>
  <c r="G27" i="24"/>
  <c r="F27" i="24"/>
  <c r="E27" i="24"/>
  <c r="D27" i="24"/>
  <c r="C27" i="24"/>
  <c r="B27" i="24"/>
  <c r="L26" i="24"/>
  <c r="L25" i="24"/>
  <c r="K25" i="24"/>
  <c r="H25" i="24"/>
  <c r="G25" i="24"/>
  <c r="F25" i="24"/>
  <c r="E25" i="24"/>
  <c r="D25" i="24"/>
  <c r="C25" i="24"/>
  <c r="B25" i="24"/>
  <c r="I25" i="24" s="1"/>
  <c r="L24" i="24"/>
  <c r="K23" i="24"/>
  <c r="L23" i="24" s="1"/>
  <c r="H23" i="24"/>
  <c r="G23" i="24"/>
  <c r="F23" i="24"/>
  <c r="E23" i="24"/>
  <c r="D23" i="24"/>
  <c r="C23" i="24"/>
  <c r="B23" i="24"/>
  <c r="I23" i="24" s="1"/>
  <c r="L22" i="24"/>
  <c r="K21" i="24"/>
  <c r="L21" i="24" s="1"/>
  <c r="H21" i="24"/>
  <c r="G21" i="24"/>
  <c r="F21" i="24"/>
  <c r="E21" i="24"/>
  <c r="D21" i="24"/>
  <c r="C21" i="24"/>
  <c r="B21" i="24"/>
  <c r="L20" i="24"/>
  <c r="I20" i="24"/>
  <c r="N20" i="24" s="1"/>
  <c r="L19" i="24"/>
  <c r="I19" i="24"/>
  <c r="N19" i="24" s="1"/>
  <c r="I18" i="24"/>
  <c r="N18" i="24" s="1"/>
  <c r="K17" i="24"/>
  <c r="L17" i="24" s="1"/>
  <c r="H17" i="24"/>
  <c r="G17" i="24"/>
  <c r="F17" i="24"/>
  <c r="E17" i="24"/>
  <c r="D17" i="24"/>
  <c r="C17" i="24"/>
  <c r="B17" i="24"/>
  <c r="I17" i="24" s="1"/>
  <c r="L16" i="24"/>
  <c r="I16" i="24"/>
  <c r="I15" i="24"/>
  <c r="N15" i="24" s="1"/>
  <c r="L14" i="24"/>
  <c r="I14" i="24"/>
  <c r="N14" i="24" s="1"/>
  <c r="L13" i="24"/>
  <c r="I13" i="24"/>
  <c r="I12" i="24" s="1"/>
  <c r="K12" i="24"/>
  <c r="L12" i="24" s="1"/>
  <c r="H12" i="24"/>
  <c r="G12" i="24"/>
  <c r="F12" i="24"/>
  <c r="E12" i="24"/>
  <c r="D12" i="24"/>
  <c r="C12" i="24"/>
  <c r="B12" i="24"/>
  <c r="L11" i="24"/>
  <c r="I11" i="24"/>
  <c r="L10" i="24"/>
  <c r="I10" i="24"/>
  <c r="L9" i="24"/>
  <c r="I9" i="24"/>
  <c r="L8" i="24"/>
  <c r="I8" i="24"/>
  <c r="N8" i="24" s="1"/>
  <c r="L7" i="24"/>
  <c r="I7" i="24"/>
  <c r="K6" i="24"/>
  <c r="L6" i="24" s="1"/>
  <c r="H6" i="24"/>
  <c r="G6" i="24"/>
  <c r="F6" i="24"/>
  <c r="E6" i="24"/>
  <c r="D6" i="24"/>
  <c r="C6" i="24"/>
  <c r="B6" i="24"/>
  <c r="M22" i="23"/>
  <c r="L22" i="23"/>
  <c r="K22" i="23"/>
  <c r="J22" i="23"/>
  <c r="I22" i="23"/>
  <c r="H22" i="23"/>
  <c r="G22" i="23"/>
  <c r="F22" i="23"/>
  <c r="E22" i="23"/>
  <c r="D22" i="23"/>
  <c r="C22" i="23"/>
  <c r="O21" i="23"/>
  <c r="O20" i="23"/>
  <c r="O19" i="23"/>
  <c r="O18" i="23"/>
  <c r="O17" i="23"/>
  <c r="O16" i="23"/>
  <c r="O15" i="23"/>
  <c r="O14" i="23"/>
  <c r="O13" i="23"/>
  <c r="O12" i="23"/>
  <c r="O11" i="23"/>
  <c r="N11" i="23"/>
  <c r="N22" i="23" s="1"/>
  <c r="O10" i="23"/>
  <c r="O9" i="23"/>
  <c r="O8" i="23"/>
  <c r="O7" i="23"/>
  <c r="AF125" i="22"/>
  <c r="AG125" i="22" s="1"/>
  <c r="AD125" i="22"/>
  <c r="AE125" i="22" s="1"/>
  <c r="AB125" i="22"/>
  <c r="AC125" i="22" s="1"/>
  <c r="AA125" i="22"/>
  <c r="X125" i="22"/>
  <c r="Y125" i="22" s="1"/>
  <c r="V125" i="22"/>
  <c r="W125" i="22" s="1"/>
  <c r="T125" i="22"/>
  <c r="U125" i="22" s="1"/>
  <c r="S125" i="22"/>
  <c r="P125" i="22"/>
  <c r="Q125" i="22" s="1"/>
  <c r="N125" i="22"/>
  <c r="O125" i="22" s="1"/>
  <c r="L125" i="22"/>
  <c r="M125" i="22" s="1"/>
  <c r="K125" i="22"/>
  <c r="H125" i="22"/>
  <c r="I125" i="22" s="1"/>
  <c r="F125" i="22"/>
  <c r="G125" i="22" s="1"/>
  <c r="D125" i="22"/>
  <c r="E125" i="22" s="1"/>
  <c r="C125" i="22"/>
  <c r="AG124" i="22"/>
  <c r="AE124" i="22"/>
  <c r="AC124" i="22"/>
  <c r="Y124" i="22"/>
  <c r="W124" i="22"/>
  <c r="U124" i="22"/>
  <c r="Q124" i="22"/>
  <c r="O124" i="22"/>
  <c r="M124" i="22"/>
  <c r="I124" i="22"/>
  <c r="G124" i="22"/>
  <c r="E124" i="22"/>
  <c r="AG123" i="22"/>
  <c r="AE123" i="22"/>
  <c r="AC123" i="22"/>
  <c r="Y123" i="22"/>
  <c r="W123" i="22"/>
  <c r="U123" i="22"/>
  <c r="Q123" i="22"/>
  <c r="O123" i="22"/>
  <c r="M123" i="22"/>
  <c r="I123" i="22"/>
  <c r="G123" i="22"/>
  <c r="E123" i="22"/>
  <c r="AG122" i="22"/>
  <c r="AE122" i="22"/>
  <c r="AC122" i="22"/>
  <c r="Y122" i="22"/>
  <c r="W122" i="22"/>
  <c r="U122" i="22"/>
  <c r="Q122" i="22"/>
  <c r="O122" i="22"/>
  <c r="M122" i="22"/>
  <c r="I122" i="22"/>
  <c r="G122" i="22"/>
  <c r="E122" i="22"/>
  <c r="AG121" i="22"/>
  <c r="AE121" i="22"/>
  <c r="AC121" i="22"/>
  <c r="Y121" i="22"/>
  <c r="W121" i="22"/>
  <c r="U121" i="22"/>
  <c r="Q121" i="22"/>
  <c r="O121" i="22"/>
  <c r="M121" i="22"/>
  <c r="I121" i="22"/>
  <c r="G121" i="22"/>
  <c r="E121" i="22"/>
  <c r="AG120" i="22"/>
  <c r="AE120" i="22"/>
  <c r="AC120" i="22"/>
  <c r="Y120" i="22"/>
  <c r="W120" i="22"/>
  <c r="U120" i="22"/>
  <c r="Q120" i="22"/>
  <c r="O120" i="22"/>
  <c r="M120" i="22"/>
  <c r="I120" i="22"/>
  <c r="G120" i="22"/>
  <c r="E120" i="22"/>
  <c r="AG119" i="22"/>
  <c r="AE119" i="22"/>
  <c r="AC119" i="22"/>
  <c r="Y119" i="22"/>
  <c r="W119" i="22"/>
  <c r="U119" i="22"/>
  <c r="Q119" i="22"/>
  <c r="O119" i="22"/>
  <c r="M119" i="22"/>
  <c r="I119" i="22"/>
  <c r="G119" i="22"/>
  <c r="E119" i="22"/>
  <c r="AG118" i="22"/>
  <c r="AE118" i="22"/>
  <c r="AC118" i="22"/>
  <c r="Y118" i="22"/>
  <c r="W118" i="22"/>
  <c r="U118" i="22"/>
  <c r="Q118" i="22"/>
  <c r="O118" i="22"/>
  <c r="M118" i="22"/>
  <c r="I118" i="22"/>
  <c r="G118" i="22"/>
  <c r="E118" i="22"/>
  <c r="AG117" i="22"/>
  <c r="AE117" i="22"/>
  <c r="AC117" i="22"/>
  <c r="Y117" i="22"/>
  <c r="W117" i="22"/>
  <c r="U117" i="22"/>
  <c r="Q117" i="22"/>
  <c r="O117" i="22"/>
  <c r="M117" i="22"/>
  <c r="I117" i="22"/>
  <c r="G117" i="22"/>
  <c r="E117" i="22"/>
  <c r="AG116" i="22"/>
  <c r="AE116" i="22"/>
  <c r="AC116" i="22"/>
  <c r="Y116" i="22"/>
  <c r="W116" i="22"/>
  <c r="U116" i="22"/>
  <c r="Q116" i="22"/>
  <c r="O116" i="22"/>
  <c r="M116" i="22"/>
  <c r="I116" i="22"/>
  <c r="G116" i="22"/>
  <c r="E116" i="22"/>
  <c r="AG115" i="22"/>
  <c r="AE115" i="22"/>
  <c r="AC115" i="22"/>
  <c r="Y115" i="22"/>
  <c r="W115" i="22"/>
  <c r="U115" i="22"/>
  <c r="Q115" i="22"/>
  <c r="O115" i="22"/>
  <c r="M115" i="22"/>
  <c r="I115" i="22"/>
  <c r="G115" i="22"/>
  <c r="E115" i="22"/>
  <c r="AG114" i="22"/>
  <c r="AE114" i="22"/>
  <c r="AC114" i="22"/>
  <c r="Y114" i="22"/>
  <c r="W114" i="22"/>
  <c r="U114" i="22"/>
  <c r="Q114" i="22"/>
  <c r="O114" i="22"/>
  <c r="M114" i="22"/>
  <c r="I114" i="22"/>
  <c r="G114" i="22"/>
  <c r="E114" i="22"/>
  <c r="AG113" i="22"/>
  <c r="AE113" i="22"/>
  <c r="AC113" i="22"/>
  <c r="Y113" i="22"/>
  <c r="W113" i="22"/>
  <c r="U113" i="22"/>
  <c r="Q113" i="22"/>
  <c r="O113" i="22"/>
  <c r="M113" i="22"/>
  <c r="I113" i="22"/>
  <c r="G113" i="22"/>
  <c r="E113" i="22"/>
  <c r="AF112" i="22"/>
  <c r="AG112" i="22" s="1"/>
  <c r="AD112" i="22"/>
  <c r="AE112" i="22" s="1"/>
  <c r="AB112" i="22"/>
  <c r="AA112" i="22"/>
  <c r="X112" i="22"/>
  <c r="Y112" i="22" s="1"/>
  <c r="V112" i="22"/>
  <c r="W112" i="22" s="1"/>
  <c r="U112" i="22"/>
  <c r="T112" i="22"/>
  <c r="S112" i="22"/>
  <c r="P112" i="22"/>
  <c r="N112" i="22"/>
  <c r="L112" i="22"/>
  <c r="K112" i="22"/>
  <c r="H112" i="22"/>
  <c r="I112" i="22" s="1"/>
  <c r="F112" i="22"/>
  <c r="G112" i="22" s="1"/>
  <c r="D112" i="22"/>
  <c r="E112" i="22" s="1"/>
  <c r="C112" i="22"/>
  <c r="AG111" i="22"/>
  <c r="AE111" i="22"/>
  <c r="AC111" i="22"/>
  <c r="Y111" i="22"/>
  <c r="W111" i="22"/>
  <c r="U111" i="22"/>
  <c r="Q111" i="22"/>
  <c r="O111" i="22"/>
  <c r="M111" i="22"/>
  <c r="I111" i="22"/>
  <c r="G111" i="22"/>
  <c r="E111" i="22"/>
  <c r="AG110" i="22"/>
  <c r="AE110" i="22"/>
  <c r="AC110" i="22"/>
  <c r="Y110" i="22"/>
  <c r="W110" i="22"/>
  <c r="U110" i="22"/>
  <c r="Q110" i="22"/>
  <c r="O110" i="22"/>
  <c r="M110" i="22"/>
  <c r="I110" i="22"/>
  <c r="G110" i="22"/>
  <c r="E110" i="22"/>
  <c r="AG109" i="22"/>
  <c r="AE109" i="22"/>
  <c r="AC109" i="22"/>
  <c r="Y109" i="22"/>
  <c r="W109" i="22"/>
  <c r="U109" i="22"/>
  <c r="Q109" i="22"/>
  <c r="O109" i="22"/>
  <c r="M109" i="22"/>
  <c r="I109" i="22"/>
  <c r="G109" i="22"/>
  <c r="E109" i="22"/>
  <c r="AG108" i="22"/>
  <c r="AE108" i="22"/>
  <c r="AC108" i="22"/>
  <c r="Y108" i="22"/>
  <c r="W108" i="22"/>
  <c r="U108" i="22"/>
  <c r="Q108" i="22"/>
  <c r="O108" i="22"/>
  <c r="M108" i="22"/>
  <c r="I108" i="22"/>
  <c r="G108" i="22"/>
  <c r="E108" i="22"/>
  <c r="AG107" i="22"/>
  <c r="AE107" i="22"/>
  <c r="AC107" i="22"/>
  <c r="Y107" i="22"/>
  <c r="W107" i="22"/>
  <c r="U107" i="22"/>
  <c r="Q107" i="22"/>
  <c r="O107" i="22"/>
  <c r="M107" i="22"/>
  <c r="I107" i="22"/>
  <c r="G107" i="22"/>
  <c r="E107" i="22"/>
  <c r="AG106" i="22"/>
  <c r="AE106" i="22"/>
  <c r="AC106" i="22"/>
  <c r="Y106" i="22"/>
  <c r="W106" i="22"/>
  <c r="U106" i="22"/>
  <c r="Q106" i="22"/>
  <c r="O106" i="22"/>
  <c r="M106" i="22"/>
  <c r="I106" i="22"/>
  <c r="G106" i="22"/>
  <c r="E106" i="22"/>
  <c r="AG105" i="22"/>
  <c r="AE105" i="22"/>
  <c r="AC105" i="22"/>
  <c r="Y105" i="22"/>
  <c r="W105" i="22"/>
  <c r="U105" i="22"/>
  <c r="Q105" i="22"/>
  <c r="O105" i="22"/>
  <c r="M105" i="22"/>
  <c r="I105" i="22"/>
  <c r="G105" i="22"/>
  <c r="E105" i="22"/>
  <c r="AG104" i="22"/>
  <c r="AE104" i="22"/>
  <c r="AC104" i="22"/>
  <c r="Y104" i="22"/>
  <c r="W104" i="22"/>
  <c r="U104" i="22"/>
  <c r="Q104" i="22"/>
  <c r="O104" i="22"/>
  <c r="M104" i="22"/>
  <c r="I104" i="22"/>
  <c r="G104" i="22"/>
  <c r="E104" i="22"/>
  <c r="AG103" i="22"/>
  <c r="AE103" i="22"/>
  <c r="AC103" i="22"/>
  <c r="Y103" i="22"/>
  <c r="W103" i="22"/>
  <c r="U103" i="22"/>
  <c r="Q103" i="22"/>
  <c r="O103" i="22"/>
  <c r="M103" i="22"/>
  <c r="I103" i="22"/>
  <c r="G103" i="22"/>
  <c r="E103" i="22"/>
  <c r="AG102" i="22"/>
  <c r="AE102" i="22"/>
  <c r="AC102" i="22"/>
  <c r="Y102" i="22"/>
  <c r="W102" i="22"/>
  <c r="U102" i="22"/>
  <c r="Q102" i="22"/>
  <c r="O102" i="22"/>
  <c r="M102" i="22"/>
  <c r="I102" i="22"/>
  <c r="G102" i="22"/>
  <c r="E102" i="22"/>
  <c r="AG101" i="22"/>
  <c r="AE101" i="22"/>
  <c r="AC101" i="22"/>
  <c r="Y101" i="22"/>
  <c r="W101" i="22"/>
  <c r="U101" i="22"/>
  <c r="Q101" i="22"/>
  <c r="O101" i="22"/>
  <c r="M101" i="22"/>
  <c r="I101" i="22"/>
  <c r="G101" i="22"/>
  <c r="E101" i="22"/>
  <c r="AG100" i="22"/>
  <c r="AE100" i="22"/>
  <c r="AC100" i="22"/>
  <c r="Y100" i="22"/>
  <c r="W100" i="22"/>
  <c r="U100" i="22"/>
  <c r="Q100" i="22"/>
  <c r="O100" i="22"/>
  <c r="M100" i="22"/>
  <c r="I100" i="22"/>
  <c r="G100" i="22"/>
  <c r="E100" i="22"/>
  <c r="AF99" i="22"/>
  <c r="AG99" i="22" s="1"/>
  <c r="AD99" i="22"/>
  <c r="AE99" i="22" s="1"/>
  <c r="AB99" i="22"/>
  <c r="AC99" i="22" s="1"/>
  <c r="AA99" i="22"/>
  <c r="X99" i="22"/>
  <c r="Y99" i="22" s="1"/>
  <c r="V99" i="22"/>
  <c r="W99" i="22" s="1"/>
  <c r="T99" i="22"/>
  <c r="U99" i="22" s="1"/>
  <c r="S99" i="22"/>
  <c r="P99" i="22"/>
  <c r="N99" i="22"/>
  <c r="L99" i="22"/>
  <c r="M99" i="22" s="1"/>
  <c r="K99" i="22"/>
  <c r="H99" i="22"/>
  <c r="I99" i="22" s="1"/>
  <c r="F99" i="22"/>
  <c r="G99" i="22" s="1"/>
  <c r="D99" i="22"/>
  <c r="E99" i="22" s="1"/>
  <c r="C99" i="22"/>
  <c r="AG98" i="22"/>
  <c r="AE98" i="22"/>
  <c r="AC98" i="22"/>
  <c r="Y98" i="22"/>
  <c r="W98" i="22"/>
  <c r="U98" i="22"/>
  <c r="Q98" i="22"/>
  <c r="O98" i="22"/>
  <c r="M98" i="22"/>
  <c r="I98" i="22"/>
  <c r="G98" i="22"/>
  <c r="E98" i="22"/>
  <c r="AG97" i="22"/>
  <c r="AE97" i="22"/>
  <c r="AC97" i="22"/>
  <c r="Y97" i="22"/>
  <c r="W97" i="22"/>
  <c r="U97" i="22"/>
  <c r="Q97" i="22"/>
  <c r="O97" i="22"/>
  <c r="M97" i="22"/>
  <c r="I97" i="22"/>
  <c r="G97" i="22"/>
  <c r="E97" i="22"/>
  <c r="AG96" i="22"/>
  <c r="AE96" i="22"/>
  <c r="AC96" i="22"/>
  <c r="Y96" i="22"/>
  <c r="W96" i="22"/>
  <c r="U96" i="22"/>
  <c r="Q96" i="22"/>
  <c r="O96" i="22"/>
  <c r="M96" i="22"/>
  <c r="I96" i="22"/>
  <c r="G96" i="22"/>
  <c r="E96" i="22"/>
  <c r="AG95" i="22"/>
  <c r="AE95" i="22"/>
  <c r="AC95" i="22"/>
  <c r="Y95" i="22"/>
  <c r="W95" i="22"/>
  <c r="U95" i="22"/>
  <c r="Q95" i="22"/>
  <c r="O95" i="22"/>
  <c r="M95" i="22"/>
  <c r="I95" i="22"/>
  <c r="G95" i="22"/>
  <c r="E95" i="22"/>
  <c r="AG94" i="22"/>
  <c r="AE94" i="22"/>
  <c r="AC94" i="22"/>
  <c r="Y94" i="22"/>
  <c r="W94" i="22"/>
  <c r="U94" i="22"/>
  <c r="Q94" i="22"/>
  <c r="O94" i="22"/>
  <c r="M94" i="22"/>
  <c r="I94" i="22"/>
  <c r="G94" i="22"/>
  <c r="E94" i="22"/>
  <c r="AG93" i="22"/>
  <c r="AE93" i="22"/>
  <c r="AC93" i="22"/>
  <c r="Y93" i="22"/>
  <c r="W93" i="22"/>
  <c r="U93" i="22"/>
  <c r="Q93" i="22"/>
  <c r="O93" i="22"/>
  <c r="M93" i="22"/>
  <c r="I93" i="22"/>
  <c r="G93" i="22"/>
  <c r="E93" i="22"/>
  <c r="AG92" i="22"/>
  <c r="AE92" i="22"/>
  <c r="AC92" i="22"/>
  <c r="Y92" i="22"/>
  <c r="W92" i="22"/>
  <c r="U92" i="22"/>
  <c r="Q92" i="22"/>
  <c r="O92" i="22"/>
  <c r="M92" i="22"/>
  <c r="I92" i="22"/>
  <c r="G92" i="22"/>
  <c r="E92" i="22"/>
  <c r="AG91" i="22"/>
  <c r="AE91" i="22"/>
  <c r="AC91" i="22"/>
  <c r="Y91" i="22"/>
  <c r="W91" i="22"/>
  <c r="U91" i="22"/>
  <c r="Q91" i="22"/>
  <c r="O91" i="22"/>
  <c r="M91" i="22"/>
  <c r="I91" i="22"/>
  <c r="G91" i="22"/>
  <c r="E91" i="22"/>
  <c r="AG90" i="22"/>
  <c r="AE90" i="22"/>
  <c r="AC90" i="22"/>
  <c r="Y90" i="22"/>
  <c r="W90" i="22"/>
  <c r="U90" i="22"/>
  <c r="Q90" i="22"/>
  <c r="O90" i="22"/>
  <c r="M90" i="22"/>
  <c r="I90" i="22"/>
  <c r="G90" i="22"/>
  <c r="E90" i="22"/>
  <c r="AG89" i="22"/>
  <c r="AE89" i="22"/>
  <c r="AC89" i="22"/>
  <c r="Y89" i="22"/>
  <c r="W89" i="22"/>
  <c r="U89" i="22"/>
  <c r="Q89" i="22"/>
  <c r="O89" i="22"/>
  <c r="M89" i="22"/>
  <c r="I89" i="22"/>
  <c r="G89" i="22"/>
  <c r="E89" i="22"/>
  <c r="AG88" i="22"/>
  <c r="AE88" i="22"/>
  <c r="AC88" i="22"/>
  <c r="Y88" i="22"/>
  <c r="W88" i="22"/>
  <c r="U88" i="22"/>
  <c r="Q88" i="22"/>
  <c r="O88" i="22"/>
  <c r="M88" i="22"/>
  <c r="I88" i="22"/>
  <c r="G88" i="22"/>
  <c r="E88" i="22"/>
  <c r="AG87" i="22"/>
  <c r="AE87" i="22"/>
  <c r="AC87" i="22"/>
  <c r="Y87" i="22"/>
  <c r="W87" i="22"/>
  <c r="U87" i="22"/>
  <c r="Q87" i="22"/>
  <c r="O87" i="22"/>
  <c r="M87" i="22"/>
  <c r="I87" i="22"/>
  <c r="G87" i="22"/>
  <c r="E87" i="22"/>
  <c r="AF86" i="22"/>
  <c r="AG86" i="22" s="1"/>
  <c r="AD86" i="22"/>
  <c r="AE86" i="22" s="1"/>
  <c r="AB86" i="22"/>
  <c r="AC86" i="22" s="1"/>
  <c r="AA86" i="22"/>
  <c r="X86" i="22"/>
  <c r="Y86" i="22" s="1"/>
  <c r="V86" i="22"/>
  <c r="W86" i="22" s="1"/>
  <c r="T86" i="22"/>
  <c r="U86" i="22" s="1"/>
  <c r="S86" i="22"/>
  <c r="P86" i="22"/>
  <c r="N86" i="22"/>
  <c r="L86" i="22"/>
  <c r="M86" i="22" s="1"/>
  <c r="K86" i="22"/>
  <c r="H86" i="22"/>
  <c r="I86" i="22" s="1"/>
  <c r="F86" i="22"/>
  <c r="D86" i="22"/>
  <c r="C86" i="22"/>
  <c r="AG85" i="22"/>
  <c r="AE85" i="22"/>
  <c r="AC85" i="22"/>
  <c r="Y85" i="22"/>
  <c r="W85" i="22"/>
  <c r="U85" i="22"/>
  <c r="Q85" i="22"/>
  <c r="O85" i="22"/>
  <c r="M85" i="22"/>
  <c r="I85" i="22"/>
  <c r="G85" i="22"/>
  <c r="E85" i="22"/>
  <c r="AG84" i="22"/>
  <c r="AE84" i="22"/>
  <c r="AC84" i="22"/>
  <c r="Y84" i="22"/>
  <c r="W84" i="22"/>
  <c r="U84" i="22"/>
  <c r="Q84" i="22"/>
  <c r="O84" i="22"/>
  <c r="M84" i="22"/>
  <c r="I84" i="22"/>
  <c r="G84" i="22"/>
  <c r="E84" i="22"/>
  <c r="AG83" i="22"/>
  <c r="AE83" i="22"/>
  <c r="AC83" i="22"/>
  <c r="Y83" i="22"/>
  <c r="W83" i="22"/>
  <c r="U83" i="22"/>
  <c r="Q83" i="22"/>
  <c r="O83" i="22"/>
  <c r="M83" i="22"/>
  <c r="I83" i="22"/>
  <c r="G83" i="22"/>
  <c r="E83" i="22"/>
  <c r="AG82" i="22"/>
  <c r="AE82" i="22"/>
  <c r="AC82" i="22"/>
  <c r="Y82" i="22"/>
  <c r="W82" i="22"/>
  <c r="U82" i="22"/>
  <c r="Q82" i="22"/>
  <c r="O82" i="22"/>
  <c r="M82" i="22"/>
  <c r="I82" i="22"/>
  <c r="G82" i="22"/>
  <c r="E82" i="22"/>
  <c r="AG81" i="22"/>
  <c r="AE81" i="22"/>
  <c r="AC81" i="22"/>
  <c r="Y81" i="22"/>
  <c r="W81" i="22"/>
  <c r="U81" i="22"/>
  <c r="Q81" i="22"/>
  <c r="O81" i="22"/>
  <c r="M81" i="22"/>
  <c r="I81" i="22"/>
  <c r="G81" i="22"/>
  <c r="E81" i="22"/>
  <c r="AG80" i="22"/>
  <c r="AE80" i="22"/>
  <c r="AC80" i="22"/>
  <c r="Y80" i="22"/>
  <c r="W80" i="22"/>
  <c r="U80" i="22"/>
  <c r="Q80" i="22"/>
  <c r="O80" i="22"/>
  <c r="M80" i="22"/>
  <c r="I80" i="22"/>
  <c r="G80" i="22"/>
  <c r="E80" i="22"/>
  <c r="AG79" i="22"/>
  <c r="AE79" i="22"/>
  <c r="AC79" i="22"/>
  <c r="Y79" i="22"/>
  <c r="W79" i="22"/>
  <c r="U79" i="22"/>
  <c r="Q79" i="22"/>
  <c r="O79" i="22"/>
  <c r="M79" i="22"/>
  <c r="I79" i="22"/>
  <c r="G79" i="22"/>
  <c r="E79" i="22"/>
  <c r="AG78" i="22"/>
  <c r="AE78" i="22"/>
  <c r="AC78" i="22"/>
  <c r="Y78" i="22"/>
  <c r="W78" i="22"/>
  <c r="U78" i="22"/>
  <c r="Q78" i="22"/>
  <c r="O78" i="22"/>
  <c r="M78" i="22"/>
  <c r="I78" i="22"/>
  <c r="G78" i="22"/>
  <c r="E78" i="22"/>
  <c r="AG77" i="22"/>
  <c r="AE77" i="22"/>
  <c r="AC77" i="22"/>
  <c r="Y77" i="22"/>
  <c r="W77" i="22"/>
  <c r="U77" i="22"/>
  <c r="Q77" i="22"/>
  <c r="O77" i="22"/>
  <c r="M77" i="22"/>
  <c r="I77" i="22"/>
  <c r="G77" i="22"/>
  <c r="E77" i="22"/>
  <c r="AG76" i="22"/>
  <c r="AE76" i="22"/>
  <c r="AC76" i="22"/>
  <c r="Y76" i="22"/>
  <c r="W76" i="22"/>
  <c r="U76" i="22"/>
  <c r="Q76" i="22"/>
  <c r="O76" i="22"/>
  <c r="M76" i="22"/>
  <c r="I76" i="22"/>
  <c r="G76" i="22"/>
  <c r="E76" i="22"/>
  <c r="AG75" i="22"/>
  <c r="AE75" i="22"/>
  <c r="AC75" i="22"/>
  <c r="Y75" i="22"/>
  <c r="W75" i="22"/>
  <c r="U75" i="22"/>
  <c r="Q75" i="22"/>
  <c r="O75" i="22"/>
  <c r="M75" i="22"/>
  <c r="I75" i="22"/>
  <c r="G75" i="22"/>
  <c r="E75" i="22"/>
  <c r="AG74" i="22"/>
  <c r="AE74" i="22"/>
  <c r="AC74" i="22"/>
  <c r="Y74" i="22"/>
  <c r="W74" i="22"/>
  <c r="U74" i="22"/>
  <c r="Q74" i="22"/>
  <c r="O74" i="22"/>
  <c r="M74" i="22"/>
  <c r="I74" i="22"/>
  <c r="G74" i="22"/>
  <c r="E74" i="22"/>
  <c r="AF73" i="22"/>
  <c r="AD73" i="22"/>
  <c r="AB73" i="22"/>
  <c r="AA73" i="22"/>
  <c r="X73" i="22"/>
  <c r="V73" i="22"/>
  <c r="T73" i="22"/>
  <c r="S73" i="22"/>
  <c r="Y73" i="22" s="1"/>
  <c r="P73" i="22"/>
  <c r="N73" i="22"/>
  <c r="O73" i="22" s="1"/>
  <c r="L73" i="22"/>
  <c r="M73" i="22" s="1"/>
  <c r="K73" i="22"/>
  <c r="I73" i="22"/>
  <c r="H73" i="22"/>
  <c r="F73" i="22"/>
  <c r="G73" i="22" s="1"/>
  <c r="D73" i="22"/>
  <c r="E73" i="22" s="1"/>
  <c r="C73" i="22"/>
  <c r="AG72" i="22"/>
  <c r="AE72" i="22"/>
  <c r="AC72" i="22"/>
  <c r="Y72" i="22"/>
  <c r="W72" i="22"/>
  <c r="U72" i="22"/>
  <c r="Q72" i="22"/>
  <c r="O72" i="22"/>
  <c r="M72" i="22"/>
  <c r="I72" i="22"/>
  <c r="G72" i="22"/>
  <c r="E72" i="22"/>
  <c r="AG71" i="22"/>
  <c r="AE71" i="22"/>
  <c r="AC71" i="22"/>
  <c r="Y71" i="22"/>
  <c r="W71" i="22"/>
  <c r="U71" i="22"/>
  <c r="Q71" i="22"/>
  <c r="O71" i="22"/>
  <c r="M71" i="22"/>
  <c r="I71" i="22"/>
  <c r="G71" i="22"/>
  <c r="E71" i="22"/>
  <c r="AG70" i="22"/>
  <c r="AE70" i="22"/>
  <c r="AC70" i="22"/>
  <c r="Y70" i="22"/>
  <c r="W70" i="22"/>
  <c r="U70" i="22"/>
  <c r="Q70" i="22"/>
  <c r="O70" i="22"/>
  <c r="M70" i="22"/>
  <c r="I70" i="22"/>
  <c r="G70" i="22"/>
  <c r="E70" i="22"/>
  <c r="AG69" i="22"/>
  <c r="AE69" i="22"/>
  <c r="AC69" i="22"/>
  <c r="Y69" i="22"/>
  <c r="W69" i="22"/>
  <c r="U69" i="22"/>
  <c r="Q69" i="22"/>
  <c r="O69" i="22"/>
  <c r="M69" i="22"/>
  <c r="I69" i="22"/>
  <c r="G69" i="22"/>
  <c r="E69" i="22"/>
  <c r="AG68" i="22"/>
  <c r="AE68" i="22"/>
  <c r="AC68" i="22"/>
  <c r="Y68" i="22"/>
  <c r="W68" i="22"/>
  <c r="U68" i="22"/>
  <c r="Q68" i="22"/>
  <c r="O68" i="22"/>
  <c r="M68" i="22"/>
  <c r="I68" i="22"/>
  <c r="G68" i="22"/>
  <c r="E68" i="22"/>
  <c r="AG67" i="22"/>
  <c r="AE67" i="22"/>
  <c r="AC67" i="22"/>
  <c r="Y67" i="22"/>
  <c r="W67" i="22"/>
  <c r="U67" i="22"/>
  <c r="Q67" i="22"/>
  <c r="O67" i="22"/>
  <c r="M67" i="22"/>
  <c r="I67" i="22"/>
  <c r="G67" i="22"/>
  <c r="E67" i="22"/>
  <c r="AG66" i="22"/>
  <c r="AE66" i="22"/>
  <c r="AC66" i="22"/>
  <c r="Y66" i="22"/>
  <c r="W66" i="22"/>
  <c r="U66" i="22"/>
  <c r="Q66" i="22"/>
  <c r="O66" i="22"/>
  <c r="M66" i="22"/>
  <c r="I66" i="22"/>
  <c r="G66" i="22"/>
  <c r="E66" i="22"/>
  <c r="AG65" i="22"/>
  <c r="AE65" i="22"/>
  <c r="AC65" i="22"/>
  <c r="Y65" i="22"/>
  <c r="W65" i="22"/>
  <c r="U65" i="22"/>
  <c r="Q65" i="22"/>
  <c r="O65" i="22"/>
  <c r="M65" i="22"/>
  <c r="I65" i="22"/>
  <c r="G65" i="22"/>
  <c r="E65" i="22"/>
  <c r="AG64" i="22"/>
  <c r="AE64" i="22"/>
  <c r="AC64" i="22"/>
  <c r="Y64" i="22"/>
  <c r="W64" i="22"/>
  <c r="U64" i="22"/>
  <c r="Q64" i="22"/>
  <c r="O64" i="22"/>
  <c r="M64" i="22"/>
  <c r="I64" i="22"/>
  <c r="G64" i="22"/>
  <c r="E64" i="22"/>
  <c r="AG63" i="22"/>
  <c r="AE63" i="22"/>
  <c r="AC63" i="22"/>
  <c r="Y63" i="22"/>
  <c r="W63" i="22"/>
  <c r="U63" i="22"/>
  <c r="Q63" i="22"/>
  <c r="O63" i="22"/>
  <c r="M63" i="22"/>
  <c r="I63" i="22"/>
  <c r="G63" i="22"/>
  <c r="E63" i="22"/>
  <c r="AG62" i="22"/>
  <c r="AE62" i="22"/>
  <c r="AC62" i="22"/>
  <c r="Y62" i="22"/>
  <c r="W62" i="22"/>
  <c r="U62" i="22"/>
  <c r="Q62" i="22"/>
  <c r="O62" i="22"/>
  <c r="M62" i="22"/>
  <c r="I62" i="22"/>
  <c r="G62" i="22"/>
  <c r="E62" i="22"/>
  <c r="AG61" i="22"/>
  <c r="AE61" i="22"/>
  <c r="AC61" i="22"/>
  <c r="Y61" i="22"/>
  <c r="W61" i="22"/>
  <c r="U61" i="22"/>
  <c r="Q61" i="22"/>
  <c r="O61" i="22"/>
  <c r="M61" i="22"/>
  <c r="I61" i="22"/>
  <c r="G61" i="22"/>
  <c r="E61" i="22"/>
  <c r="AF60" i="22"/>
  <c r="AD60" i="22"/>
  <c r="AE60" i="22" s="1"/>
  <c r="AB60" i="22"/>
  <c r="AC60" i="22" s="1"/>
  <c r="AA60" i="22"/>
  <c r="X60" i="22"/>
  <c r="Y60" i="22" s="1"/>
  <c r="V60" i="22"/>
  <c r="W60" i="22" s="1"/>
  <c r="U60" i="22"/>
  <c r="T60" i="22"/>
  <c r="S60" i="22"/>
  <c r="P60" i="22"/>
  <c r="N60" i="22"/>
  <c r="L60" i="22"/>
  <c r="M60" i="22" s="1"/>
  <c r="K60" i="22"/>
  <c r="H60" i="22"/>
  <c r="I60" i="22" s="1"/>
  <c r="F60" i="22"/>
  <c r="G60" i="22" s="1"/>
  <c r="E60" i="22"/>
  <c r="D60" i="22"/>
  <c r="C60" i="22"/>
  <c r="AG59" i="22"/>
  <c r="AE59" i="22"/>
  <c r="AC59" i="22"/>
  <c r="Y59" i="22"/>
  <c r="W59" i="22"/>
  <c r="U59" i="22"/>
  <c r="Q59" i="22"/>
  <c r="O59" i="22"/>
  <c r="M59" i="22"/>
  <c r="I59" i="22"/>
  <c r="G59" i="22"/>
  <c r="E59" i="22"/>
  <c r="AG58" i="22"/>
  <c r="AE58" i="22"/>
  <c r="AC58" i="22"/>
  <c r="Y58" i="22"/>
  <c r="W58" i="22"/>
  <c r="U58" i="22"/>
  <c r="Q58" i="22"/>
  <c r="O58" i="22"/>
  <c r="M58" i="22"/>
  <c r="I58" i="22"/>
  <c r="G58" i="22"/>
  <c r="E58" i="22"/>
  <c r="AG57" i="22"/>
  <c r="AE57" i="22"/>
  <c r="AC57" i="22"/>
  <c r="Y57" i="22"/>
  <c r="W57" i="22"/>
  <c r="U57" i="22"/>
  <c r="Q57" i="22"/>
  <c r="O57" i="22"/>
  <c r="M57" i="22"/>
  <c r="I57" i="22"/>
  <c r="G57" i="22"/>
  <c r="E57" i="22"/>
  <c r="AG56" i="22"/>
  <c r="AE56" i="22"/>
  <c r="AC56" i="22"/>
  <c r="Y56" i="22"/>
  <c r="W56" i="22"/>
  <c r="U56" i="22"/>
  <c r="Q56" i="22"/>
  <c r="O56" i="22"/>
  <c r="M56" i="22"/>
  <c r="I56" i="22"/>
  <c r="G56" i="22"/>
  <c r="E56" i="22"/>
  <c r="AG55" i="22"/>
  <c r="AE55" i="22"/>
  <c r="AC55" i="22"/>
  <c r="Y55" i="22"/>
  <c r="W55" i="22"/>
  <c r="U55" i="22"/>
  <c r="Q55" i="22"/>
  <c r="O55" i="22"/>
  <c r="M55" i="22"/>
  <c r="I55" i="22"/>
  <c r="G55" i="22"/>
  <c r="E55" i="22"/>
  <c r="AG54" i="22"/>
  <c r="AE54" i="22"/>
  <c r="AC54" i="22"/>
  <c r="Y54" i="22"/>
  <c r="W54" i="22"/>
  <c r="U54" i="22"/>
  <c r="Q54" i="22"/>
  <c r="O54" i="22"/>
  <c r="M54" i="22"/>
  <c r="I54" i="22"/>
  <c r="G54" i="22"/>
  <c r="E54" i="22"/>
  <c r="AG53" i="22"/>
  <c r="AE53" i="22"/>
  <c r="AC53" i="22"/>
  <c r="Y53" i="22"/>
  <c r="W53" i="22"/>
  <c r="U53" i="22"/>
  <c r="Q53" i="22"/>
  <c r="O53" i="22"/>
  <c r="M53" i="22"/>
  <c r="I53" i="22"/>
  <c r="G53" i="22"/>
  <c r="E53" i="22"/>
  <c r="AG52" i="22"/>
  <c r="AE52" i="22"/>
  <c r="AC52" i="22"/>
  <c r="Y52" i="22"/>
  <c r="W52" i="22"/>
  <c r="U52" i="22"/>
  <c r="Q52" i="22"/>
  <c r="O52" i="22"/>
  <c r="M52" i="22"/>
  <c r="I52" i="22"/>
  <c r="G52" i="22"/>
  <c r="E52" i="22"/>
  <c r="AG51" i="22"/>
  <c r="AE51" i="22"/>
  <c r="AC51" i="22"/>
  <c r="Y51" i="22"/>
  <c r="W51" i="22"/>
  <c r="U51" i="22"/>
  <c r="Q51" i="22"/>
  <c r="O51" i="22"/>
  <c r="M51" i="22"/>
  <c r="I51" i="22"/>
  <c r="G51" i="22"/>
  <c r="E51" i="22"/>
  <c r="AG50" i="22"/>
  <c r="AE50" i="22"/>
  <c r="AC50" i="22"/>
  <c r="Y50" i="22"/>
  <c r="W50" i="22"/>
  <c r="U50" i="22"/>
  <c r="Q50" i="22"/>
  <c r="O50" i="22"/>
  <c r="M50" i="22"/>
  <c r="I50" i="22"/>
  <c r="G50" i="22"/>
  <c r="E50" i="22"/>
  <c r="AG49" i="22"/>
  <c r="AE49" i="22"/>
  <c r="AC49" i="22"/>
  <c r="Y49" i="22"/>
  <c r="W49" i="22"/>
  <c r="U49" i="22"/>
  <c r="Q49" i="22"/>
  <c r="O49" i="22"/>
  <c r="M49" i="22"/>
  <c r="I49" i="22"/>
  <c r="G49" i="22"/>
  <c r="E49" i="22"/>
  <c r="AG48" i="22"/>
  <c r="AE48" i="22"/>
  <c r="AC48" i="22"/>
  <c r="Y48" i="22"/>
  <c r="W48" i="22"/>
  <c r="U48" i="22"/>
  <c r="Q48" i="22"/>
  <c r="O48" i="22"/>
  <c r="M48" i="22"/>
  <c r="I48" i="22"/>
  <c r="G48" i="22"/>
  <c r="E48" i="22"/>
  <c r="AF47" i="22"/>
  <c r="AD47" i="22"/>
  <c r="AB47" i="22"/>
  <c r="AA47" i="22"/>
  <c r="AC47" i="22" s="1"/>
  <c r="X47" i="22"/>
  <c r="V47" i="22"/>
  <c r="W47" i="22" s="1"/>
  <c r="T47" i="22"/>
  <c r="U47" i="22" s="1"/>
  <c r="S47" i="22"/>
  <c r="P47" i="22"/>
  <c r="N47" i="22"/>
  <c r="O47" i="22" s="1"/>
  <c r="L47" i="22"/>
  <c r="K47" i="22"/>
  <c r="H47" i="22"/>
  <c r="I47" i="22" s="1"/>
  <c r="F47" i="22"/>
  <c r="G47" i="22" s="1"/>
  <c r="D47" i="22"/>
  <c r="E47" i="22" s="1"/>
  <c r="C47" i="22"/>
  <c r="AG46" i="22"/>
  <c r="AE46" i="22"/>
  <c r="AC46" i="22"/>
  <c r="Y46" i="22"/>
  <c r="W46" i="22"/>
  <c r="U46" i="22"/>
  <c r="Q46" i="22"/>
  <c r="O46" i="22"/>
  <c r="M46" i="22"/>
  <c r="I46" i="22"/>
  <c r="G46" i="22"/>
  <c r="E46" i="22"/>
  <c r="AG45" i="22"/>
  <c r="AE45" i="22"/>
  <c r="AC45" i="22"/>
  <c r="Y45" i="22"/>
  <c r="W45" i="22"/>
  <c r="U45" i="22"/>
  <c r="Q45" i="22"/>
  <c r="O45" i="22"/>
  <c r="M45" i="22"/>
  <c r="I45" i="22"/>
  <c r="G45" i="22"/>
  <c r="E45" i="22"/>
  <c r="AG44" i="22"/>
  <c r="AE44" i="22"/>
  <c r="AC44" i="22"/>
  <c r="Y44" i="22"/>
  <c r="W44" i="22"/>
  <c r="U44" i="22"/>
  <c r="Q44" i="22"/>
  <c r="O44" i="22"/>
  <c r="M44" i="22"/>
  <c r="I44" i="22"/>
  <c r="G44" i="22"/>
  <c r="E44" i="22"/>
  <c r="AG43" i="22"/>
  <c r="AE43" i="22"/>
  <c r="AC43" i="22"/>
  <c r="Y43" i="22"/>
  <c r="W43" i="22"/>
  <c r="U43" i="22"/>
  <c r="Q43" i="22"/>
  <c r="O43" i="22"/>
  <c r="M43" i="22"/>
  <c r="I43" i="22"/>
  <c r="G43" i="22"/>
  <c r="E43" i="22"/>
  <c r="AG42" i="22"/>
  <c r="AE42" i="22"/>
  <c r="AC42" i="22"/>
  <c r="Y42" i="22"/>
  <c r="W42" i="22"/>
  <c r="U42" i="22"/>
  <c r="Q42" i="22"/>
  <c r="O42" i="22"/>
  <c r="M42" i="22"/>
  <c r="I42" i="22"/>
  <c r="G42" i="22"/>
  <c r="E42" i="22"/>
  <c r="AG41" i="22"/>
  <c r="AE41" i="22"/>
  <c r="AC41" i="22"/>
  <c r="Y41" i="22"/>
  <c r="W41" i="22"/>
  <c r="U41" i="22"/>
  <c r="Q41" i="22"/>
  <c r="O41" i="22"/>
  <c r="M41" i="22"/>
  <c r="I41" i="22"/>
  <c r="G41" i="22"/>
  <c r="E41" i="22"/>
  <c r="AG40" i="22"/>
  <c r="AE40" i="22"/>
  <c r="AC40" i="22"/>
  <c r="Y40" i="22"/>
  <c r="W40" i="22"/>
  <c r="U40" i="22"/>
  <c r="Q40" i="22"/>
  <c r="O40" i="22"/>
  <c r="M40" i="22"/>
  <c r="I40" i="22"/>
  <c r="G40" i="22"/>
  <c r="E40" i="22"/>
  <c r="AG39" i="22"/>
  <c r="AE39" i="22"/>
  <c r="AC39" i="22"/>
  <c r="Y39" i="22"/>
  <c r="W39" i="22"/>
  <c r="U39" i="22"/>
  <c r="Q39" i="22"/>
  <c r="O39" i="22"/>
  <c r="M39" i="22"/>
  <c r="I39" i="22"/>
  <c r="G39" i="22"/>
  <c r="E39" i="22"/>
  <c r="AG38" i="22"/>
  <c r="AE38" i="22"/>
  <c r="AC38" i="22"/>
  <c r="Y38" i="22"/>
  <c r="W38" i="22"/>
  <c r="U38" i="22"/>
  <c r="Q38" i="22"/>
  <c r="O38" i="22"/>
  <c r="M38" i="22"/>
  <c r="I38" i="22"/>
  <c r="G38" i="22"/>
  <c r="E38" i="22"/>
  <c r="AG37" i="22"/>
  <c r="AE37" i="22"/>
  <c r="AC37" i="22"/>
  <c r="Y37" i="22"/>
  <c r="W37" i="22"/>
  <c r="U37" i="22"/>
  <c r="Q37" i="22"/>
  <c r="O37" i="22"/>
  <c r="M37" i="22"/>
  <c r="I37" i="22"/>
  <c r="G37" i="22"/>
  <c r="E37" i="22"/>
  <c r="AG36" i="22"/>
  <c r="AE36" i="22"/>
  <c r="AC36" i="22"/>
  <c r="Y36" i="22"/>
  <c r="W36" i="22"/>
  <c r="U36" i="22"/>
  <c r="Q36" i="22"/>
  <c r="O36" i="22"/>
  <c r="M36" i="22"/>
  <c r="I36" i="22"/>
  <c r="G36" i="22"/>
  <c r="E36" i="22"/>
  <c r="AG35" i="22"/>
  <c r="AE35" i="22"/>
  <c r="AC35" i="22"/>
  <c r="Y35" i="22"/>
  <c r="W35" i="22"/>
  <c r="U35" i="22"/>
  <c r="Q35" i="22"/>
  <c r="O35" i="22"/>
  <c r="M35" i="22"/>
  <c r="I35" i="22"/>
  <c r="G35" i="22"/>
  <c r="E35" i="22"/>
  <c r="AF34" i="22"/>
  <c r="AD34" i="22"/>
  <c r="AB34" i="22"/>
  <c r="AA34" i="22"/>
  <c r="X34" i="22"/>
  <c r="Y34" i="22" s="1"/>
  <c r="V34" i="22"/>
  <c r="W34" i="22" s="1"/>
  <c r="T34" i="22"/>
  <c r="S34" i="22"/>
  <c r="P34" i="22"/>
  <c r="N34" i="22"/>
  <c r="O34" i="22" s="1"/>
  <c r="L34" i="22"/>
  <c r="K34" i="22"/>
  <c r="H34" i="22"/>
  <c r="F34" i="22"/>
  <c r="G34" i="22" s="1"/>
  <c r="D34" i="22"/>
  <c r="E34" i="22" s="1"/>
  <c r="C34" i="22"/>
  <c r="I34" i="22" s="1"/>
  <c r="AG33" i="22"/>
  <c r="AE33" i="22"/>
  <c r="AC33" i="22"/>
  <c r="Y33" i="22"/>
  <c r="W33" i="22"/>
  <c r="U33" i="22"/>
  <c r="Q33" i="22"/>
  <c r="O33" i="22"/>
  <c r="M33" i="22"/>
  <c r="I33" i="22"/>
  <c r="G33" i="22"/>
  <c r="E33" i="22"/>
  <c r="AG32" i="22"/>
  <c r="AE32" i="22"/>
  <c r="AC32" i="22"/>
  <c r="Y32" i="22"/>
  <c r="W32" i="22"/>
  <c r="U32" i="22"/>
  <c r="Q32" i="22"/>
  <c r="O32" i="22"/>
  <c r="M32" i="22"/>
  <c r="I32" i="22"/>
  <c r="G32" i="22"/>
  <c r="E32" i="22"/>
  <c r="AG31" i="22"/>
  <c r="AE31" i="22"/>
  <c r="AC31" i="22"/>
  <c r="Y31" i="22"/>
  <c r="W31" i="22"/>
  <c r="U31" i="22"/>
  <c r="Q31" i="22"/>
  <c r="O31" i="22"/>
  <c r="M31" i="22"/>
  <c r="I31" i="22"/>
  <c r="G31" i="22"/>
  <c r="E31" i="22"/>
  <c r="AG30" i="22"/>
  <c r="AE30" i="22"/>
  <c r="AC30" i="22"/>
  <c r="Y30" i="22"/>
  <c r="W30" i="22"/>
  <c r="U30" i="22"/>
  <c r="Q30" i="22"/>
  <c r="O30" i="22"/>
  <c r="M30" i="22"/>
  <c r="I30" i="22"/>
  <c r="G30" i="22"/>
  <c r="E30" i="22"/>
  <c r="AG29" i="22"/>
  <c r="AE29" i="22"/>
  <c r="AC29" i="22"/>
  <c r="Y29" i="22"/>
  <c r="W29" i="22"/>
  <c r="U29" i="22"/>
  <c r="Q29" i="22"/>
  <c r="O29" i="22"/>
  <c r="M29" i="22"/>
  <c r="I29" i="22"/>
  <c r="G29" i="22"/>
  <c r="E29" i="22"/>
  <c r="AG28" i="22"/>
  <c r="AE28" i="22"/>
  <c r="AC28" i="22"/>
  <c r="Y28" i="22"/>
  <c r="W28" i="22"/>
  <c r="U28" i="22"/>
  <c r="Q28" i="22"/>
  <c r="O28" i="22"/>
  <c r="M28" i="22"/>
  <c r="I28" i="22"/>
  <c r="G28" i="22"/>
  <c r="E28" i="22"/>
  <c r="AG27" i="22"/>
  <c r="AE27" i="22"/>
  <c r="AC27" i="22"/>
  <c r="Y27" i="22"/>
  <c r="W27" i="22"/>
  <c r="U27" i="22"/>
  <c r="Q27" i="22"/>
  <c r="O27" i="22"/>
  <c r="M27" i="22"/>
  <c r="I27" i="22"/>
  <c r="G27" i="22"/>
  <c r="E27" i="22"/>
  <c r="AG26" i="22"/>
  <c r="AE26" i="22"/>
  <c r="AC26" i="22"/>
  <c r="Y26" i="22"/>
  <c r="W26" i="22"/>
  <c r="U26" i="22"/>
  <c r="Q26" i="22"/>
  <c r="O26" i="22"/>
  <c r="M26" i="22"/>
  <c r="I26" i="22"/>
  <c r="G26" i="22"/>
  <c r="E26" i="22"/>
  <c r="AG25" i="22"/>
  <c r="AE25" i="22"/>
  <c r="AC25" i="22"/>
  <c r="Y25" i="22"/>
  <c r="W25" i="22"/>
  <c r="U25" i="22"/>
  <c r="Q25" i="22"/>
  <c r="O25" i="22"/>
  <c r="M25" i="22"/>
  <c r="I25" i="22"/>
  <c r="G25" i="22"/>
  <c r="E25" i="22"/>
  <c r="AG24" i="22"/>
  <c r="AE24" i="22"/>
  <c r="AC24" i="22"/>
  <c r="Y24" i="22"/>
  <c r="W24" i="22"/>
  <c r="U24" i="22"/>
  <c r="Q24" i="22"/>
  <c r="O24" i="22"/>
  <c r="M24" i="22"/>
  <c r="I24" i="22"/>
  <c r="G24" i="22"/>
  <c r="E24" i="22"/>
  <c r="Y23" i="22"/>
  <c r="W23" i="22"/>
  <c r="U23" i="22"/>
  <c r="Q23" i="22"/>
  <c r="O23" i="22"/>
  <c r="M23" i="22"/>
  <c r="I23" i="22"/>
  <c r="G23" i="22"/>
  <c r="E23" i="22"/>
  <c r="Y22" i="22"/>
  <c r="W22" i="22"/>
  <c r="U22" i="22"/>
  <c r="Q22" i="22"/>
  <c r="O22" i="22"/>
  <c r="M22" i="22"/>
  <c r="I22" i="22"/>
  <c r="G22" i="22"/>
  <c r="E22" i="22"/>
  <c r="AF21" i="22"/>
  <c r="AG21" i="22" s="1"/>
  <c r="AD21" i="22"/>
  <c r="AE21" i="22" s="1"/>
  <c r="AB21" i="22"/>
  <c r="AC21" i="22" s="1"/>
  <c r="AA21" i="22"/>
  <c r="X21" i="22"/>
  <c r="V21" i="22"/>
  <c r="T21" i="22"/>
  <c r="U21" i="22" s="1"/>
  <c r="S21" i="22"/>
  <c r="P21" i="22"/>
  <c r="Q21" i="22" s="1"/>
  <c r="N21" i="22"/>
  <c r="O21" i="22" s="1"/>
  <c r="L21" i="22"/>
  <c r="M21" i="22" s="1"/>
  <c r="K21" i="22"/>
  <c r="H21" i="22"/>
  <c r="F21" i="22"/>
  <c r="D21" i="22"/>
  <c r="C21" i="22"/>
  <c r="I21" i="22" s="1"/>
  <c r="AG20" i="22"/>
  <c r="AE20" i="22"/>
  <c r="AC20" i="22"/>
  <c r="Y20" i="22"/>
  <c r="W20" i="22"/>
  <c r="U20" i="22"/>
  <c r="Q20" i="22"/>
  <c r="O20" i="22"/>
  <c r="M20" i="22"/>
  <c r="I20" i="22"/>
  <c r="G20" i="22"/>
  <c r="E20" i="22"/>
  <c r="AG19" i="22"/>
  <c r="AE19" i="22"/>
  <c r="AC19" i="22"/>
  <c r="Y19" i="22"/>
  <c r="W19" i="22"/>
  <c r="U19" i="22"/>
  <c r="Q19" i="22"/>
  <c r="O19" i="22"/>
  <c r="M19" i="22"/>
  <c r="I19" i="22"/>
  <c r="G19" i="22"/>
  <c r="E19" i="22"/>
  <c r="AG18" i="22"/>
  <c r="AE18" i="22"/>
  <c r="AC18" i="22"/>
  <c r="Y18" i="22"/>
  <c r="W18" i="22"/>
  <c r="U18" i="22"/>
  <c r="Q18" i="22"/>
  <c r="O18" i="22"/>
  <c r="M18" i="22"/>
  <c r="I18" i="22"/>
  <c r="G18" i="22"/>
  <c r="E18" i="22"/>
  <c r="AG17" i="22"/>
  <c r="AE17" i="22"/>
  <c r="AC17" i="22"/>
  <c r="Y17" i="22"/>
  <c r="W17" i="22"/>
  <c r="U17" i="22"/>
  <c r="Q17" i="22"/>
  <c r="O17" i="22"/>
  <c r="M17" i="22"/>
  <c r="I17" i="22"/>
  <c r="G17" i="22"/>
  <c r="E17" i="22"/>
  <c r="AG16" i="22"/>
  <c r="AE16" i="22"/>
  <c r="AC16" i="22"/>
  <c r="Y16" i="22"/>
  <c r="W16" i="22"/>
  <c r="U16" i="22"/>
  <c r="Q16" i="22"/>
  <c r="O16" i="22"/>
  <c r="M16" i="22"/>
  <c r="I16" i="22"/>
  <c r="G16" i="22"/>
  <c r="E16" i="22"/>
  <c r="AG15" i="22"/>
  <c r="AE15" i="22"/>
  <c r="AC15" i="22"/>
  <c r="Y15" i="22"/>
  <c r="W15" i="22"/>
  <c r="U15" i="22"/>
  <c r="Q15" i="22"/>
  <c r="O15" i="22"/>
  <c r="M15" i="22"/>
  <c r="I15" i="22"/>
  <c r="G15" i="22"/>
  <c r="E15" i="22"/>
  <c r="AG14" i="22"/>
  <c r="AE14" i="22"/>
  <c r="AC14" i="22"/>
  <c r="Y14" i="22"/>
  <c r="W14" i="22"/>
  <c r="U14" i="22"/>
  <c r="Q14" i="22"/>
  <c r="O14" i="22"/>
  <c r="M14" i="22"/>
  <c r="I14" i="22"/>
  <c r="G14" i="22"/>
  <c r="E14" i="22"/>
  <c r="AG13" i="22"/>
  <c r="AE13" i="22"/>
  <c r="AC13" i="22"/>
  <c r="Y13" i="22"/>
  <c r="W13" i="22"/>
  <c r="U13" i="22"/>
  <c r="Q13" i="22"/>
  <c r="O13" i="22"/>
  <c r="M13" i="22"/>
  <c r="I13" i="22"/>
  <c r="G13" i="22"/>
  <c r="E13" i="22"/>
  <c r="AG12" i="22"/>
  <c r="AE12" i="22"/>
  <c r="AC12" i="22"/>
  <c r="Y12" i="22"/>
  <c r="W12" i="22"/>
  <c r="U12" i="22"/>
  <c r="Q12" i="22"/>
  <c r="O12" i="22"/>
  <c r="M12" i="22"/>
  <c r="I12" i="22"/>
  <c r="G12" i="22"/>
  <c r="E12" i="22"/>
  <c r="AG11" i="22"/>
  <c r="AE11" i="22"/>
  <c r="AC11" i="22"/>
  <c r="Y11" i="22"/>
  <c r="W11" i="22"/>
  <c r="U11" i="22"/>
  <c r="Q11" i="22"/>
  <c r="O11" i="22"/>
  <c r="M11" i="22"/>
  <c r="I11" i="22"/>
  <c r="G11" i="22"/>
  <c r="E11" i="22"/>
  <c r="Y10" i="22"/>
  <c r="W10" i="22"/>
  <c r="U10" i="22"/>
  <c r="Q10" i="22"/>
  <c r="O10" i="22"/>
  <c r="M10" i="22"/>
  <c r="I10" i="22"/>
  <c r="G10" i="22"/>
  <c r="E10" i="22"/>
  <c r="Y9" i="22"/>
  <c r="W9" i="22"/>
  <c r="U9" i="22"/>
  <c r="Q9" i="22"/>
  <c r="O9" i="22"/>
  <c r="M9" i="22"/>
  <c r="I9" i="22"/>
  <c r="G9" i="22"/>
  <c r="E9" i="22"/>
  <c r="Z124" i="21"/>
  <c r="Y124" i="21"/>
  <c r="X124" i="21"/>
  <c r="W124" i="21"/>
  <c r="V124" i="21"/>
  <c r="U124" i="21"/>
  <c r="T124" i="21"/>
  <c r="S124" i="21"/>
  <c r="R124" i="21"/>
  <c r="Q124" i="21"/>
  <c r="P124" i="21"/>
  <c r="O124" i="21"/>
  <c r="N124" i="21"/>
  <c r="M124" i="21"/>
  <c r="L124" i="21"/>
  <c r="K124" i="21"/>
  <c r="J124" i="21"/>
  <c r="I124" i="21"/>
  <c r="H124" i="21"/>
  <c r="G124" i="21"/>
  <c r="F124" i="21"/>
  <c r="E124" i="21"/>
  <c r="D124" i="21"/>
  <c r="C124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F111" i="21"/>
  <c r="E111" i="21"/>
  <c r="D111" i="21"/>
  <c r="C111" i="21"/>
  <c r="Z98" i="21"/>
  <c r="Y98" i="21"/>
  <c r="X98" i="21"/>
  <c r="W98" i="21"/>
  <c r="V98" i="21"/>
  <c r="U98" i="21"/>
  <c r="T98" i="21"/>
  <c r="S98" i="21"/>
  <c r="R98" i="21"/>
  <c r="Q98" i="21"/>
  <c r="P98" i="21"/>
  <c r="O98" i="21"/>
  <c r="N98" i="21"/>
  <c r="M98" i="21"/>
  <c r="L98" i="21"/>
  <c r="K98" i="21"/>
  <c r="J98" i="21"/>
  <c r="I98" i="21"/>
  <c r="H98" i="21"/>
  <c r="G98" i="21"/>
  <c r="F98" i="21"/>
  <c r="E98" i="21"/>
  <c r="D98" i="21"/>
  <c r="C98" i="21"/>
  <c r="Z85" i="21"/>
  <c r="Y85" i="21"/>
  <c r="X85" i="21"/>
  <c r="W85" i="21"/>
  <c r="V85" i="21"/>
  <c r="U85" i="21"/>
  <c r="T85" i="21"/>
  <c r="S85" i="21"/>
  <c r="R85" i="21"/>
  <c r="Q85" i="21"/>
  <c r="P85" i="21"/>
  <c r="O85" i="21"/>
  <c r="N85" i="21"/>
  <c r="M85" i="21"/>
  <c r="L85" i="21"/>
  <c r="K85" i="21"/>
  <c r="J85" i="21"/>
  <c r="I85" i="21"/>
  <c r="H85" i="21"/>
  <c r="G85" i="21"/>
  <c r="F85" i="21"/>
  <c r="E85" i="21"/>
  <c r="D85" i="21"/>
  <c r="C85" i="21"/>
  <c r="Z72" i="21"/>
  <c r="Y72" i="21"/>
  <c r="X72" i="21"/>
  <c r="W72" i="21"/>
  <c r="V72" i="21"/>
  <c r="U72" i="21"/>
  <c r="T72" i="21"/>
  <c r="S72" i="21"/>
  <c r="R72" i="21"/>
  <c r="Q72" i="21"/>
  <c r="P72" i="21"/>
  <c r="O72" i="21"/>
  <c r="N72" i="21"/>
  <c r="M72" i="21"/>
  <c r="L72" i="21"/>
  <c r="K72" i="21"/>
  <c r="J72" i="21"/>
  <c r="I72" i="21"/>
  <c r="H72" i="21"/>
  <c r="G72" i="21"/>
  <c r="F72" i="21"/>
  <c r="E72" i="21"/>
  <c r="D72" i="21"/>
  <c r="C72" i="21"/>
  <c r="Z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F59" i="21"/>
  <c r="E59" i="21"/>
  <c r="D59" i="21"/>
  <c r="C59" i="21"/>
  <c r="Z46" i="21"/>
  <c r="Y46" i="21"/>
  <c r="X46" i="21"/>
  <c r="W46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6" i="21"/>
  <c r="C46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P93" i="20"/>
  <c r="P92" i="20"/>
  <c r="P91" i="20"/>
  <c r="P90" i="20"/>
  <c r="P89" i="20"/>
  <c r="P88" i="20"/>
  <c r="P87" i="20"/>
  <c r="P86" i="20"/>
  <c r="P85" i="20"/>
  <c r="P84" i="20"/>
  <c r="P83" i="20"/>
  <c r="P82" i="20"/>
  <c r="P81" i="20"/>
  <c r="P80" i="20"/>
  <c r="P79" i="20"/>
  <c r="P78" i="20"/>
  <c r="P77" i="20"/>
  <c r="P76" i="20"/>
  <c r="P75" i="20"/>
  <c r="P74" i="20"/>
  <c r="P73" i="20"/>
  <c r="P72" i="20"/>
  <c r="P71" i="20"/>
  <c r="P70" i="20"/>
  <c r="P69" i="20"/>
  <c r="P68" i="20"/>
  <c r="P67" i="20"/>
  <c r="P66" i="20"/>
  <c r="P65" i="20"/>
  <c r="P64" i="20"/>
  <c r="P63" i="20"/>
  <c r="P62" i="20"/>
  <c r="P61" i="20"/>
  <c r="P60" i="20"/>
  <c r="P59" i="20"/>
  <c r="P58" i="20"/>
  <c r="P57" i="20"/>
  <c r="P56" i="20"/>
  <c r="P55" i="20"/>
  <c r="P54" i="20"/>
  <c r="P53" i="20"/>
  <c r="P52" i="20"/>
  <c r="P51" i="20"/>
  <c r="P50" i="20"/>
  <c r="P49" i="20"/>
  <c r="P48" i="20"/>
  <c r="P47" i="20"/>
  <c r="P46" i="20"/>
  <c r="P45" i="20"/>
  <c r="P44" i="20"/>
  <c r="P43" i="20"/>
  <c r="P42" i="20"/>
  <c r="P41" i="20"/>
  <c r="P40" i="20"/>
  <c r="P39" i="20"/>
  <c r="P38" i="20"/>
  <c r="P37" i="20"/>
  <c r="P36" i="20"/>
  <c r="P35" i="20"/>
  <c r="P34" i="20"/>
  <c r="P33" i="20"/>
  <c r="P32" i="20"/>
  <c r="P31" i="20"/>
  <c r="P30" i="20"/>
  <c r="P29" i="20"/>
  <c r="P28" i="20"/>
  <c r="P27" i="20"/>
  <c r="P26" i="20"/>
  <c r="P25" i="20"/>
  <c r="P24" i="20"/>
  <c r="P23" i="20"/>
  <c r="P22" i="20"/>
  <c r="P21" i="20"/>
  <c r="P20" i="20"/>
  <c r="P19" i="20"/>
  <c r="P18" i="20"/>
  <c r="P17" i="20"/>
  <c r="P16" i="20"/>
  <c r="P15" i="20"/>
  <c r="P14" i="20"/>
  <c r="P13" i="20"/>
  <c r="P12" i="20"/>
  <c r="P11" i="20"/>
  <c r="P10" i="20"/>
  <c r="H47" i="24" l="1"/>
  <c r="Q86" i="22"/>
  <c r="Q99" i="22"/>
  <c r="G21" i="22"/>
  <c r="Q34" i="22"/>
  <c r="Q47" i="22"/>
  <c r="O60" i="22"/>
  <c r="E86" i="22"/>
  <c r="AC112" i="22"/>
  <c r="N10" i="24"/>
  <c r="B47" i="24"/>
  <c r="N37" i="24"/>
  <c r="K96" i="25"/>
  <c r="G16" i="27"/>
  <c r="M16" i="27" s="1"/>
  <c r="I91" i="28"/>
  <c r="L8" i="29"/>
  <c r="L17" i="29"/>
  <c r="K47" i="24"/>
  <c r="F91" i="28"/>
  <c r="U34" i="22"/>
  <c r="Y47" i="22"/>
  <c r="Q60" i="22"/>
  <c r="G86" i="22"/>
  <c r="C47" i="24"/>
  <c r="E42" i="27"/>
  <c r="E43" i="27" s="1"/>
  <c r="M31" i="27"/>
  <c r="G7" i="28"/>
  <c r="G20" i="28"/>
  <c r="K20" i="28" s="1"/>
  <c r="J58" i="30"/>
  <c r="Q73" i="22"/>
  <c r="N16" i="24"/>
  <c r="D47" i="24"/>
  <c r="D49" i="24" s="1"/>
  <c r="F42" i="27"/>
  <c r="F43" i="27" s="1"/>
  <c r="J7" i="28"/>
  <c r="J12" i="29"/>
  <c r="L12" i="29" s="1"/>
  <c r="J15" i="29"/>
  <c r="J29" i="29" s="1"/>
  <c r="K15" i="29" s="1"/>
  <c r="D91" i="28"/>
  <c r="N11" i="24"/>
  <c r="I21" i="24"/>
  <c r="I22" i="24" s="1"/>
  <c r="N22" i="24" s="1"/>
  <c r="E47" i="24"/>
  <c r="D41" i="27"/>
  <c r="I42" i="27"/>
  <c r="I43" i="27" s="1"/>
  <c r="K8" i="28"/>
  <c r="F47" i="24"/>
  <c r="N46" i="24"/>
  <c r="O99" i="22"/>
  <c r="C49" i="24"/>
  <c r="G12" i="27"/>
  <c r="O112" i="22"/>
  <c r="AG34" i="22"/>
  <c r="AG47" i="22"/>
  <c r="AG60" i="22"/>
  <c r="W73" i="22"/>
  <c r="Q112" i="22"/>
  <c r="N40" i="24"/>
  <c r="E48" i="24"/>
  <c r="M27" i="27"/>
  <c r="H91" i="28"/>
  <c r="D29" i="29"/>
  <c r="D31" i="29" s="1"/>
  <c r="L21" i="29"/>
  <c r="W21" i="22"/>
  <c r="L10" i="29"/>
  <c r="E29" i="29"/>
  <c r="L22" i="29"/>
  <c r="Y21" i="22"/>
  <c r="I6" i="24"/>
  <c r="G22" i="28"/>
  <c r="J59" i="28"/>
  <c r="K59" i="28" s="1"/>
  <c r="F29" i="29"/>
  <c r="I27" i="31"/>
  <c r="M26" i="27"/>
  <c r="L14" i="29"/>
  <c r="U73" i="22"/>
  <c r="E91" i="28"/>
  <c r="J10" i="28"/>
  <c r="G67" i="28"/>
  <c r="L11" i="29"/>
  <c r="C30" i="29"/>
  <c r="C31" i="29" s="1"/>
  <c r="I28" i="31"/>
  <c r="AE34" i="22"/>
  <c r="AC73" i="22"/>
  <c r="N35" i="24"/>
  <c r="I29" i="29"/>
  <c r="D30" i="29"/>
  <c r="O86" i="22"/>
  <c r="M112" i="22"/>
  <c r="I41" i="27"/>
  <c r="AE47" i="22"/>
  <c r="AE73" i="22"/>
  <c r="E30" i="29"/>
  <c r="E31" i="29" s="1"/>
  <c r="C30" i="31"/>
  <c r="AC34" i="22"/>
  <c r="M34" i="22"/>
  <c r="M47" i="22"/>
  <c r="AG73" i="22"/>
  <c r="O22" i="23"/>
  <c r="N9" i="24"/>
  <c r="N13" i="24"/>
  <c r="N36" i="24"/>
  <c r="L7" i="29"/>
  <c r="F30" i="29"/>
  <c r="F31" i="29" s="1"/>
  <c r="E29" i="31"/>
  <c r="L20" i="29"/>
  <c r="M34" i="27"/>
  <c r="E21" i="22"/>
  <c r="I27" i="24"/>
  <c r="M30" i="27"/>
  <c r="K22" i="28"/>
  <c r="L24" i="29"/>
  <c r="J51" i="30"/>
  <c r="J60" i="30"/>
  <c r="J59" i="30"/>
  <c r="C63" i="30"/>
  <c r="J55" i="30"/>
  <c r="D63" i="30"/>
  <c r="E63" i="30"/>
  <c r="G7" i="30"/>
  <c r="J7" i="30" s="1"/>
  <c r="F63" i="30"/>
  <c r="H63" i="30"/>
  <c r="J53" i="30"/>
  <c r="J54" i="30"/>
  <c r="J19" i="30"/>
  <c r="J61" i="30"/>
  <c r="G33" i="30"/>
  <c r="J33" i="30" s="1"/>
  <c r="J56" i="30"/>
  <c r="J62" i="30"/>
  <c r="J50" i="30"/>
  <c r="J57" i="30"/>
  <c r="J27" i="30"/>
  <c r="G49" i="30"/>
  <c r="J8" i="30"/>
  <c r="G22" i="30"/>
  <c r="J22" i="30" s="1"/>
  <c r="J52" i="30"/>
  <c r="G44" i="30"/>
  <c r="J44" i="30" s="1"/>
  <c r="J47" i="30"/>
  <c r="J48" i="30"/>
  <c r="J45" i="30"/>
  <c r="G35" i="30"/>
  <c r="J35" i="30" s="1"/>
  <c r="J17" i="30"/>
  <c r="J36" i="30"/>
  <c r="J38" i="30"/>
  <c r="J40" i="30"/>
  <c r="J41" i="30"/>
  <c r="J42" i="30"/>
  <c r="G9" i="30"/>
  <c r="J9" i="30" s="1"/>
  <c r="J10" i="30"/>
  <c r="J18" i="30"/>
  <c r="J12" i="30"/>
  <c r="J20" i="30"/>
  <c r="J13" i="30"/>
  <c r="J21" i="30"/>
  <c r="J26" i="30"/>
  <c r="J14" i="30"/>
  <c r="J34" i="30"/>
  <c r="J11" i="30"/>
  <c r="J15" i="30"/>
  <c r="J32" i="30"/>
  <c r="G25" i="30"/>
  <c r="J16" i="30"/>
  <c r="J28" i="30"/>
  <c r="J29" i="30"/>
  <c r="I58" i="25"/>
  <c r="L58" i="25" s="1"/>
  <c r="I53" i="25"/>
  <c r="L53" i="25"/>
  <c r="I8" i="25"/>
  <c r="I27" i="25"/>
  <c r="L27" i="25" s="1"/>
  <c r="I65" i="25"/>
  <c r="L65" i="25"/>
  <c r="I25" i="25"/>
  <c r="L25" i="25" s="1"/>
  <c r="I10" i="25"/>
  <c r="L10" i="25" s="1"/>
  <c r="I38" i="25"/>
  <c r="L38" i="25" s="1"/>
  <c r="I34" i="25"/>
  <c r="L34" i="25" s="1"/>
  <c r="N27" i="24"/>
  <c r="D43" i="27"/>
  <c r="J43" i="27"/>
  <c r="N6" i="24"/>
  <c r="L15" i="29"/>
  <c r="J30" i="29"/>
  <c r="N12" i="24"/>
  <c r="N17" i="24"/>
  <c r="I24" i="24"/>
  <c r="N24" i="24" s="1"/>
  <c r="N25" i="24"/>
  <c r="H10" i="29"/>
  <c r="H26" i="29"/>
  <c r="N21" i="24"/>
  <c r="I26" i="24"/>
  <c r="N26" i="24" s="1"/>
  <c r="K10" i="28"/>
  <c r="J91" i="28"/>
  <c r="C43" i="27"/>
  <c r="N23" i="24"/>
  <c r="H7" i="29"/>
  <c r="M19" i="27"/>
  <c r="B48" i="24"/>
  <c r="B49" i="24" s="1"/>
  <c r="L8" i="25"/>
  <c r="M17" i="27"/>
  <c r="K25" i="27"/>
  <c r="J41" i="27"/>
  <c r="G42" i="28"/>
  <c r="K42" i="28" s="1"/>
  <c r="J67" i="28"/>
  <c r="L18" i="29"/>
  <c r="N7" i="24"/>
  <c r="I32" i="24"/>
  <c r="F48" i="24"/>
  <c r="I30" i="29"/>
  <c r="I31" i="29" s="1"/>
  <c r="L27" i="29"/>
  <c r="L26" i="29" s="1"/>
  <c r="G48" i="24"/>
  <c r="G49" i="24" s="1"/>
  <c r="K12" i="27"/>
  <c r="H48" i="24"/>
  <c r="H49" i="24" s="1"/>
  <c r="L32" i="24"/>
  <c r="G21" i="27"/>
  <c r="K48" i="24"/>
  <c r="K49" i="24" s="1"/>
  <c r="H15" i="29"/>
  <c r="I49" i="30"/>
  <c r="I63" i="30" s="1"/>
  <c r="G29" i="29"/>
  <c r="H12" i="29" s="1"/>
  <c r="G70" i="28"/>
  <c r="K70" i="28" s="1"/>
  <c r="F49" i="24" l="1"/>
  <c r="K7" i="28"/>
  <c r="E49" i="24"/>
  <c r="K67" i="28"/>
  <c r="G31" i="29"/>
  <c r="G63" i="30"/>
  <c r="J25" i="30"/>
  <c r="J49" i="30"/>
  <c r="J63" i="30" s="1"/>
  <c r="I47" i="24"/>
  <c r="I48" i="24"/>
  <c r="I49" i="24" s="1"/>
  <c r="J32" i="24"/>
  <c r="H21" i="27"/>
  <c r="M25" i="27"/>
  <c r="K42" i="27"/>
  <c r="K7" i="29"/>
  <c r="K12" i="29"/>
  <c r="M21" i="27"/>
  <c r="G91" i="28"/>
  <c r="K91" i="28" s="1"/>
  <c r="G41" i="27"/>
  <c r="J31" i="29"/>
  <c r="L30" i="29"/>
  <c r="L31" i="29" s="1"/>
  <c r="L47" i="24"/>
  <c r="L48" i="24"/>
  <c r="N32" i="24"/>
  <c r="M32" i="24"/>
  <c r="K10" i="29"/>
  <c r="M12" i="27"/>
  <c r="K41" i="27"/>
  <c r="L12" i="27" s="1"/>
  <c r="G42" i="27"/>
  <c r="K26" i="29"/>
  <c r="L29" i="29"/>
  <c r="M26" i="29" s="1"/>
  <c r="M15" i="29"/>
  <c r="L25" i="27" l="1"/>
  <c r="K43" i="27"/>
  <c r="I96" i="25"/>
  <c r="J53" i="25" s="1"/>
  <c r="M42" i="27"/>
  <c r="M41" i="27"/>
  <c r="N21" i="27" s="1"/>
  <c r="H39" i="27"/>
  <c r="H25" i="27"/>
  <c r="H12" i="27"/>
  <c r="H7" i="27"/>
  <c r="H16" i="27"/>
  <c r="H19" i="27"/>
  <c r="G43" i="27"/>
  <c r="L7" i="27"/>
  <c r="L21" i="27"/>
  <c r="L16" i="27"/>
  <c r="L39" i="27"/>
  <c r="L19" i="27"/>
  <c r="J27" i="24"/>
  <c r="J6" i="24"/>
  <c r="J21" i="24"/>
  <c r="J25" i="24"/>
  <c r="J23" i="24"/>
  <c r="J12" i="24"/>
  <c r="J17" i="24"/>
  <c r="N47" i="24"/>
  <c r="N48" i="24"/>
  <c r="L49" i="24"/>
  <c r="M27" i="24"/>
  <c r="M23" i="24"/>
  <c r="M25" i="24"/>
  <c r="M12" i="24"/>
  <c r="M6" i="24"/>
  <c r="M17" i="24"/>
  <c r="M21" i="24"/>
  <c r="M7" i="29"/>
  <c r="M12" i="29"/>
  <c r="M10" i="29"/>
  <c r="N49" i="24" l="1"/>
  <c r="N12" i="27"/>
  <c r="J25" i="25"/>
  <c r="J8" i="25"/>
  <c r="J38" i="25"/>
  <c r="J65" i="25"/>
  <c r="J10" i="25"/>
  <c r="J58" i="25"/>
  <c r="J34" i="25"/>
  <c r="L96" i="25"/>
  <c r="M10" i="25" s="1"/>
  <c r="J27" i="25"/>
  <c r="M58" i="25"/>
  <c r="M53" i="25"/>
  <c r="M65" i="25"/>
  <c r="M38" i="25"/>
  <c r="M25" i="25"/>
  <c r="N7" i="27"/>
  <c r="N39" i="27"/>
  <c r="N19" i="27"/>
  <c r="N16" i="27"/>
  <c r="O17" i="24"/>
  <c r="O23" i="24"/>
  <c r="O21" i="24"/>
  <c r="O6" i="24"/>
  <c r="O27" i="24"/>
  <c r="O12" i="24"/>
  <c r="O25" i="24"/>
  <c r="O32" i="24"/>
  <c r="N25" i="27"/>
  <c r="M43" i="27"/>
  <c r="M34" i="25" l="1"/>
  <c r="M8" i="25"/>
  <c r="M27" i="25"/>
  <c r="C181" i="19"/>
  <c r="D181" i="19"/>
  <c r="E181" i="19"/>
  <c r="F181" i="19"/>
  <c r="G181" i="19"/>
  <c r="H181" i="19"/>
  <c r="I181" i="19"/>
  <c r="K181" i="19"/>
  <c r="L181" i="19"/>
  <c r="M181" i="19"/>
  <c r="N181" i="19"/>
  <c r="C182" i="19"/>
  <c r="D182" i="19"/>
  <c r="E182" i="19"/>
  <c r="F182" i="19"/>
  <c r="G182" i="19"/>
  <c r="H182" i="19"/>
  <c r="I182" i="19"/>
  <c r="K182" i="19"/>
  <c r="L182" i="19"/>
  <c r="M182" i="19"/>
  <c r="N182" i="19"/>
  <c r="C183" i="19"/>
  <c r="D183" i="19"/>
  <c r="E183" i="19"/>
  <c r="F183" i="19"/>
  <c r="G183" i="19"/>
  <c r="H183" i="19"/>
  <c r="I183" i="19"/>
  <c r="K183" i="19"/>
  <c r="L183" i="19"/>
  <c r="M183" i="19"/>
  <c r="N183" i="19"/>
  <c r="C184" i="19"/>
  <c r="D184" i="19"/>
  <c r="E184" i="19"/>
  <c r="F184" i="19"/>
  <c r="G184" i="19"/>
  <c r="H184" i="19"/>
  <c r="I184" i="19"/>
  <c r="K184" i="19"/>
  <c r="L184" i="19"/>
  <c r="M184" i="19"/>
  <c r="N184" i="19"/>
  <c r="C185" i="19"/>
  <c r="D185" i="19"/>
  <c r="E185" i="19"/>
  <c r="F185" i="19"/>
  <c r="G185" i="19"/>
  <c r="H185" i="19"/>
  <c r="I185" i="19"/>
  <c r="K185" i="19"/>
  <c r="L185" i="19"/>
  <c r="M185" i="19"/>
  <c r="N185" i="19"/>
  <c r="C186" i="19"/>
  <c r="D186" i="19"/>
  <c r="E186" i="19"/>
  <c r="F186" i="19"/>
  <c r="G186" i="19"/>
  <c r="H186" i="19"/>
  <c r="I186" i="19"/>
  <c r="K186" i="19"/>
  <c r="L186" i="19"/>
  <c r="M186" i="19"/>
  <c r="N186" i="19"/>
  <c r="C187" i="19"/>
  <c r="D187" i="19"/>
  <c r="E187" i="19"/>
  <c r="F187" i="19"/>
  <c r="G187" i="19"/>
  <c r="H187" i="19"/>
  <c r="I187" i="19"/>
  <c r="K187" i="19"/>
  <c r="L187" i="19"/>
  <c r="M187" i="19"/>
  <c r="N187" i="19"/>
  <c r="C188" i="19"/>
  <c r="D188" i="19"/>
  <c r="E188" i="19"/>
  <c r="F188" i="19"/>
  <c r="G188" i="19"/>
  <c r="H188" i="19"/>
  <c r="I188" i="19"/>
  <c r="K188" i="19"/>
  <c r="L188" i="19"/>
  <c r="N188" i="19"/>
  <c r="C189" i="19"/>
  <c r="D189" i="19"/>
  <c r="E189" i="19"/>
  <c r="F189" i="19"/>
  <c r="G189" i="19"/>
  <c r="H189" i="19"/>
  <c r="I189" i="19"/>
  <c r="J189" i="19"/>
  <c r="K189" i="19"/>
  <c r="L189" i="19"/>
  <c r="M189" i="19"/>
  <c r="N189" i="19"/>
  <c r="C190" i="19"/>
  <c r="D190" i="19"/>
  <c r="E190" i="19"/>
  <c r="F190" i="19"/>
  <c r="G190" i="19"/>
  <c r="H190" i="19"/>
  <c r="I190" i="19"/>
  <c r="K190" i="19"/>
  <c r="L190" i="19"/>
  <c r="M190" i="19"/>
  <c r="N190" i="19"/>
  <c r="C191" i="19"/>
  <c r="D191" i="19"/>
  <c r="E191" i="19"/>
  <c r="F191" i="19"/>
  <c r="G191" i="19"/>
  <c r="H191" i="19"/>
  <c r="I191" i="19"/>
  <c r="K191" i="19"/>
  <c r="L191" i="19"/>
  <c r="M191" i="19"/>
  <c r="N191" i="19"/>
  <c r="C192" i="19"/>
  <c r="D192" i="19"/>
  <c r="E192" i="19"/>
  <c r="F192" i="19"/>
  <c r="G192" i="19"/>
  <c r="H192" i="19"/>
  <c r="I192" i="19"/>
  <c r="K192" i="19"/>
  <c r="L192" i="19"/>
  <c r="M192" i="19"/>
  <c r="N192" i="19"/>
  <c r="C193" i="19"/>
  <c r="D193" i="19"/>
  <c r="E193" i="19"/>
  <c r="F193" i="19"/>
  <c r="G193" i="19"/>
  <c r="H193" i="19"/>
  <c r="I193" i="19"/>
  <c r="K193" i="19"/>
  <c r="L193" i="19"/>
  <c r="M193" i="19"/>
  <c r="N193" i="19"/>
  <c r="C194" i="19"/>
  <c r="D194" i="19"/>
  <c r="E194" i="19"/>
  <c r="F194" i="19"/>
  <c r="G194" i="19"/>
  <c r="H194" i="19"/>
  <c r="I194" i="19"/>
  <c r="K194" i="19"/>
  <c r="L194" i="19"/>
  <c r="N194" i="19"/>
  <c r="C195" i="19"/>
  <c r="D195" i="19"/>
  <c r="E195" i="19"/>
  <c r="F195" i="19"/>
  <c r="G195" i="19"/>
  <c r="H195" i="19"/>
  <c r="I195" i="19"/>
  <c r="K195" i="19"/>
  <c r="L195" i="19"/>
  <c r="N195" i="19"/>
  <c r="C196" i="19"/>
  <c r="D196" i="19"/>
  <c r="E196" i="19"/>
  <c r="F196" i="19"/>
  <c r="G196" i="19"/>
  <c r="H196" i="19"/>
  <c r="I196" i="19"/>
  <c r="K196" i="19"/>
  <c r="L196" i="19"/>
  <c r="N196" i="19"/>
  <c r="C197" i="19"/>
  <c r="D197" i="19"/>
  <c r="E197" i="19"/>
  <c r="F197" i="19"/>
  <c r="G197" i="19"/>
  <c r="H197" i="19"/>
  <c r="I197" i="19"/>
  <c r="K197" i="19"/>
  <c r="L197" i="19"/>
  <c r="N197" i="19"/>
  <c r="C198" i="19"/>
  <c r="D198" i="19"/>
  <c r="E198" i="19"/>
  <c r="F198" i="19"/>
  <c r="G198" i="19"/>
  <c r="H198" i="19"/>
  <c r="I198" i="19"/>
  <c r="K198" i="19"/>
  <c r="L198" i="19"/>
  <c r="M198" i="19"/>
  <c r="N198" i="19"/>
  <c r="C199" i="19"/>
  <c r="D199" i="19"/>
  <c r="E199" i="19"/>
  <c r="F199" i="19"/>
  <c r="G199" i="19"/>
  <c r="H199" i="19"/>
  <c r="K199" i="19"/>
  <c r="L199" i="19"/>
  <c r="M199" i="19"/>
  <c r="N199" i="19"/>
  <c r="C200" i="19"/>
  <c r="D200" i="19"/>
  <c r="E200" i="19"/>
  <c r="F200" i="19"/>
  <c r="G200" i="19"/>
  <c r="H200" i="19"/>
  <c r="K200" i="19"/>
  <c r="L200" i="19"/>
  <c r="M200" i="19"/>
  <c r="N200" i="19"/>
  <c r="D201" i="19"/>
  <c r="F201" i="19"/>
  <c r="H201" i="19"/>
  <c r="K201" i="19"/>
  <c r="L201" i="19"/>
  <c r="N201" i="19"/>
  <c r="D202" i="19"/>
  <c r="E202" i="19"/>
  <c r="F202" i="19"/>
  <c r="H202" i="19"/>
  <c r="K202" i="19"/>
  <c r="L202" i="19"/>
  <c r="M202" i="19"/>
  <c r="N202" i="19"/>
  <c r="C203" i="19"/>
  <c r="D203" i="19"/>
  <c r="F203" i="19"/>
  <c r="H203" i="19"/>
  <c r="K203" i="19"/>
  <c r="L203" i="19"/>
  <c r="M203" i="19"/>
  <c r="N203" i="19"/>
  <c r="C204" i="19"/>
  <c r="D204" i="19"/>
  <c r="E204" i="19"/>
  <c r="F204" i="19"/>
  <c r="G204" i="19"/>
  <c r="H204" i="19"/>
  <c r="I204" i="19"/>
  <c r="K204" i="19"/>
  <c r="L204" i="19"/>
  <c r="M204" i="19"/>
  <c r="N204" i="19"/>
  <c r="C205" i="19"/>
  <c r="D205" i="19"/>
  <c r="E205" i="19"/>
  <c r="F205" i="19"/>
  <c r="G205" i="19"/>
  <c r="H205" i="19"/>
  <c r="I205" i="19"/>
  <c r="K205" i="19"/>
  <c r="L205" i="19"/>
  <c r="M205" i="19"/>
  <c r="N205" i="19"/>
  <c r="C206" i="19"/>
  <c r="D206" i="19"/>
  <c r="E206" i="19"/>
  <c r="F206" i="19"/>
  <c r="G206" i="19"/>
  <c r="H206" i="19"/>
  <c r="I206" i="19"/>
  <c r="K206" i="19"/>
  <c r="L206" i="19"/>
  <c r="M206" i="19"/>
  <c r="N206" i="19"/>
  <c r="C207" i="19"/>
  <c r="D207" i="19"/>
  <c r="E207" i="19"/>
  <c r="F207" i="19"/>
  <c r="G207" i="19"/>
  <c r="H207" i="19"/>
  <c r="I207" i="19"/>
  <c r="K207" i="19"/>
  <c r="L207" i="19"/>
  <c r="M207" i="19"/>
  <c r="N207" i="19"/>
  <c r="C208" i="19"/>
  <c r="D208" i="19"/>
  <c r="E208" i="19"/>
  <c r="F208" i="19"/>
  <c r="G208" i="19"/>
  <c r="H208" i="19"/>
  <c r="I208" i="19"/>
  <c r="K208" i="19"/>
  <c r="L208" i="19"/>
  <c r="M208" i="19"/>
  <c r="N208" i="19"/>
  <c r="C209" i="19"/>
  <c r="D209" i="19"/>
  <c r="E209" i="19"/>
  <c r="F209" i="19"/>
  <c r="G209" i="19"/>
  <c r="H209" i="19"/>
  <c r="I209" i="19"/>
  <c r="K209" i="19"/>
  <c r="L209" i="19"/>
  <c r="M209" i="19"/>
  <c r="N209" i="19"/>
  <c r="C210" i="19"/>
  <c r="D210" i="19"/>
  <c r="E210" i="19"/>
  <c r="F210" i="19"/>
  <c r="G210" i="19"/>
  <c r="H210" i="19"/>
  <c r="I210" i="19"/>
  <c r="K210" i="19"/>
  <c r="L210" i="19"/>
  <c r="N210" i="19"/>
  <c r="C211" i="19"/>
  <c r="D211" i="19"/>
  <c r="E211" i="19"/>
  <c r="F211" i="19"/>
  <c r="G211" i="19"/>
  <c r="H211" i="19"/>
  <c r="I211" i="19"/>
  <c r="K211" i="19"/>
  <c r="L211" i="19"/>
  <c r="N211" i="19"/>
  <c r="C212" i="19"/>
  <c r="D212" i="19"/>
  <c r="E212" i="19"/>
  <c r="F212" i="19"/>
  <c r="G212" i="19"/>
  <c r="H212" i="19"/>
  <c r="I212" i="19"/>
  <c r="K212" i="19"/>
  <c r="L212" i="19"/>
  <c r="N212" i="19"/>
  <c r="C213" i="19"/>
  <c r="D213" i="19"/>
  <c r="E213" i="19"/>
  <c r="F213" i="19"/>
  <c r="G213" i="19"/>
  <c r="H213" i="19"/>
  <c r="I213" i="19"/>
  <c r="K213" i="19"/>
  <c r="L213" i="19"/>
  <c r="N213" i="19"/>
  <c r="C214" i="19"/>
  <c r="D214" i="19"/>
  <c r="E214" i="19"/>
  <c r="F214" i="19"/>
  <c r="G214" i="19"/>
  <c r="H214" i="19"/>
  <c r="I214" i="19"/>
  <c r="K214" i="19"/>
  <c r="L214" i="19"/>
  <c r="N214" i="19"/>
  <c r="C215" i="19"/>
  <c r="D215" i="19"/>
  <c r="E215" i="19"/>
  <c r="F215" i="19"/>
  <c r="G215" i="19"/>
  <c r="H215" i="19"/>
  <c r="I215" i="19"/>
  <c r="K215" i="19"/>
  <c r="L215" i="19"/>
  <c r="N215" i="19"/>
  <c r="C216" i="19"/>
  <c r="D216" i="19"/>
  <c r="E216" i="19"/>
  <c r="F216" i="19"/>
  <c r="G216" i="19"/>
  <c r="H216" i="19"/>
  <c r="I216" i="19"/>
  <c r="J216" i="19"/>
  <c r="K216" i="19"/>
  <c r="L216" i="19"/>
  <c r="N216" i="19"/>
  <c r="D217" i="19"/>
  <c r="E217" i="19"/>
  <c r="F217" i="19"/>
  <c r="G217" i="19"/>
  <c r="H217" i="19"/>
  <c r="I217" i="19"/>
  <c r="J217" i="19"/>
  <c r="K217" i="19"/>
  <c r="L217" i="19"/>
  <c r="N217" i="19"/>
  <c r="D218" i="19"/>
  <c r="E218" i="19"/>
  <c r="F218" i="19"/>
  <c r="G218" i="19"/>
  <c r="H218" i="19"/>
  <c r="I218" i="19"/>
  <c r="J218" i="19"/>
  <c r="K218" i="19"/>
  <c r="L218" i="19"/>
  <c r="N218" i="19"/>
  <c r="D219" i="19"/>
  <c r="E219" i="19"/>
  <c r="F219" i="19"/>
  <c r="G219" i="19"/>
  <c r="H219" i="19"/>
  <c r="I219" i="19"/>
  <c r="J219" i="19"/>
  <c r="K219" i="19"/>
  <c r="L219" i="19"/>
  <c r="N219" i="19"/>
  <c r="C220" i="19"/>
  <c r="D220" i="19"/>
  <c r="E220" i="19"/>
  <c r="F220" i="19"/>
  <c r="G220" i="19"/>
  <c r="H220" i="19"/>
  <c r="I220" i="19"/>
  <c r="J220" i="19"/>
  <c r="K220" i="19"/>
  <c r="L220" i="19"/>
  <c r="C221" i="19"/>
  <c r="D221" i="19"/>
  <c r="E221" i="19"/>
  <c r="F221" i="19"/>
  <c r="G221" i="19"/>
  <c r="H221" i="19"/>
  <c r="I221" i="19"/>
  <c r="J221" i="19"/>
  <c r="K221" i="19"/>
  <c r="L221" i="19"/>
  <c r="C222" i="19"/>
  <c r="D222" i="19"/>
  <c r="E222" i="19"/>
  <c r="F222" i="19"/>
  <c r="G222" i="19"/>
  <c r="H222" i="19"/>
  <c r="I222" i="19"/>
  <c r="J222" i="19"/>
  <c r="K222" i="19"/>
  <c r="L222" i="19"/>
  <c r="C223" i="19"/>
  <c r="D223" i="19"/>
  <c r="E223" i="19"/>
  <c r="F223" i="19"/>
  <c r="G223" i="19"/>
  <c r="H223" i="19"/>
  <c r="I223" i="19"/>
  <c r="J223" i="19"/>
  <c r="K223" i="19"/>
  <c r="L223" i="19"/>
  <c r="D224" i="19"/>
  <c r="E224" i="19"/>
  <c r="F224" i="19"/>
  <c r="G224" i="19"/>
  <c r="H224" i="19"/>
  <c r="I224" i="19"/>
  <c r="J224" i="19"/>
  <c r="K224" i="19"/>
  <c r="L224" i="19"/>
  <c r="D225" i="19"/>
  <c r="E225" i="19"/>
  <c r="F225" i="19"/>
  <c r="G225" i="19"/>
  <c r="H225" i="19"/>
  <c r="I225" i="19"/>
  <c r="J225" i="19"/>
  <c r="K225" i="19"/>
  <c r="L225" i="19"/>
  <c r="D226" i="19"/>
  <c r="E226" i="19"/>
  <c r="F226" i="19"/>
  <c r="G226" i="19"/>
  <c r="H226" i="19"/>
  <c r="I226" i="19"/>
  <c r="J226" i="19"/>
  <c r="K226" i="19"/>
  <c r="L226" i="19"/>
  <c r="D227" i="19"/>
  <c r="E227" i="19"/>
  <c r="F227" i="19"/>
  <c r="G227" i="19"/>
  <c r="H227" i="19"/>
  <c r="I227" i="19"/>
  <c r="J227" i="19"/>
  <c r="K227" i="19"/>
  <c r="L227" i="19"/>
  <c r="D228" i="19"/>
  <c r="E228" i="19"/>
  <c r="F228" i="19"/>
  <c r="G228" i="19"/>
  <c r="H228" i="19"/>
  <c r="I228" i="19"/>
  <c r="J228" i="19"/>
  <c r="K228" i="19"/>
  <c r="L228" i="19"/>
  <c r="C229" i="19"/>
  <c r="D229" i="19"/>
  <c r="E229" i="19"/>
  <c r="F229" i="19"/>
  <c r="G229" i="19"/>
  <c r="H229" i="19"/>
  <c r="I229" i="19"/>
  <c r="J229" i="19"/>
  <c r="K229" i="19"/>
  <c r="L229" i="19"/>
  <c r="D230" i="19"/>
  <c r="E230" i="19"/>
  <c r="F230" i="19"/>
  <c r="G230" i="19"/>
  <c r="H230" i="19"/>
  <c r="I230" i="19"/>
  <c r="J230" i="19"/>
  <c r="K230" i="19"/>
  <c r="L230" i="19"/>
  <c r="D231" i="19"/>
  <c r="E231" i="19"/>
  <c r="F231" i="19"/>
  <c r="G231" i="19"/>
  <c r="H231" i="19"/>
  <c r="I231" i="19"/>
  <c r="J231" i="19"/>
  <c r="K231" i="19"/>
  <c r="L231" i="19"/>
  <c r="D232" i="19"/>
  <c r="E232" i="19"/>
  <c r="G232" i="19"/>
  <c r="H232" i="19"/>
  <c r="I232" i="19"/>
  <c r="J232" i="19"/>
  <c r="K232" i="19"/>
  <c r="L232" i="19"/>
  <c r="D233" i="19"/>
  <c r="E233" i="19"/>
  <c r="G233" i="19"/>
  <c r="H233" i="19"/>
  <c r="I233" i="19"/>
  <c r="J233" i="19"/>
  <c r="K233" i="19"/>
  <c r="L233" i="19"/>
  <c r="C234" i="19"/>
  <c r="D234" i="19"/>
  <c r="E234" i="19"/>
  <c r="F234" i="19"/>
  <c r="H234" i="19"/>
  <c r="I234" i="19"/>
  <c r="J234" i="19"/>
  <c r="K234" i="19"/>
  <c r="L234" i="19"/>
  <c r="C235" i="19"/>
  <c r="D235" i="19"/>
  <c r="E235" i="19"/>
  <c r="H235" i="19"/>
  <c r="I235" i="19"/>
  <c r="J235" i="19"/>
  <c r="K235" i="19"/>
  <c r="L235" i="19"/>
  <c r="C236" i="19"/>
  <c r="D236" i="19"/>
  <c r="E236" i="19"/>
  <c r="H236" i="19"/>
  <c r="I236" i="19"/>
  <c r="J236" i="19"/>
  <c r="K236" i="19"/>
  <c r="L236" i="19"/>
  <c r="D181" i="18"/>
  <c r="E181" i="18"/>
  <c r="F181" i="18"/>
  <c r="G181" i="18"/>
  <c r="J181" i="18"/>
  <c r="L181" i="18"/>
  <c r="M181" i="18"/>
  <c r="N181" i="18"/>
  <c r="D182" i="18"/>
  <c r="E182" i="18"/>
  <c r="F182" i="18"/>
  <c r="G182" i="18"/>
  <c r="J182" i="18"/>
  <c r="L182" i="18"/>
  <c r="M182" i="18"/>
  <c r="N182" i="18"/>
  <c r="D183" i="18"/>
  <c r="E183" i="18"/>
  <c r="F183" i="18"/>
  <c r="G183" i="18"/>
  <c r="J183" i="18"/>
  <c r="L183" i="18"/>
  <c r="M183" i="18"/>
  <c r="N183" i="18"/>
  <c r="D184" i="18"/>
  <c r="E184" i="18"/>
  <c r="F184" i="18"/>
  <c r="G184" i="18"/>
  <c r="H184" i="18"/>
  <c r="J184" i="18"/>
  <c r="L184" i="18"/>
  <c r="M184" i="18"/>
  <c r="N184" i="18"/>
  <c r="D185" i="18"/>
  <c r="E185" i="18"/>
  <c r="F185" i="18"/>
  <c r="G185" i="18"/>
  <c r="H185" i="18"/>
  <c r="J185" i="18"/>
  <c r="L185" i="18"/>
  <c r="N185" i="18"/>
  <c r="D186" i="18"/>
  <c r="E186" i="18"/>
  <c r="F186" i="18"/>
  <c r="G186" i="18"/>
  <c r="J186" i="18"/>
  <c r="L186" i="18"/>
  <c r="N186" i="18"/>
  <c r="D187" i="18"/>
  <c r="E187" i="18"/>
  <c r="F187" i="18"/>
  <c r="G187" i="18"/>
  <c r="J187" i="18"/>
  <c r="L187" i="18"/>
  <c r="N187" i="18"/>
  <c r="D188" i="18"/>
  <c r="E188" i="18"/>
  <c r="F188" i="18"/>
  <c r="J188" i="18"/>
  <c r="L188" i="18"/>
  <c r="M188" i="18"/>
  <c r="N188" i="18"/>
  <c r="D189" i="18"/>
  <c r="E189" i="18"/>
  <c r="F189" i="18"/>
  <c r="J189" i="18"/>
  <c r="K189" i="18"/>
  <c r="L189" i="18"/>
  <c r="N189" i="18"/>
  <c r="D190" i="18"/>
  <c r="E190" i="18"/>
  <c r="F190" i="18"/>
  <c r="G190" i="18"/>
  <c r="H190" i="18"/>
  <c r="J190" i="18"/>
  <c r="K190" i="18"/>
  <c r="L190" i="18"/>
  <c r="N190" i="18"/>
  <c r="D191" i="18"/>
  <c r="E191" i="18"/>
  <c r="F191" i="18"/>
  <c r="G191" i="18"/>
  <c r="H191" i="18"/>
  <c r="J191" i="18"/>
  <c r="K191" i="18"/>
  <c r="L191" i="18"/>
  <c r="N191" i="18"/>
  <c r="D192" i="18"/>
  <c r="E192" i="18"/>
  <c r="F192" i="18"/>
  <c r="J192" i="18"/>
  <c r="L192" i="18"/>
  <c r="N192" i="18"/>
  <c r="D193" i="18"/>
  <c r="E193" i="18"/>
  <c r="G193" i="18"/>
  <c r="J193" i="18"/>
  <c r="L193" i="18"/>
  <c r="N193" i="18"/>
  <c r="D194" i="18"/>
  <c r="E194" i="18"/>
  <c r="G194" i="18"/>
  <c r="L194" i="18"/>
  <c r="N194" i="18"/>
  <c r="D195" i="18"/>
  <c r="E195" i="18"/>
  <c r="G195" i="18"/>
  <c r="L195" i="18"/>
  <c r="N195" i="18"/>
  <c r="D196" i="18"/>
  <c r="E196" i="18"/>
  <c r="G196" i="18"/>
  <c r="L196" i="18"/>
  <c r="N196" i="18"/>
  <c r="D197" i="18"/>
  <c r="E197" i="18"/>
  <c r="G197" i="18"/>
  <c r="L197" i="18"/>
  <c r="N197" i="18"/>
  <c r="D198" i="18"/>
  <c r="E198" i="18"/>
  <c r="G198" i="18"/>
  <c r="N198" i="18"/>
  <c r="D199" i="18"/>
  <c r="E199" i="18"/>
  <c r="G199" i="18"/>
  <c r="N199" i="18"/>
  <c r="D200" i="18"/>
  <c r="E200" i="18"/>
  <c r="N200" i="18"/>
  <c r="D201" i="18"/>
  <c r="E201" i="18"/>
  <c r="J201" i="18"/>
  <c r="N201" i="18"/>
  <c r="D202" i="18"/>
  <c r="J202" i="18"/>
  <c r="D203" i="18"/>
  <c r="J203" i="18"/>
  <c r="D204" i="18"/>
  <c r="D205" i="18"/>
  <c r="D206" i="18"/>
  <c r="E206" i="18"/>
  <c r="J206" i="18"/>
  <c r="D207" i="18"/>
  <c r="E207" i="18"/>
  <c r="J207" i="18"/>
  <c r="D208" i="18"/>
  <c r="E208" i="18"/>
  <c r="J208" i="18"/>
  <c r="D209" i="18"/>
  <c r="E209" i="18"/>
  <c r="J209" i="18"/>
  <c r="D210" i="18"/>
  <c r="E210" i="18"/>
  <c r="J210" i="18"/>
  <c r="D211" i="18"/>
  <c r="E211" i="18"/>
  <c r="J211" i="18"/>
  <c r="D212" i="18"/>
  <c r="E212" i="18"/>
  <c r="J212" i="18"/>
  <c r="K212" i="18"/>
  <c r="D213" i="18"/>
  <c r="E213" i="18"/>
  <c r="G213" i="18"/>
  <c r="J213" i="18"/>
  <c r="K213" i="18"/>
  <c r="D214" i="18"/>
  <c r="E214" i="18"/>
  <c r="G214" i="18"/>
  <c r="J214" i="18"/>
  <c r="K214" i="18"/>
  <c r="D215" i="18"/>
  <c r="E215" i="18"/>
  <c r="G215" i="18"/>
  <c r="J215" i="18"/>
  <c r="K215" i="18"/>
  <c r="L215" i="18"/>
  <c r="D216" i="18"/>
  <c r="E216" i="18"/>
  <c r="G216" i="18"/>
  <c r="H216" i="18"/>
  <c r="J216" i="18"/>
  <c r="K216" i="18"/>
  <c r="L216" i="18"/>
  <c r="D217" i="18"/>
  <c r="E217" i="18"/>
  <c r="G217" i="18"/>
  <c r="H217" i="18"/>
  <c r="J217" i="18"/>
  <c r="K217" i="18"/>
  <c r="L217" i="18"/>
  <c r="D218" i="18"/>
  <c r="G218" i="18"/>
  <c r="H218" i="18"/>
  <c r="I218" i="18"/>
  <c r="J218" i="18"/>
  <c r="K218" i="18"/>
  <c r="L218" i="18"/>
  <c r="D219" i="18"/>
  <c r="G219" i="18"/>
  <c r="H219" i="18"/>
  <c r="I219" i="18"/>
  <c r="J219" i="18"/>
  <c r="K219" i="18"/>
  <c r="L219" i="18"/>
  <c r="D220" i="18"/>
  <c r="H220" i="18"/>
  <c r="I220" i="18"/>
  <c r="J220" i="18"/>
  <c r="K220" i="18"/>
  <c r="L220" i="18"/>
  <c r="D221" i="18"/>
  <c r="H221" i="18"/>
  <c r="I221" i="18"/>
  <c r="J221" i="18"/>
  <c r="K221" i="18"/>
  <c r="L221" i="18"/>
  <c r="D222" i="18"/>
  <c r="H222" i="18"/>
  <c r="I222" i="18"/>
  <c r="J222" i="18"/>
  <c r="K222" i="18"/>
  <c r="L222" i="18"/>
  <c r="D223" i="18"/>
  <c r="H223" i="18"/>
  <c r="I223" i="18"/>
  <c r="J223" i="18"/>
  <c r="K223" i="18"/>
  <c r="L223" i="18"/>
  <c r="C224" i="18"/>
  <c r="D224" i="18"/>
  <c r="H224" i="18"/>
  <c r="I224" i="18"/>
  <c r="J224" i="18"/>
  <c r="K224" i="18"/>
  <c r="L224" i="18"/>
  <c r="C225" i="18"/>
  <c r="D225" i="18"/>
  <c r="H225" i="18"/>
  <c r="I225" i="18"/>
  <c r="J225" i="18"/>
  <c r="K225" i="18"/>
  <c r="L225" i="18"/>
  <c r="C226" i="18"/>
  <c r="D226" i="18"/>
  <c r="H226" i="18"/>
  <c r="I226" i="18"/>
  <c r="J226" i="18"/>
  <c r="K226" i="18"/>
  <c r="L226" i="18"/>
  <c r="C227" i="18"/>
  <c r="D227" i="18"/>
  <c r="H227" i="18"/>
  <c r="I227" i="18"/>
  <c r="J227" i="18"/>
  <c r="K227" i="18"/>
  <c r="L227" i="18"/>
  <c r="C228" i="18"/>
  <c r="D228" i="18"/>
  <c r="H228" i="18"/>
  <c r="I228" i="18"/>
  <c r="J228" i="18"/>
  <c r="K228" i="18"/>
  <c r="L228" i="18"/>
  <c r="C229" i="18"/>
  <c r="D229" i="18"/>
  <c r="H229" i="18"/>
  <c r="I229" i="18"/>
  <c r="J229" i="18"/>
  <c r="K229" i="18"/>
  <c r="L229" i="18"/>
  <c r="C230" i="18"/>
  <c r="D230" i="18"/>
  <c r="H230" i="18"/>
  <c r="I230" i="18"/>
  <c r="J230" i="18"/>
  <c r="K230" i="18"/>
  <c r="L230" i="18"/>
  <c r="C231" i="18"/>
  <c r="D231" i="18"/>
  <c r="H231" i="18"/>
  <c r="I231" i="18"/>
  <c r="J231" i="18"/>
  <c r="K231" i="18"/>
  <c r="L231" i="18"/>
  <c r="M231" i="18"/>
  <c r="N231" i="18"/>
  <c r="C232" i="18"/>
  <c r="D232" i="18"/>
  <c r="H232" i="18"/>
  <c r="I232" i="18"/>
  <c r="J232" i="18"/>
  <c r="K232" i="18"/>
  <c r="L232" i="18"/>
  <c r="M232" i="18"/>
  <c r="N232" i="18"/>
  <c r="C233" i="18"/>
  <c r="D233" i="18"/>
  <c r="H233" i="18"/>
  <c r="I233" i="18"/>
  <c r="J233" i="18"/>
  <c r="K233" i="18"/>
  <c r="L233" i="18"/>
  <c r="M233" i="18"/>
  <c r="N233" i="18"/>
  <c r="C234" i="18"/>
  <c r="D234" i="18"/>
  <c r="H234" i="18"/>
  <c r="I234" i="18"/>
  <c r="J234" i="18"/>
  <c r="K234" i="18"/>
  <c r="L234" i="18"/>
  <c r="M234" i="18"/>
  <c r="N234" i="18"/>
  <c r="C235" i="18"/>
  <c r="D235" i="18"/>
  <c r="H235" i="18"/>
  <c r="I235" i="18"/>
  <c r="J235" i="18"/>
  <c r="K235" i="18"/>
  <c r="L235" i="18"/>
  <c r="M235" i="18"/>
  <c r="N235" i="18"/>
  <c r="C236" i="18"/>
  <c r="D236" i="18"/>
  <c r="H236" i="18"/>
  <c r="I236" i="18"/>
  <c r="J236" i="18"/>
  <c r="K236" i="18"/>
  <c r="L236" i="18"/>
  <c r="M236" i="18"/>
  <c r="N236" i="18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C236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C235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C234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C233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C232" i="16"/>
  <c r="M231" i="16"/>
  <c r="L231" i="16"/>
  <c r="K231" i="16"/>
  <c r="J231" i="16"/>
  <c r="I231" i="16"/>
  <c r="H231" i="16"/>
  <c r="G231" i="16"/>
  <c r="E231" i="16"/>
  <c r="D231" i="16"/>
  <c r="C231" i="16"/>
  <c r="M230" i="16"/>
  <c r="L230" i="16"/>
  <c r="K230" i="16"/>
  <c r="I230" i="16"/>
  <c r="G230" i="16"/>
  <c r="E230" i="16"/>
  <c r="D230" i="16"/>
  <c r="C230" i="16"/>
  <c r="M229" i="16"/>
  <c r="L229" i="16"/>
  <c r="K229" i="16"/>
  <c r="I229" i="16"/>
  <c r="H229" i="16"/>
  <c r="G229" i="16"/>
  <c r="E229" i="16"/>
  <c r="D229" i="16"/>
  <c r="C229" i="16"/>
  <c r="M228" i="16"/>
  <c r="L228" i="16"/>
  <c r="K228" i="16"/>
  <c r="I228" i="16"/>
  <c r="H228" i="16"/>
  <c r="G228" i="16"/>
  <c r="E228" i="16"/>
  <c r="D228" i="16"/>
  <c r="C228" i="16"/>
  <c r="M227" i="16"/>
  <c r="L227" i="16"/>
  <c r="K227" i="16"/>
  <c r="I227" i="16"/>
  <c r="G227" i="16"/>
  <c r="E227" i="16"/>
  <c r="D227" i="16"/>
  <c r="C227" i="16"/>
  <c r="M226" i="16"/>
  <c r="L226" i="16"/>
  <c r="K226" i="16"/>
  <c r="I226" i="16"/>
  <c r="H226" i="16"/>
  <c r="G226" i="16"/>
  <c r="E226" i="16"/>
  <c r="D226" i="16"/>
  <c r="C226" i="16"/>
  <c r="M225" i="16"/>
  <c r="L225" i="16"/>
  <c r="K225" i="16"/>
  <c r="I225" i="16"/>
  <c r="G225" i="16"/>
  <c r="E225" i="16"/>
  <c r="D225" i="16"/>
  <c r="C225" i="16"/>
  <c r="M224" i="16"/>
  <c r="L224" i="16"/>
  <c r="K224" i="16"/>
  <c r="I224" i="16"/>
  <c r="G224" i="16"/>
  <c r="E224" i="16"/>
  <c r="D224" i="16"/>
  <c r="C224" i="16"/>
  <c r="M223" i="16"/>
  <c r="L223" i="16"/>
  <c r="K223" i="16"/>
  <c r="I223" i="16"/>
  <c r="G223" i="16"/>
  <c r="E223" i="16"/>
  <c r="D223" i="16"/>
  <c r="C223" i="16"/>
  <c r="M222" i="16"/>
  <c r="L222" i="16"/>
  <c r="K222" i="16"/>
  <c r="I222" i="16"/>
  <c r="H222" i="16"/>
  <c r="G222" i="16"/>
  <c r="F222" i="16"/>
  <c r="E222" i="16"/>
  <c r="D222" i="16"/>
  <c r="C222" i="16"/>
  <c r="M221" i="16"/>
  <c r="L221" i="16"/>
  <c r="K221" i="16"/>
  <c r="I221" i="16"/>
  <c r="H221" i="16"/>
  <c r="G221" i="16"/>
  <c r="F221" i="16"/>
  <c r="E221" i="16"/>
  <c r="D221" i="16"/>
  <c r="C221" i="16"/>
  <c r="M220" i="16"/>
  <c r="L220" i="16"/>
  <c r="K220" i="16"/>
  <c r="I220" i="16"/>
  <c r="H220" i="16"/>
  <c r="G220" i="16"/>
  <c r="E220" i="16"/>
  <c r="D220" i="16"/>
  <c r="C220" i="16"/>
  <c r="M219" i="16"/>
  <c r="L219" i="16"/>
  <c r="K219" i="16"/>
  <c r="I219" i="16"/>
  <c r="H219" i="16"/>
  <c r="G219" i="16"/>
  <c r="F219" i="16"/>
  <c r="E219" i="16"/>
  <c r="D219" i="16"/>
  <c r="C219" i="16"/>
  <c r="M218" i="16"/>
  <c r="L218" i="16"/>
  <c r="K218" i="16"/>
  <c r="I218" i="16"/>
  <c r="H218" i="16"/>
  <c r="G218" i="16"/>
  <c r="F218" i="16"/>
  <c r="E218" i="16"/>
  <c r="D218" i="16"/>
  <c r="C218" i="16"/>
  <c r="M217" i="16"/>
  <c r="L217" i="16"/>
  <c r="K217" i="16"/>
  <c r="I217" i="16"/>
  <c r="H217" i="16"/>
  <c r="G217" i="16"/>
  <c r="F217" i="16"/>
  <c r="E217" i="16"/>
  <c r="D217" i="16"/>
  <c r="C217" i="16"/>
  <c r="M216" i="16"/>
  <c r="L216" i="16"/>
  <c r="K216" i="16"/>
  <c r="I216" i="16"/>
  <c r="H216" i="16"/>
  <c r="G216" i="16"/>
  <c r="E216" i="16"/>
  <c r="D216" i="16"/>
  <c r="C216" i="16"/>
  <c r="M215" i="16"/>
  <c r="L215" i="16"/>
  <c r="K215" i="16"/>
  <c r="I215" i="16"/>
  <c r="H215" i="16"/>
  <c r="G215" i="16"/>
  <c r="E215" i="16"/>
  <c r="D215" i="16"/>
  <c r="C215" i="16"/>
  <c r="M214" i="16"/>
  <c r="L214" i="16"/>
  <c r="K214" i="16"/>
  <c r="I214" i="16"/>
  <c r="H214" i="16"/>
  <c r="G214" i="16"/>
  <c r="E214" i="16"/>
  <c r="D214" i="16"/>
  <c r="C214" i="16"/>
  <c r="M213" i="16"/>
  <c r="L213" i="16"/>
  <c r="K213" i="16"/>
  <c r="I213" i="16"/>
  <c r="H213" i="16"/>
  <c r="G213" i="16"/>
  <c r="E213" i="16"/>
  <c r="D213" i="16"/>
  <c r="C213" i="16"/>
  <c r="M212" i="16"/>
  <c r="L212" i="16"/>
  <c r="K212" i="16"/>
  <c r="I212" i="16"/>
  <c r="G212" i="16"/>
  <c r="E212" i="16"/>
  <c r="D212" i="16"/>
  <c r="C212" i="16"/>
  <c r="M211" i="16"/>
  <c r="L211" i="16"/>
  <c r="K211" i="16"/>
  <c r="I211" i="16"/>
  <c r="H211" i="16"/>
  <c r="G211" i="16"/>
  <c r="E211" i="16"/>
  <c r="D211" i="16"/>
  <c r="C211" i="16"/>
  <c r="N210" i="16"/>
  <c r="M210" i="16"/>
  <c r="L210" i="16"/>
  <c r="K210" i="16"/>
  <c r="J210" i="16"/>
  <c r="I210" i="16"/>
  <c r="H210" i="16"/>
  <c r="G210" i="16"/>
  <c r="E210" i="16"/>
  <c r="D210" i="16"/>
  <c r="C210" i="16"/>
  <c r="M209" i="16"/>
  <c r="L209" i="16"/>
  <c r="K209" i="16"/>
  <c r="I209" i="16"/>
  <c r="H209" i="16"/>
  <c r="G209" i="16"/>
  <c r="E209" i="16"/>
  <c r="D209" i="16"/>
  <c r="C209" i="16"/>
  <c r="M208" i="16"/>
  <c r="L208" i="16"/>
  <c r="K208" i="16"/>
  <c r="I208" i="16"/>
  <c r="H208" i="16"/>
  <c r="G208" i="16"/>
  <c r="F208" i="16"/>
  <c r="E208" i="16"/>
  <c r="D208" i="16"/>
  <c r="C208" i="16"/>
  <c r="M207" i="16"/>
  <c r="L207" i="16"/>
  <c r="K207" i="16"/>
  <c r="I207" i="16"/>
  <c r="H207" i="16"/>
  <c r="G207" i="16"/>
  <c r="E207" i="16"/>
  <c r="D207" i="16"/>
  <c r="C207" i="16"/>
  <c r="M206" i="16"/>
  <c r="L206" i="16"/>
  <c r="K206" i="16"/>
  <c r="I206" i="16"/>
  <c r="H206" i="16"/>
  <c r="G206" i="16"/>
  <c r="F206" i="16"/>
  <c r="E206" i="16"/>
  <c r="D206" i="16"/>
  <c r="C206" i="16"/>
  <c r="M205" i="16"/>
  <c r="L205" i="16"/>
  <c r="K205" i="16"/>
  <c r="I205" i="16"/>
  <c r="G205" i="16"/>
  <c r="E205" i="16"/>
  <c r="D205" i="16"/>
  <c r="C205" i="16"/>
  <c r="M204" i="16"/>
  <c r="L204" i="16"/>
  <c r="K204" i="16"/>
  <c r="I204" i="16"/>
  <c r="H204" i="16"/>
  <c r="G204" i="16"/>
  <c r="E204" i="16"/>
  <c r="D204" i="16"/>
  <c r="C204" i="16"/>
  <c r="M203" i="16"/>
  <c r="L203" i="16"/>
  <c r="K203" i="16"/>
  <c r="I203" i="16"/>
  <c r="H203" i="16"/>
  <c r="G203" i="16"/>
  <c r="E203" i="16"/>
  <c r="D203" i="16"/>
  <c r="C203" i="16"/>
  <c r="M202" i="16"/>
  <c r="L202" i="16"/>
  <c r="K202" i="16"/>
  <c r="I202" i="16"/>
  <c r="H202" i="16"/>
  <c r="G202" i="16"/>
  <c r="E202" i="16"/>
  <c r="D202" i="16"/>
  <c r="C202" i="16"/>
  <c r="M201" i="16"/>
  <c r="L201" i="16"/>
  <c r="K201" i="16"/>
  <c r="I201" i="16"/>
  <c r="H201" i="16"/>
  <c r="G201" i="16"/>
  <c r="E201" i="16"/>
  <c r="D201" i="16"/>
  <c r="C201" i="16"/>
  <c r="N200" i="16"/>
  <c r="M200" i="16"/>
  <c r="L200" i="16"/>
  <c r="K200" i="16"/>
  <c r="I200" i="16"/>
  <c r="H200" i="16"/>
  <c r="G200" i="16"/>
  <c r="E200" i="16"/>
  <c r="D200" i="16"/>
  <c r="C200" i="16"/>
  <c r="N199" i="16"/>
  <c r="M199" i="16"/>
  <c r="L199" i="16"/>
  <c r="K199" i="16"/>
  <c r="I199" i="16"/>
  <c r="H199" i="16"/>
  <c r="G199" i="16"/>
  <c r="E199" i="16"/>
  <c r="D199" i="16"/>
  <c r="C199" i="16"/>
  <c r="N198" i="16"/>
  <c r="M198" i="16"/>
  <c r="L198" i="16"/>
  <c r="K198" i="16"/>
  <c r="I198" i="16"/>
  <c r="H198" i="16"/>
  <c r="G198" i="16"/>
  <c r="E198" i="16"/>
  <c r="D198" i="16"/>
  <c r="C198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C197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C196" i="16"/>
  <c r="N195" i="16"/>
  <c r="M195" i="16"/>
  <c r="L195" i="16"/>
  <c r="K195" i="16"/>
  <c r="I195" i="16"/>
  <c r="H195" i="16"/>
  <c r="G195" i="16"/>
  <c r="F195" i="16"/>
  <c r="E195" i="16"/>
  <c r="D195" i="16"/>
  <c r="C195" i="16"/>
  <c r="N194" i="16"/>
  <c r="M194" i="16"/>
  <c r="L194" i="16"/>
  <c r="K194" i="16"/>
  <c r="I194" i="16"/>
  <c r="H194" i="16"/>
  <c r="G194" i="16"/>
  <c r="F194" i="16"/>
  <c r="E194" i="16"/>
  <c r="D194" i="16"/>
  <c r="C194" i="16"/>
  <c r="N193" i="16"/>
  <c r="M193" i="16"/>
  <c r="L193" i="16"/>
  <c r="K193" i="16"/>
  <c r="I193" i="16"/>
  <c r="H193" i="16"/>
  <c r="G193" i="16"/>
  <c r="E193" i="16"/>
  <c r="D193" i="16"/>
  <c r="C193" i="16"/>
  <c r="O192" i="16"/>
  <c r="N192" i="16"/>
  <c r="M192" i="16"/>
  <c r="L192" i="16"/>
  <c r="K192" i="16"/>
  <c r="J192" i="16"/>
  <c r="I192" i="16"/>
  <c r="H192" i="16"/>
  <c r="G192" i="16"/>
  <c r="E192" i="16"/>
  <c r="D192" i="16"/>
  <c r="C192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C191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C190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C189" i="16"/>
  <c r="M188" i="16"/>
  <c r="L188" i="16"/>
  <c r="K188" i="16"/>
  <c r="J188" i="16"/>
  <c r="I188" i="16"/>
  <c r="H188" i="16"/>
  <c r="G188" i="16"/>
  <c r="F188" i="16"/>
  <c r="E188" i="16"/>
  <c r="D188" i="16"/>
  <c r="C188" i="16"/>
  <c r="N187" i="16"/>
  <c r="M187" i="16"/>
  <c r="L187" i="16"/>
  <c r="K187" i="16"/>
  <c r="I187" i="16"/>
  <c r="H187" i="16"/>
  <c r="G187" i="16"/>
  <c r="F187" i="16"/>
  <c r="E187" i="16"/>
  <c r="D187" i="16"/>
  <c r="C187" i="16"/>
  <c r="N186" i="16"/>
  <c r="M186" i="16"/>
  <c r="L186" i="16"/>
  <c r="K186" i="16"/>
  <c r="I186" i="16"/>
  <c r="H186" i="16"/>
  <c r="G186" i="16"/>
  <c r="E186" i="16"/>
  <c r="D186" i="16"/>
  <c r="C186" i="16"/>
  <c r="N185" i="16"/>
  <c r="M185" i="16"/>
  <c r="L185" i="16"/>
  <c r="K185" i="16"/>
  <c r="I185" i="16"/>
  <c r="H185" i="16"/>
  <c r="G185" i="16"/>
  <c r="F185" i="16"/>
  <c r="E185" i="16"/>
  <c r="D185" i="16"/>
  <c r="C185" i="16"/>
  <c r="N184" i="16"/>
  <c r="M184" i="16"/>
  <c r="L184" i="16"/>
  <c r="K184" i="16"/>
  <c r="I184" i="16"/>
  <c r="H184" i="16"/>
  <c r="G184" i="16"/>
  <c r="F184" i="16"/>
  <c r="E184" i="16"/>
  <c r="D184" i="16"/>
  <c r="C184" i="16"/>
  <c r="N183" i="16"/>
  <c r="M183" i="16"/>
  <c r="L183" i="16"/>
  <c r="K183" i="16"/>
  <c r="I183" i="16"/>
  <c r="H183" i="16"/>
  <c r="G183" i="16"/>
  <c r="F183" i="16"/>
  <c r="E183" i="16"/>
  <c r="D183" i="16"/>
  <c r="C183" i="16"/>
  <c r="N182" i="16"/>
  <c r="M182" i="16"/>
  <c r="L182" i="16"/>
  <c r="K182" i="16"/>
  <c r="I182" i="16"/>
  <c r="H182" i="16"/>
  <c r="G182" i="16"/>
  <c r="F182" i="16"/>
  <c r="E182" i="16"/>
  <c r="D182" i="16"/>
  <c r="C182" i="16"/>
  <c r="N181" i="16"/>
  <c r="M181" i="16"/>
  <c r="L181" i="16"/>
  <c r="K181" i="16"/>
  <c r="I181" i="16"/>
  <c r="H181" i="16"/>
  <c r="G181" i="16"/>
  <c r="F181" i="16"/>
  <c r="E181" i="16"/>
  <c r="D181" i="16"/>
  <c r="C181" i="16"/>
  <c r="C181" i="15"/>
  <c r="E181" i="15"/>
  <c r="G181" i="15"/>
  <c r="I181" i="15"/>
  <c r="L181" i="15"/>
  <c r="M181" i="15"/>
  <c r="O181" i="15"/>
  <c r="Q181" i="15"/>
  <c r="C182" i="15"/>
  <c r="E182" i="15"/>
  <c r="G182" i="15"/>
  <c r="L182" i="15"/>
  <c r="M182" i="15"/>
  <c r="O182" i="15"/>
  <c r="Q182" i="15"/>
  <c r="C183" i="15"/>
  <c r="E183" i="15"/>
  <c r="F183" i="15"/>
  <c r="G183" i="15"/>
  <c r="I183" i="15"/>
  <c r="L183" i="15"/>
  <c r="M183" i="15"/>
  <c r="O183" i="15"/>
  <c r="Q183" i="15"/>
  <c r="C184" i="15"/>
  <c r="E184" i="15"/>
  <c r="F184" i="15"/>
  <c r="G184" i="15"/>
  <c r="I184" i="15"/>
  <c r="J184" i="15"/>
  <c r="L184" i="15"/>
  <c r="M184" i="15"/>
  <c r="O184" i="15"/>
  <c r="Q184" i="15"/>
  <c r="C185" i="15"/>
  <c r="E185" i="15"/>
  <c r="F185" i="15"/>
  <c r="G185" i="15"/>
  <c r="H185" i="15"/>
  <c r="I185" i="15"/>
  <c r="J185" i="15"/>
  <c r="L185" i="15"/>
  <c r="M185" i="15"/>
  <c r="N185" i="15"/>
  <c r="O185" i="15"/>
  <c r="P185" i="15"/>
  <c r="Q185" i="15"/>
  <c r="C186" i="15"/>
  <c r="E186" i="15"/>
  <c r="F186" i="15"/>
  <c r="G186" i="15"/>
  <c r="H186" i="15"/>
  <c r="I186" i="15"/>
  <c r="L186" i="15"/>
  <c r="M186" i="15"/>
  <c r="N186" i="15"/>
  <c r="O186" i="15"/>
  <c r="P186" i="15"/>
  <c r="Q186" i="15"/>
  <c r="C187" i="15"/>
  <c r="D187" i="15"/>
  <c r="E187" i="15"/>
  <c r="F187" i="15"/>
  <c r="G187" i="15"/>
  <c r="H187" i="15"/>
  <c r="I187" i="15"/>
  <c r="L187" i="15"/>
  <c r="M187" i="15"/>
  <c r="O187" i="15"/>
  <c r="P187" i="15"/>
  <c r="Q187" i="15"/>
  <c r="C188" i="15"/>
  <c r="D188" i="15"/>
  <c r="E188" i="15"/>
  <c r="F188" i="15"/>
  <c r="G188" i="15"/>
  <c r="H188" i="15"/>
  <c r="I188" i="15"/>
  <c r="L188" i="15"/>
  <c r="M188" i="15"/>
  <c r="O188" i="15"/>
  <c r="P188" i="15"/>
  <c r="Q188" i="15"/>
  <c r="C189" i="15"/>
  <c r="D189" i="15"/>
  <c r="E189" i="15"/>
  <c r="F189" i="15"/>
  <c r="G189" i="15"/>
  <c r="H189" i="15"/>
  <c r="I189" i="15"/>
  <c r="L189" i="15"/>
  <c r="M189" i="15"/>
  <c r="O189" i="15"/>
  <c r="P189" i="15"/>
  <c r="Q189" i="15"/>
  <c r="C190" i="15"/>
  <c r="D190" i="15"/>
  <c r="E190" i="15"/>
  <c r="F190" i="15"/>
  <c r="G190" i="15"/>
  <c r="H190" i="15"/>
  <c r="I190" i="15"/>
  <c r="J190" i="15"/>
  <c r="L190" i="15"/>
  <c r="M190" i="15"/>
  <c r="O190" i="15"/>
  <c r="P190" i="15"/>
  <c r="Q190" i="15"/>
  <c r="C191" i="15"/>
  <c r="D191" i="15"/>
  <c r="E191" i="15"/>
  <c r="F191" i="15"/>
  <c r="G191" i="15"/>
  <c r="H191" i="15"/>
  <c r="I191" i="15"/>
  <c r="J191" i="15"/>
  <c r="K191" i="15"/>
  <c r="L191" i="15"/>
  <c r="M191" i="15"/>
  <c r="O191" i="15"/>
  <c r="P191" i="15"/>
  <c r="Q191" i="15"/>
  <c r="C192" i="15"/>
  <c r="D192" i="15"/>
  <c r="F192" i="15"/>
  <c r="G192" i="15"/>
  <c r="H192" i="15"/>
  <c r="I192" i="15"/>
  <c r="J192" i="15"/>
  <c r="K192" i="15"/>
  <c r="L192" i="15"/>
  <c r="M192" i="15"/>
  <c r="N192" i="15"/>
  <c r="O192" i="15"/>
  <c r="P192" i="15"/>
  <c r="Q192" i="15"/>
  <c r="C193" i="15"/>
  <c r="D193" i="15"/>
  <c r="E193" i="15"/>
  <c r="F193" i="15"/>
  <c r="G193" i="15"/>
  <c r="H193" i="15"/>
  <c r="I193" i="15"/>
  <c r="J193" i="15"/>
  <c r="K193" i="15"/>
  <c r="L193" i="15"/>
  <c r="M193" i="15"/>
  <c r="O193" i="15"/>
  <c r="P193" i="15"/>
  <c r="Q193" i="15"/>
  <c r="C194" i="15"/>
  <c r="D194" i="15"/>
  <c r="E194" i="15"/>
  <c r="F194" i="15"/>
  <c r="G194" i="15"/>
  <c r="H194" i="15"/>
  <c r="J194" i="15"/>
  <c r="K194" i="15"/>
  <c r="L194" i="15"/>
  <c r="M194" i="15"/>
  <c r="N194" i="15"/>
  <c r="O194" i="15"/>
  <c r="P194" i="15"/>
  <c r="Q194" i="15"/>
  <c r="C195" i="15"/>
  <c r="D195" i="15"/>
  <c r="E195" i="15"/>
  <c r="F195" i="15"/>
  <c r="G195" i="15"/>
  <c r="H195" i="15"/>
  <c r="I195" i="15"/>
  <c r="J195" i="15"/>
  <c r="K195" i="15"/>
  <c r="L195" i="15"/>
  <c r="M195" i="15"/>
  <c r="N195" i="15"/>
  <c r="O195" i="15"/>
  <c r="P195" i="15"/>
  <c r="Q195" i="15"/>
  <c r="C196" i="15"/>
  <c r="D196" i="15"/>
  <c r="E196" i="15"/>
  <c r="F196" i="15"/>
  <c r="G196" i="15"/>
  <c r="H196" i="15"/>
  <c r="I196" i="15"/>
  <c r="J196" i="15"/>
  <c r="K196" i="15"/>
  <c r="L196" i="15"/>
  <c r="M196" i="15"/>
  <c r="N196" i="15"/>
  <c r="O196" i="15"/>
  <c r="P196" i="15"/>
  <c r="Q196" i="15"/>
  <c r="C197" i="15"/>
  <c r="D197" i="15"/>
  <c r="E197" i="15"/>
  <c r="F197" i="15"/>
  <c r="G197" i="15"/>
  <c r="H197" i="15"/>
  <c r="I197" i="15"/>
  <c r="J197" i="15"/>
  <c r="K197" i="15"/>
  <c r="L197" i="15"/>
  <c r="M197" i="15"/>
  <c r="N197" i="15"/>
  <c r="O197" i="15"/>
  <c r="P197" i="15"/>
  <c r="Q197" i="15"/>
  <c r="C198" i="15"/>
  <c r="D198" i="15"/>
  <c r="E198" i="15"/>
  <c r="F198" i="15"/>
  <c r="G198" i="15"/>
  <c r="H198" i="15"/>
  <c r="I198" i="15"/>
  <c r="J198" i="15"/>
  <c r="K198" i="15"/>
  <c r="L198" i="15"/>
  <c r="M198" i="15"/>
  <c r="O198" i="15"/>
  <c r="P198" i="15"/>
  <c r="Q198" i="15"/>
  <c r="C199" i="15"/>
  <c r="D199" i="15"/>
  <c r="E199" i="15"/>
  <c r="F199" i="15"/>
  <c r="G199" i="15"/>
  <c r="H199" i="15"/>
  <c r="I199" i="15"/>
  <c r="J199" i="15"/>
  <c r="K199" i="15"/>
  <c r="L199" i="15"/>
  <c r="M199" i="15"/>
  <c r="N199" i="15"/>
  <c r="O199" i="15"/>
  <c r="P199" i="15"/>
  <c r="Q199" i="15"/>
  <c r="C200" i="15"/>
  <c r="D200" i="15"/>
  <c r="E200" i="15"/>
  <c r="F200" i="15"/>
  <c r="G200" i="15"/>
  <c r="H200" i="15"/>
  <c r="I200" i="15"/>
  <c r="J200" i="15"/>
  <c r="K200" i="15"/>
  <c r="L200" i="15"/>
  <c r="M200" i="15"/>
  <c r="O200" i="15"/>
  <c r="P200" i="15"/>
  <c r="Q200" i="15"/>
  <c r="C201" i="15"/>
  <c r="D201" i="15"/>
  <c r="E201" i="15"/>
  <c r="F201" i="15"/>
  <c r="G201" i="15"/>
  <c r="H201" i="15"/>
  <c r="I201" i="15"/>
  <c r="J201" i="15"/>
  <c r="K201" i="15"/>
  <c r="L201" i="15"/>
  <c r="M201" i="15"/>
  <c r="N201" i="15"/>
  <c r="O201" i="15"/>
  <c r="P201" i="15"/>
  <c r="Q201" i="15"/>
  <c r="C202" i="15"/>
  <c r="D202" i="15"/>
  <c r="E202" i="15"/>
  <c r="F202" i="15"/>
  <c r="G202" i="15"/>
  <c r="H202" i="15"/>
  <c r="I202" i="15"/>
  <c r="J202" i="15"/>
  <c r="K202" i="15"/>
  <c r="L202" i="15"/>
  <c r="M202" i="15"/>
  <c r="N202" i="15"/>
  <c r="O202" i="15"/>
  <c r="P202" i="15"/>
  <c r="Q202" i="15"/>
  <c r="C203" i="15"/>
  <c r="D203" i="15"/>
  <c r="E203" i="15"/>
  <c r="F203" i="15"/>
  <c r="H203" i="15"/>
  <c r="I203" i="15"/>
  <c r="J203" i="15"/>
  <c r="K203" i="15"/>
  <c r="L203" i="15"/>
  <c r="M203" i="15"/>
  <c r="O203" i="15"/>
  <c r="P203" i="15"/>
  <c r="Q203" i="15"/>
  <c r="C204" i="15"/>
  <c r="D204" i="15"/>
  <c r="E204" i="15"/>
  <c r="F204" i="15"/>
  <c r="G204" i="15"/>
  <c r="H204" i="15"/>
  <c r="I204" i="15"/>
  <c r="J204" i="15"/>
  <c r="K204" i="15"/>
  <c r="L204" i="15"/>
  <c r="M204" i="15"/>
  <c r="O204" i="15"/>
  <c r="P204" i="15"/>
  <c r="Q204" i="15"/>
  <c r="C205" i="15"/>
  <c r="D205" i="15"/>
  <c r="E205" i="15"/>
  <c r="F205" i="15"/>
  <c r="G205" i="15"/>
  <c r="H205" i="15"/>
  <c r="I205" i="15"/>
  <c r="J205" i="15"/>
  <c r="K205" i="15"/>
  <c r="L205" i="15"/>
  <c r="M205" i="15"/>
  <c r="O205" i="15"/>
  <c r="P205" i="15"/>
  <c r="Q205" i="15"/>
  <c r="C206" i="15"/>
  <c r="D206" i="15"/>
  <c r="E206" i="15"/>
  <c r="F206" i="15"/>
  <c r="G206" i="15"/>
  <c r="H206" i="15"/>
  <c r="I206" i="15"/>
  <c r="J206" i="15"/>
  <c r="K206" i="15"/>
  <c r="L206" i="15"/>
  <c r="M206" i="15"/>
  <c r="O206" i="15"/>
  <c r="P206" i="15"/>
  <c r="Q206" i="15"/>
  <c r="C207" i="15"/>
  <c r="D207" i="15"/>
  <c r="E207" i="15"/>
  <c r="F207" i="15"/>
  <c r="G207" i="15"/>
  <c r="H207" i="15"/>
  <c r="I207" i="15"/>
  <c r="K207" i="15"/>
  <c r="L207" i="15"/>
  <c r="M207" i="15"/>
  <c r="O207" i="15"/>
  <c r="P207" i="15"/>
  <c r="Q207" i="15"/>
  <c r="C208" i="15"/>
  <c r="D208" i="15"/>
  <c r="E208" i="15"/>
  <c r="F208" i="15"/>
  <c r="G208" i="15"/>
  <c r="H208" i="15"/>
  <c r="I208" i="15"/>
  <c r="K208" i="15"/>
  <c r="L208" i="15"/>
  <c r="M208" i="15"/>
  <c r="O208" i="15"/>
  <c r="P208" i="15"/>
  <c r="Q208" i="15"/>
  <c r="C209" i="15"/>
  <c r="D209" i="15"/>
  <c r="E209" i="15"/>
  <c r="F209" i="15"/>
  <c r="G209" i="15"/>
  <c r="H209" i="15"/>
  <c r="I209" i="15"/>
  <c r="K209" i="15"/>
  <c r="M209" i="15"/>
  <c r="O209" i="15"/>
  <c r="P209" i="15"/>
  <c r="Q209" i="15"/>
  <c r="C210" i="15"/>
  <c r="D210" i="15"/>
  <c r="E210" i="15"/>
  <c r="F210" i="15"/>
  <c r="G210" i="15"/>
  <c r="H210" i="15"/>
  <c r="I210" i="15"/>
  <c r="J210" i="15"/>
  <c r="K210" i="15"/>
  <c r="L210" i="15"/>
  <c r="M210" i="15"/>
  <c r="N210" i="15"/>
  <c r="O210" i="15"/>
  <c r="P210" i="15"/>
  <c r="Q210" i="15"/>
  <c r="C211" i="15"/>
  <c r="D211" i="15"/>
  <c r="E211" i="15"/>
  <c r="F211" i="15"/>
  <c r="G211" i="15"/>
  <c r="H211" i="15"/>
  <c r="I211" i="15"/>
  <c r="K211" i="15"/>
  <c r="L211" i="15"/>
  <c r="M211" i="15"/>
  <c r="N211" i="15"/>
  <c r="O211" i="15"/>
  <c r="P211" i="15"/>
  <c r="Q211" i="15"/>
  <c r="C212" i="15"/>
  <c r="D212" i="15"/>
  <c r="E212" i="15"/>
  <c r="F212" i="15"/>
  <c r="G212" i="15"/>
  <c r="H212" i="15"/>
  <c r="I212" i="15"/>
  <c r="K212" i="15"/>
  <c r="L212" i="15"/>
  <c r="M212" i="15"/>
  <c r="N212" i="15"/>
  <c r="O212" i="15"/>
  <c r="P212" i="15"/>
  <c r="Q212" i="15"/>
  <c r="C213" i="15"/>
  <c r="D213" i="15"/>
  <c r="E213" i="15"/>
  <c r="F213" i="15"/>
  <c r="G213" i="15"/>
  <c r="H213" i="15"/>
  <c r="I213" i="15"/>
  <c r="J213" i="15"/>
  <c r="K213" i="15"/>
  <c r="L213" i="15"/>
  <c r="M213" i="15"/>
  <c r="N213" i="15"/>
  <c r="O213" i="15"/>
  <c r="P213" i="15"/>
  <c r="Q213" i="15"/>
  <c r="C214" i="15"/>
  <c r="D214" i="15"/>
  <c r="E214" i="15"/>
  <c r="F214" i="15"/>
  <c r="G214" i="15"/>
  <c r="H214" i="15"/>
  <c r="I214" i="15"/>
  <c r="J214" i="15"/>
  <c r="K214" i="15"/>
  <c r="L214" i="15"/>
  <c r="M214" i="15"/>
  <c r="N214" i="15"/>
  <c r="O214" i="15"/>
  <c r="P214" i="15"/>
  <c r="Q214" i="15"/>
  <c r="C215" i="15"/>
  <c r="D215" i="15"/>
  <c r="E215" i="15"/>
  <c r="F215" i="15"/>
  <c r="G215" i="15"/>
  <c r="H215" i="15"/>
  <c r="I215" i="15"/>
  <c r="J215" i="15"/>
  <c r="K215" i="15"/>
  <c r="L215" i="15"/>
  <c r="M215" i="15"/>
  <c r="N215" i="15"/>
  <c r="O215" i="15"/>
  <c r="P215" i="15"/>
  <c r="Q215" i="15"/>
  <c r="C216" i="15"/>
  <c r="D216" i="15"/>
  <c r="E216" i="15"/>
  <c r="F216" i="15"/>
  <c r="G216" i="15"/>
  <c r="H216" i="15"/>
  <c r="I216" i="15"/>
  <c r="J216" i="15"/>
  <c r="K216" i="15"/>
  <c r="L216" i="15"/>
  <c r="M216" i="15"/>
  <c r="N216" i="15"/>
  <c r="O216" i="15"/>
  <c r="P216" i="15"/>
  <c r="Q216" i="15"/>
  <c r="C217" i="15"/>
  <c r="D217" i="15"/>
  <c r="E217" i="15"/>
  <c r="F217" i="15"/>
  <c r="G217" i="15"/>
  <c r="H217" i="15"/>
  <c r="I217" i="15"/>
  <c r="J217" i="15"/>
  <c r="K217" i="15"/>
  <c r="L217" i="15"/>
  <c r="M217" i="15"/>
  <c r="N217" i="15"/>
  <c r="O217" i="15"/>
  <c r="P217" i="15"/>
  <c r="Q217" i="15"/>
  <c r="C218" i="15"/>
  <c r="D218" i="15"/>
  <c r="E218" i="15"/>
  <c r="F218" i="15"/>
  <c r="G218" i="15"/>
  <c r="H218" i="15"/>
  <c r="I218" i="15"/>
  <c r="J218" i="15"/>
  <c r="K218" i="15"/>
  <c r="L218" i="15"/>
  <c r="M218" i="15"/>
  <c r="N218" i="15"/>
  <c r="O218" i="15"/>
  <c r="P218" i="15"/>
  <c r="Q218" i="15"/>
  <c r="C219" i="15"/>
  <c r="D219" i="15"/>
  <c r="E219" i="15"/>
  <c r="F219" i="15"/>
  <c r="G219" i="15"/>
  <c r="H219" i="15"/>
  <c r="I219" i="15"/>
  <c r="J219" i="15"/>
  <c r="K219" i="15"/>
  <c r="L219" i="15"/>
  <c r="M219" i="15"/>
  <c r="N219" i="15"/>
  <c r="O219" i="15"/>
  <c r="P219" i="15"/>
  <c r="Q219" i="15"/>
  <c r="C220" i="15"/>
  <c r="D220" i="15"/>
  <c r="E220" i="15"/>
  <c r="F220" i="15"/>
  <c r="G220" i="15"/>
  <c r="H220" i="15"/>
  <c r="I220" i="15"/>
  <c r="J220" i="15"/>
  <c r="K220" i="15"/>
  <c r="L220" i="15"/>
  <c r="M220" i="15"/>
  <c r="N220" i="15"/>
  <c r="O220" i="15"/>
  <c r="P220" i="15"/>
  <c r="Q220" i="15"/>
  <c r="C221" i="15"/>
  <c r="D221" i="15"/>
  <c r="E221" i="15"/>
  <c r="F221" i="15"/>
  <c r="G221" i="15"/>
  <c r="H221" i="15"/>
  <c r="I221" i="15"/>
  <c r="J221" i="15"/>
  <c r="K221" i="15"/>
  <c r="L221" i="15"/>
  <c r="M221" i="15"/>
  <c r="N221" i="15"/>
  <c r="O221" i="15"/>
  <c r="P221" i="15"/>
  <c r="Q221" i="15"/>
  <c r="C222" i="15"/>
  <c r="D222" i="15"/>
  <c r="E222" i="15"/>
  <c r="F222" i="15"/>
  <c r="G222" i="15"/>
  <c r="H222" i="15"/>
  <c r="I222" i="15"/>
  <c r="J222" i="15"/>
  <c r="K222" i="15"/>
  <c r="L222" i="15"/>
  <c r="M222" i="15"/>
  <c r="N222" i="15"/>
  <c r="O222" i="15"/>
  <c r="P222" i="15"/>
  <c r="Q222" i="15"/>
  <c r="C223" i="15"/>
  <c r="D223" i="15"/>
  <c r="E223" i="15"/>
  <c r="F223" i="15"/>
  <c r="G223" i="15"/>
  <c r="H223" i="15"/>
  <c r="I223" i="15"/>
  <c r="J223" i="15"/>
  <c r="K223" i="15"/>
  <c r="L223" i="15"/>
  <c r="M223" i="15"/>
  <c r="N223" i="15"/>
  <c r="O223" i="15"/>
  <c r="P223" i="15"/>
  <c r="Q223" i="15"/>
  <c r="C224" i="15"/>
  <c r="D224" i="15"/>
  <c r="E224" i="15"/>
  <c r="F224" i="15"/>
  <c r="G224" i="15"/>
  <c r="H224" i="15"/>
  <c r="I224" i="15"/>
  <c r="J224" i="15"/>
  <c r="K224" i="15"/>
  <c r="L224" i="15"/>
  <c r="M224" i="15"/>
  <c r="N224" i="15"/>
  <c r="O224" i="15"/>
  <c r="P224" i="15"/>
  <c r="Q224" i="15"/>
  <c r="C225" i="15"/>
  <c r="D225" i="15"/>
  <c r="E225" i="15"/>
  <c r="F225" i="15"/>
  <c r="G225" i="15"/>
  <c r="H225" i="15"/>
  <c r="I225" i="15"/>
  <c r="J225" i="15"/>
  <c r="K225" i="15"/>
  <c r="L225" i="15"/>
  <c r="M225" i="15"/>
  <c r="N225" i="15"/>
  <c r="O225" i="15"/>
  <c r="P225" i="15"/>
  <c r="Q225" i="15"/>
  <c r="C226" i="15"/>
  <c r="D226" i="15"/>
  <c r="E226" i="15"/>
  <c r="F226" i="15"/>
  <c r="G226" i="15"/>
  <c r="H226" i="15"/>
  <c r="I226" i="15"/>
  <c r="J226" i="15"/>
  <c r="K226" i="15"/>
  <c r="L226" i="15"/>
  <c r="M226" i="15"/>
  <c r="N226" i="15"/>
  <c r="O226" i="15"/>
  <c r="P226" i="15"/>
  <c r="Q226" i="15"/>
  <c r="C227" i="15"/>
  <c r="D227" i="15"/>
  <c r="E227" i="15"/>
  <c r="F227" i="15"/>
  <c r="G227" i="15"/>
  <c r="H227" i="15"/>
  <c r="I227" i="15"/>
  <c r="J227" i="15"/>
  <c r="K227" i="15"/>
  <c r="L227" i="15"/>
  <c r="M227" i="15"/>
  <c r="N227" i="15"/>
  <c r="O227" i="15"/>
  <c r="P227" i="15"/>
  <c r="Q227" i="15"/>
  <c r="C228" i="15"/>
  <c r="D228" i="15"/>
  <c r="E228" i="15"/>
  <c r="F228" i="15"/>
  <c r="G228" i="15"/>
  <c r="H228" i="15"/>
  <c r="I228" i="15"/>
  <c r="J228" i="15"/>
  <c r="K228" i="15"/>
  <c r="L228" i="15"/>
  <c r="M228" i="15"/>
  <c r="N228" i="15"/>
  <c r="O228" i="15"/>
  <c r="P228" i="15"/>
  <c r="Q228" i="15"/>
  <c r="C229" i="15"/>
  <c r="D229" i="15"/>
  <c r="E229" i="15"/>
  <c r="F229" i="15"/>
  <c r="G229" i="15"/>
  <c r="H229" i="15"/>
  <c r="I229" i="15"/>
  <c r="J229" i="15"/>
  <c r="K229" i="15"/>
  <c r="L229" i="15"/>
  <c r="M229" i="15"/>
  <c r="N229" i="15"/>
  <c r="O229" i="15"/>
  <c r="P229" i="15"/>
  <c r="Q229" i="15"/>
  <c r="C230" i="15"/>
  <c r="D230" i="15"/>
  <c r="E230" i="15"/>
  <c r="F230" i="15"/>
  <c r="G230" i="15"/>
  <c r="H230" i="15"/>
  <c r="I230" i="15"/>
  <c r="J230" i="15"/>
  <c r="K230" i="15"/>
  <c r="L230" i="15"/>
  <c r="M230" i="15"/>
  <c r="N230" i="15"/>
  <c r="O230" i="15"/>
  <c r="P230" i="15"/>
  <c r="Q230" i="15"/>
  <c r="C231" i="15"/>
  <c r="D231" i="15"/>
  <c r="E231" i="15"/>
  <c r="F231" i="15"/>
  <c r="G231" i="15"/>
  <c r="H231" i="15"/>
  <c r="I231" i="15"/>
  <c r="J231" i="15"/>
  <c r="K231" i="15"/>
  <c r="L231" i="15"/>
  <c r="M231" i="15"/>
  <c r="N231" i="15"/>
  <c r="O231" i="15"/>
  <c r="P231" i="15"/>
  <c r="Q231" i="15"/>
  <c r="C232" i="15"/>
  <c r="D232" i="15"/>
  <c r="E232" i="15"/>
  <c r="F232" i="15"/>
  <c r="G232" i="15"/>
  <c r="H232" i="15"/>
  <c r="I232" i="15"/>
  <c r="J232" i="15"/>
  <c r="K232" i="15"/>
  <c r="L232" i="15"/>
  <c r="M232" i="15"/>
  <c r="N232" i="15"/>
  <c r="O232" i="15"/>
  <c r="P232" i="15"/>
  <c r="Q232" i="15"/>
  <c r="C233" i="15"/>
  <c r="D233" i="15"/>
  <c r="E233" i="15"/>
  <c r="F233" i="15"/>
  <c r="G233" i="15"/>
  <c r="H233" i="15"/>
  <c r="I233" i="15"/>
  <c r="J233" i="15"/>
  <c r="K233" i="15"/>
  <c r="L233" i="15"/>
  <c r="M233" i="15"/>
  <c r="N233" i="15"/>
  <c r="O233" i="15"/>
  <c r="P233" i="15"/>
  <c r="Q233" i="15"/>
  <c r="C234" i="15"/>
  <c r="D234" i="15"/>
  <c r="E234" i="15"/>
  <c r="F234" i="15"/>
  <c r="G234" i="15"/>
  <c r="H234" i="15"/>
  <c r="I234" i="15"/>
  <c r="J234" i="15"/>
  <c r="K234" i="15"/>
  <c r="L234" i="15"/>
  <c r="M234" i="15"/>
  <c r="N234" i="15"/>
  <c r="O234" i="15"/>
  <c r="P234" i="15"/>
  <c r="Q234" i="15"/>
  <c r="C235" i="15"/>
  <c r="D235" i="15"/>
  <c r="E235" i="15"/>
  <c r="F235" i="15"/>
  <c r="G235" i="15"/>
  <c r="H235" i="15"/>
  <c r="I235" i="15"/>
  <c r="J235" i="15"/>
  <c r="K235" i="15"/>
  <c r="L235" i="15"/>
  <c r="M235" i="15"/>
  <c r="N235" i="15"/>
  <c r="O235" i="15"/>
  <c r="P235" i="15"/>
  <c r="Q235" i="15"/>
  <c r="C236" i="15"/>
  <c r="D236" i="15"/>
  <c r="E236" i="15"/>
  <c r="F236" i="15"/>
  <c r="G236" i="15"/>
  <c r="H236" i="15"/>
  <c r="I236" i="15"/>
  <c r="J236" i="15"/>
  <c r="K236" i="15"/>
  <c r="L236" i="15"/>
  <c r="M236" i="15"/>
  <c r="N236" i="15"/>
  <c r="O236" i="15"/>
  <c r="P236" i="15"/>
  <c r="Q236" i="15"/>
  <c r="C181" i="14"/>
  <c r="D181" i="14"/>
  <c r="E181" i="14"/>
  <c r="F181" i="14"/>
  <c r="G181" i="14"/>
  <c r="H181" i="14"/>
  <c r="I181" i="14"/>
  <c r="J181" i="14"/>
  <c r="C182" i="14"/>
  <c r="D182" i="14"/>
  <c r="E182" i="14"/>
  <c r="F182" i="14"/>
  <c r="G182" i="14"/>
  <c r="H182" i="14"/>
  <c r="I182" i="14"/>
  <c r="J182" i="14"/>
  <c r="C183" i="14"/>
  <c r="D183" i="14"/>
  <c r="E183" i="14"/>
  <c r="F183" i="14"/>
  <c r="G183" i="14"/>
  <c r="H183" i="14"/>
  <c r="I183" i="14"/>
  <c r="J183" i="14"/>
  <c r="C184" i="14"/>
  <c r="D184" i="14"/>
  <c r="E184" i="14"/>
  <c r="F184" i="14"/>
  <c r="G184" i="14"/>
  <c r="H184" i="14"/>
  <c r="I184" i="14"/>
  <c r="J184" i="14"/>
  <c r="C185" i="14"/>
  <c r="D185" i="14"/>
  <c r="E185" i="14"/>
  <c r="F185" i="14"/>
  <c r="G185" i="14"/>
  <c r="H185" i="14"/>
  <c r="I185" i="14"/>
  <c r="J185" i="14"/>
  <c r="C186" i="14"/>
  <c r="D186" i="14"/>
  <c r="E186" i="14"/>
  <c r="F186" i="14"/>
  <c r="G186" i="14"/>
  <c r="H186" i="14"/>
  <c r="I186" i="14"/>
  <c r="J186" i="14"/>
  <c r="C187" i="14"/>
  <c r="D187" i="14"/>
  <c r="E187" i="14"/>
  <c r="F187" i="14"/>
  <c r="G187" i="14"/>
  <c r="H187" i="14"/>
  <c r="I187" i="14"/>
  <c r="J187" i="14"/>
  <c r="C188" i="14"/>
  <c r="D188" i="14"/>
  <c r="E188" i="14"/>
  <c r="F188" i="14"/>
  <c r="G188" i="14"/>
  <c r="H188" i="14"/>
  <c r="I188" i="14"/>
  <c r="J188" i="14"/>
  <c r="C189" i="14"/>
  <c r="D189" i="14"/>
  <c r="E189" i="14"/>
  <c r="F189" i="14"/>
  <c r="G189" i="14"/>
  <c r="H189" i="14"/>
  <c r="I189" i="14"/>
  <c r="C190" i="14"/>
  <c r="D190" i="14"/>
  <c r="E190" i="14"/>
  <c r="F190" i="14"/>
  <c r="G190" i="14"/>
  <c r="H190" i="14"/>
  <c r="I190" i="14"/>
  <c r="C191" i="14"/>
  <c r="D191" i="14"/>
  <c r="E191" i="14"/>
  <c r="F191" i="14"/>
  <c r="G191" i="14"/>
  <c r="H191" i="14"/>
  <c r="I191" i="14"/>
  <c r="C192" i="14"/>
  <c r="D192" i="14"/>
  <c r="E192" i="14"/>
  <c r="F192" i="14"/>
  <c r="G192" i="14"/>
  <c r="H192" i="14"/>
  <c r="I192" i="14"/>
  <c r="C193" i="14"/>
  <c r="D193" i="14"/>
  <c r="E193" i="14"/>
  <c r="F193" i="14"/>
  <c r="G193" i="14"/>
  <c r="H193" i="14"/>
  <c r="I193" i="14"/>
  <c r="C194" i="14"/>
  <c r="D194" i="14"/>
  <c r="E194" i="14"/>
  <c r="F194" i="14"/>
  <c r="G194" i="14"/>
  <c r="H194" i="14"/>
  <c r="I194" i="14"/>
  <c r="C195" i="14"/>
  <c r="D195" i="14"/>
  <c r="E195" i="14"/>
  <c r="F195" i="14"/>
  <c r="G195" i="14"/>
  <c r="H195" i="14"/>
  <c r="I195" i="14"/>
  <c r="C196" i="14"/>
  <c r="D196" i="14"/>
  <c r="E196" i="14"/>
  <c r="F196" i="14"/>
  <c r="G196" i="14"/>
  <c r="H196" i="14"/>
  <c r="I196" i="14"/>
  <c r="C197" i="14"/>
  <c r="D197" i="14"/>
  <c r="E197" i="14"/>
  <c r="F197" i="14"/>
  <c r="G197" i="14"/>
  <c r="H197" i="14"/>
  <c r="I197" i="14"/>
  <c r="C198" i="14"/>
  <c r="D198" i="14"/>
  <c r="E198" i="14"/>
  <c r="F198" i="14"/>
  <c r="G198" i="14"/>
  <c r="I198" i="14"/>
  <c r="C199" i="14"/>
  <c r="D199" i="14"/>
  <c r="E199" i="14"/>
  <c r="F199" i="14"/>
  <c r="G199" i="14"/>
  <c r="I199" i="14"/>
  <c r="C200" i="14"/>
  <c r="D200" i="14"/>
  <c r="E200" i="14"/>
  <c r="F200" i="14"/>
  <c r="G200" i="14"/>
  <c r="I200" i="14"/>
  <c r="C201" i="14"/>
  <c r="D201" i="14"/>
  <c r="E201" i="14"/>
  <c r="F201" i="14"/>
  <c r="G201" i="14"/>
  <c r="I201" i="14"/>
  <c r="C202" i="14"/>
  <c r="D202" i="14"/>
  <c r="E202" i="14"/>
  <c r="F202" i="14"/>
  <c r="G202" i="14"/>
  <c r="I202" i="14"/>
  <c r="C203" i="14"/>
  <c r="D203" i="14"/>
  <c r="E203" i="14"/>
  <c r="F203" i="14"/>
  <c r="G203" i="14"/>
  <c r="C204" i="14"/>
  <c r="D204" i="14"/>
  <c r="E204" i="14"/>
  <c r="F204" i="14"/>
  <c r="G204" i="14"/>
  <c r="I204" i="14"/>
  <c r="C205" i="14"/>
  <c r="D205" i="14"/>
  <c r="E205" i="14"/>
  <c r="F205" i="14"/>
  <c r="G205" i="14"/>
  <c r="I205" i="14"/>
  <c r="C206" i="14"/>
  <c r="D206" i="14"/>
  <c r="E206" i="14"/>
  <c r="F206" i="14"/>
  <c r="G206" i="14"/>
  <c r="I206" i="14"/>
  <c r="C207" i="14"/>
  <c r="D207" i="14"/>
  <c r="E207" i="14"/>
  <c r="F207" i="14"/>
  <c r="G207" i="14"/>
  <c r="I207" i="14"/>
  <c r="C208" i="14"/>
  <c r="D208" i="14"/>
  <c r="E208" i="14"/>
  <c r="F208" i="14"/>
  <c r="G208" i="14"/>
  <c r="H208" i="14"/>
  <c r="I208" i="14"/>
  <c r="C209" i="14"/>
  <c r="D209" i="14"/>
  <c r="E209" i="14"/>
  <c r="F209" i="14"/>
  <c r="G209" i="14"/>
  <c r="I209" i="14"/>
  <c r="C210" i="14"/>
  <c r="D210" i="14"/>
  <c r="E210" i="14"/>
  <c r="F210" i="14"/>
  <c r="G210" i="14"/>
  <c r="I210" i="14"/>
  <c r="C211" i="14"/>
  <c r="D211" i="14"/>
  <c r="E211" i="14"/>
  <c r="F211" i="14"/>
  <c r="G211" i="14"/>
  <c r="I211" i="14"/>
  <c r="C212" i="14"/>
  <c r="D212" i="14"/>
  <c r="E212" i="14"/>
  <c r="F212" i="14"/>
  <c r="G212" i="14"/>
  <c r="I212" i="14"/>
  <c r="C213" i="14"/>
  <c r="D213" i="14"/>
  <c r="E213" i="14"/>
  <c r="F213" i="14"/>
  <c r="G213" i="14"/>
  <c r="I213" i="14"/>
  <c r="C214" i="14"/>
  <c r="D214" i="14"/>
  <c r="E214" i="14"/>
  <c r="F214" i="14"/>
  <c r="G214" i="14"/>
  <c r="I214" i="14"/>
  <c r="C215" i="14"/>
  <c r="D215" i="14"/>
  <c r="E215" i="14"/>
  <c r="F215" i="14"/>
  <c r="G215" i="14"/>
  <c r="I215" i="14"/>
  <c r="C216" i="14"/>
  <c r="D216" i="14"/>
  <c r="E216" i="14"/>
  <c r="F216" i="14"/>
  <c r="G216" i="14"/>
  <c r="I216" i="14"/>
  <c r="C217" i="14"/>
  <c r="D217" i="14"/>
  <c r="E217" i="14"/>
  <c r="F217" i="14"/>
  <c r="G217" i="14"/>
  <c r="I217" i="14"/>
  <c r="C218" i="14"/>
  <c r="D218" i="14"/>
  <c r="E218" i="14"/>
  <c r="F218" i="14"/>
  <c r="I218" i="14"/>
  <c r="C219" i="14"/>
  <c r="D219" i="14"/>
  <c r="E219" i="14"/>
  <c r="F219" i="14"/>
  <c r="I219" i="14"/>
  <c r="C220" i="14"/>
  <c r="D220" i="14"/>
  <c r="E220" i="14"/>
  <c r="F220" i="14"/>
  <c r="I220" i="14"/>
  <c r="C221" i="14"/>
  <c r="D221" i="14"/>
  <c r="E221" i="14"/>
  <c r="F221" i="14"/>
  <c r="I221" i="14"/>
  <c r="C222" i="14"/>
  <c r="D222" i="14"/>
  <c r="E222" i="14"/>
  <c r="F222" i="14"/>
  <c r="I222" i="14"/>
  <c r="C223" i="14"/>
  <c r="D223" i="14"/>
  <c r="E223" i="14"/>
  <c r="F223" i="14"/>
  <c r="I223" i="14"/>
  <c r="C224" i="14"/>
  <c r="D224" i="14"/>
  <c r="E224" i="14"/>
  <c r="F224" i="14"/>
  <c r="I224" i="14"/>
  <c r="C225" i="14"/>
  <c r="D225" i="14"/>
  <c r="E225" i="14"/>
  <c r="F225" i="14"/>
  <c r="I225" i="14"/>
  <c r="C226" i="14"/>
  <c r="D226" i="14"/>
  <c r="E226" i="14"/>
  <c r="F226" i="14"/>
  <c r="I226" i="14"/>
  <c r="C227" i="14"/>
  <c r="D227" i="14"/>
  <c r="E227" i="14"/>
  <c r="F227" i="14"/>
  <c r="I227" i="14"/>
  <c r="C228" i="14"/>
  <c r="D228" i="14"/>
  <c r="E228" i="14"/>
  <c r="F228" i="14"/>
  <c r="I228" i="14"/>
  <c r="C229" i="14"/>
  <c r="D229" i="14"/>
  <c r="E229" i="14"/>
  <c r="F229" i="14"/>
  <c r="I229" i="14"/>
  <c r="C230" i="14"/>
  <c r="D230" i="14"/>
  <c r="E230" i="14"/>
  <c r="F230" i="14"/>
  <c r="I230" i="14"/>
  <c r="C231" i="14"/>
  <c r="D231" i="14"/>
  <c r="E231" i="14"/>
  <c r="F231" i="14"/>
  <c r="I231" i="14"/>
  <c r="C232" i="14"/>
  <c r="D232" i="14"/>
  <c r="E232" i="14"/>
  <c r="F232" i="14"/>
  <c r="I232" i="14"/>
  <c r="C233" i="14"/>
  <c r="D233" i="14"/>
  <c r="E233" i="14"/>
  <c r="F233" i="14"/>
  <c r="I233" i="14"/>
  <c r="C234" i="14"/>
  <c r="D234" i="14"/>
  <c r="E234" i="14"/>
  <c r="F234" i="14"/>
  <c r="I234" i="14"/>
  <c r="C235" i="14"/>
  <c r="D235" i="14"/>
  <c r="E235" i="14"/>
  <c r="F235" i="14"/>
  <c r="I235" i="14"/>
  <c r="C236" i="14"/>
  <c r="D236" i="14"/>
  <c r="E236" i="14"/>
  <c r="F236" i="14"/>
  <c r="I236" i="14"/>
  <c r="C237" i="14"/>
  <c r="D237" i="14"/>
  <c r="E237" i="14"/>
  <c r="F237" i="14"/>
  <c r="I237" i="14"/>
  <c r="L202" i="2"/>
  <c r="C181" i="3"/>
  <c r="D181" i="3"/>
  <c r="E181" i="3"/>
  <c r="F181" i="3"/>
  <c r="G181" i="3"/>
  <c r="H181" i="3"/>
  <c r="I181" i="3"/>
  <c r="K181" i="3"/>
  <c r="M181" i="3"/>
  <c r="N181" i="3"/>
  <c r="O181" i="3"/>
  <c r="P181" i="3"/>
  <c r="Q181" i="3"/>
  <c r="C182" i="3"/>
  <c r="D182" i="3"/>
  <c r="E182" i="3"/>
  <c r="F182" i="3"/>
  <c r="G182" i="3"/>
  <c r="H182" i="3"/>
  <c r="I182" i="3"/>
  <c r="K182" i="3"/>
  <c r="M182" i="3"/>
  <c r="N182" i="3"/>
  <c r="O182" i="3"/>
  <c r="P182" i="3"/>
  <c r="Q182" i="3"/>
  <c r="C183" i="3"/>
  <c r="D183" i="3"/>
  <c r="E183" i="3"/>
  <c r="F183" i="3"/>
  <c r="G183" i="3"/>
  <c r="H183" i="3"/>
  <c r="I183" i="3"/>
  <c r="K183" i="3"/>
  <c r="M183" i="3"/>
  <c r="N183" i="3"/>
  <c r="O183" i="3"/>
  <c r="P183" i="3"/>
  <c r="Q183" i="3"/>
  <c r="C184" i="3"/>
  <c r="E184" i="3"/>
  <c r="F184" i="3"/>
  <c r="G184" i="3"/>
  <c r="H184" i="3"/>
  <c r="I184" i="3"/>
  <c r="K184" i="3"/>
  <c r="M184" i="3"/>
  <c r="N184" i="3"/>
  <c r="O184" i="3"/>
  <c r="P184" i="3"/>
  <c r="Q184" i="3"/>
  <c r="C185" i="3"/>
  <c r="E185" i="3"/>
  <c r="F185" i="3"/>
  <c r="G185" i="3"/>
  <c r="H185" i="3"/>
  <c r="I185" i="3"/>
  <c r="K185" i="3"/>
  <c r="M185" i="3"/>
  <c r="N185" i="3"/>
  <c r="O185" i="3"/>
  <c r="P185" i="3"/>
  <c r="Q185" i="3"/>
  <c r="R185" i="3"/>
  <c r="C186" i="3"/>
  <c r="E186" i="3"/>
  <c r="F186" i="3"/>
  <c r="G186" i="3"/>
  <c r="H186" i="3"/>
  <c r="I186" i="3"/>
  <c r="K186" i="3"/>
  <c r="M186" i="3"/>
  <c r="N186" i="3"/>
  <c r="O186" i="3"/>
  <c r="P186" i="3"/>
  <c r="Q186" i="3"/>
  <c r="R186" i="3"/>
  <c r="C187" i="3"/>
  <c r="E187" i="3"/>
  <c r="F187" i="3"/>
  <c r="G187" i="3"/>
  <c r="H187" i="3"/>
  <c r="I187" i="3"/>
  <c r="K187" i="3"/>
  <c r="M187" i="3"/>
  <c r="N187" i="3"/>
  <c r="O187" i="3"/>
  <c r="P187" i="3"/>
  <c r="Q187" i="3"/>
  <c r="R187" i="3"/>
  <c r="C188" i="3"/>
  <c r="E188" i="3"/>
  <c r="F188" i="3"/>
  <c r="G188" i="3"/>
  <c r="H188" i="3"/>
  <c r="I188" i="3"/>
  <c r="J188" i="3"/>
  <c r="K188" i="3"/>
  <c r="M188" i="3"/>
  <c r="N188" i="3"/>
  <c r="O188" i="3"/>
  <c r="P188" i="3"/>
  <c r="Q188" i="3"/>
  <c r="C189" i="3"/>
  <c r="E189" i="3"/>
  <c r="F189" i="3"/>
  <c r="G189" i="3"/>
  <c r="H189" i="3"/>
  <c r="I189" i="3"/>
  <c r="J189" i="3"/>
  <c r="K189" i="3"/>
  <c r="L189" i="3"/>
  <c r="M189" i="3"/>
  <c r="N189" i="3"/>
  <c r="O189" i="3"/>
  <c r="P189" i="3"/>
  <c r="Q189" i="3"/>
  <c r="R189" i="3"/>
  <c r="C190" i="3"/>
  <c r="E190" i="3"/>
  <c r="F190" i="3"/>
  <c r="G190" i="3"/>
  <c r="H190" i="3"/>
  <c r="I190" i="3"/>
  <c r="K190" i="3"/>
  <c r="L190" i="3"/>
  <c r="M190" i="3"/>
  <c r="N190" i="3"/>
  <c r="O190" i="3"/>
  <c r="P190" i="3"/>
  <c r="Q190" i="3"/>
  <c r="R190" i="3"/>
  <c r="C191" i="3"/>
  <c r="E191" i="3"/>
  <c r="F191" i="3"/>
  <c r="G191" i="3"/>
  <c r="H191" i="3"/>
  <c r="I191" i="3"/>
  <c r="K191" i="3"/>
  <c r="L191" i="3"/>
  <c r="M191" i="3"/>
  <c r="N191" i="3"/>
  <c r="O191" i="3"/>
  <c r="P191" i="3"/>
  <c r="Q191" i="3"/>
  <c r="R191" i="3"/>
  <c r="C192" i="3"/>
  <c r="E192" i="3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C193" i="3"/>
  <c r="E193" i="3"/>
  <c r="F193" i="3"/>
  <c r="G193" i="3"/>
  <c r="H193" i="3"/>
  <c r="I193" i="3"/>
  <c r="J193" i="3"/>
  <c r="K193" i="3"/>
  <c r="L193" i="3"/>
  <c r="M193" i="3"/>
  <c r="N193" i="3"/>
  <c r="O193" i="3"/>
  <c r="P193" i="3"/>
  <c r="Q193" i="3"/>
  <c r="R193" i="3"/>
  <c r="C194" i="3"/>
  <c r="D194" i="3"/>
  <c r="E194" i="3"/>
  <c r="F194" i="3"/>
  <c r="G194" i="3"/>
  <c r="H194" i="3"/>
  <c r="I194" i="3"/>
  <c r="J194" i="3"/>
  <c r="K194" i="3"/>
  <c r="L194" i="3"/>
  <c r="M194" i="3"/>
  <c r="N194" i="3"/>
  <c r="O194" i="3"/>
  <c r="P194" i="3"/>
  <c r="Q194" i="3"/>
  <c r="R194" i="3"/>
  <c r="C195" i="3"/>
  <c r="D195" i="3"/>
  <c r="E195" i="3"/>
  <c r="F195" i="3"/>
  <c r="G195" i="3"/>
  <c r="H195" i="3"/>
  <c r="I195" i="3"/>
  <c r="J195" i="3"/>
  <c r="K195" i="3"/>
  <c r="L195" i="3"/>
  <c r="M195" i="3"/>
  <c r="N195" i="3"/>
  <c r="O195" i="3"/>
  <c r="P195" i="3"/>
  <c r="Q195" i="3"/>
  <c r="R195" i="3"/>
  <c r="C196" i="3"/>
  <c r="D196" i="3"/>
  <c r="E196" i="3"/>
  <c r="F196" i="3"/>
  <c r="G196" i="3"/>
  <c r="H196" i="3"/>
  <c r="I196" i="3"/>
  <c r="J196" i="3"/>
  <c r="K196" i="3"/>
  <c r="M196" i="3"/>
  <c r="N196" i="3"/>
  <c r="O196" i="3"/>
  <c r="P196" i="3"/>
  <c r="Q196" i="3"/>
  <c r="R196" i="3"/>
  <c r="C197" i="3"/>
  <c r="D197" i="3"/>
  <c r="E197" i="3"/>
  <c r="F197" i="3"/>
  <c r="G197" i="3"/>
  <c r="H197" i="3"/>
  <c r="I197" i="3"/>
  <c r="J197" i="3"/>
  <c r="K197" i="3"/>
  <c r="M197" i="3"/>
  <c r="N197" i="3"/>
  <c r="O197" i="3"/>
  <c r="P197" i="3"/>
  <c r="Q197" i="3"/>
  <c r="R197" i="3"/>
  <c r="C198" i="3"/>
  <c r="D198" i="3"/>
  <c r="E198" i="3"/>
  <c r="F198" i="3"/>
  <c r="G198" i="3"/>
  <c r="H198" i="3"/>
  <c r="I198" i="3"/>
  <c r="J198" i="3"/>
  <c r="K198" i="3"/>
  <c r="L198" i="3"/>
  <c r="M198" i="3"/>
  <c r="N198" i="3"/>
  <c r="O198" i="3"/>
  <c r="P198" i="3"/>
  <c r="Q198" i="3"/>
  <c r="R198" i="3"/>
  <c r="C199" i="3"/>
  <c r="D199" i="3"/>
  <c r="E199" i="3"/>
  <c r="F199" i="3"/>
  <c r="G199" i="3"/>
  <c r="H199" i="3"/>
  <c r="I199" i="3"/>
  <c r="J199" i="3"/>
  <c r="K199" i="3"/>
  <c r="L199" i="3"/>
  <c r="M199" i="3"/>
  <c r="N199" i="3"/>
  <c r="O199" i="3"/>
  <c r="P199" i="3"/>
  <c r="Q199" i="3"/>
  <c r="R199" i="3"/>
  <c r="C200" i="3"/>
  <c r="D200" i="3"/>
  <c r="E200" i="3"/>
  <c r="F200" i="3"/>
  <c r="G200" i="3"/>
  <c r="H200" i="3"/>
  <c r="I200" i="3"/>
  <c r="J200" i="3"/>
  <c r="K200" i="3"/>
  <c r="L200" i="3"/>
  <c r="M200" i="3"/>
  <c r="N200" i="3"/>
  <c r="O200" i="3"/>
  <c r="P200" i="3"/>
  <c r="Q200" i="3"/>
  <c r="C201" i="3"/>
  <c r="D201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C202" i="3"/>
  <c r="D202" i="3"/>
  <c r="E202" i="3"/>
  <c r="F202" i="3"/>
  <c r="G202" i="3"/>
  <c r="H202" i="3"/>
  <c r="I202" i="3"/>
  <c r="J202" i="3"/>
  <c r="K202" i="3"/>
  <c r="L202" i="3"/>
  <c r="M202" i="3"/>
  <c r="N202" i="3"/>
  <c r="O202" i="3"/>
  <c r="P202" i="3"/>
  <c r="Q202" i="3"/>
  <c r="C203" i="3"/>
  <c r="D203" i="3"/>
  <c r="E203" i="3"/>
  <c r="F203" i="3"/>
  <c r="G203" i="3"/>
  <c r="H203" i="3"/>
  <c r="I203" i="3"/>
  <c r="K203" i="3"/>
  <c r="L203" i="3"/>
  <c r="M203" i="3"/>
  <c r="N203" i="3"/>
  <c r="O203" i="3"/>
  <c r="P203" i="3"/>
  <c r="Q203" i="3"/>
  <c r="C204" i="3"/>
  <c r="D204" i="3"/>
  <c r="E204" i="3"/>
  <c r="F204" i="3"/>
  <c r="G204" i="3"/>
  <c r="H204" i="3"/>
  <c r="I204" i="3"/>
  <c r="K204" i="3"/>
  <c r="L204" i="3"/>
  <c r="M204" i="3"/>
  <c r="N204" i="3"/>
  <c r="O204" i="3"/>
  <c r="P204" i="3"/>
  <c r="Q204" i="3"/>
  <c r="C205" i="3"/>
  <c r="D205" i="3"/>
  <c r="E205" i="3"/>
  <c r="F205" i="3"/>
  <c r="G205" i="3"/>
  <c r="H205" i="3"/>
  <c r="I205" i="3"/>
  <c r="K205" i="3"/>
  <c r="M205" i="3"/>
  <c r="N205" i="3"/>
  <c r="O205" i="3"/>
  <c r="P205" i="3"/>
  <c r="Q205" i="3"/>
  <c r="C206" i="3"/>
  <c r="E206" i="3"/>
  <c r="F206" i="3"/>
  <c r="G206" i="3"/>
  <c r="H206" i="3"/>
  <c r="I206" i="3"/>
  <c r="K206" i="3"/>
  <c r="M206" i="3"/>
  <c r="N206" i="3"/>
  <c r="O206" i="3"/>
  <c r="P206" i="3"/>
  <c r="Q206" i="3"/>
  <c r="C207" i="3"/>
  <c r="E207" i="3"/>
  <c r="F207" i="3"/>
  <c r="G207" i="3"/>
  <c r="H207" i="3"/>
  <c r="I207" i="3"/>
  <c r="K207" i="3"/>
  <c r="N207" i="3"/>
  <c r="O207" i="3"/>
  <c r="P207" i="3"/>
  <c r="Q207" i="3"/>
  <c r="C208" i="3"/>
  <c r="E208" i="3"/>
  <c r="F208" i="3"/>
  <c r="G208" i="3"/>
  <c r="H208" i="3"/>
  <c r="I208" i="3"/>
  <c r="J208" i="3"/>
  <c r="K208" i="3"/>
  <c r="M208" i="3"/>
  <c r="N208" i="3"/>
  <c r="O208" i="3"/>
  <c r="P208" i="3"/>
  <c r="Q208" i="3"/>
  <c r="C209" i="3"/>
  <c r="E209" i="3"/>
  <c r="F209" i="3"/>
  <c r="G209" i="3"/>
  <c r="H209" i="3"/>
  <c r="I209" i="3"/>
  <c r="J209" i="3"/>
  <c r="K209" i="3"/>
  <c r="M209" i="3"/>
  <c r="N209" i="3"/>
  <c r="O209" i="3"/>
  <c r="P209" i="3"/>
  <c r="Q209" i="3"/>
  <c r="C210" i="3"/>
  <c r="E210" i="3"/>
  <c r="F210" i="3"/>
  <c r="G210" i="3"/>
  <c r="H210" i="3"/>
  <c r="I210" i="3"/>
  <c r="J210" i="3"/>
  <c r="K210" i="3"/>
  <c r="M210" i="3"/>
  <c r="N210" i="3"/>
  <c r="O210" i="3"/>
  <c r="P210" i="3"/>
  <c r="Q210" i="3"/>
  <c r="C211" i="3"/>
  <c r="E211" i="3"/>
  <c r="F211" i="3"/>
  <c r="G211" i="3"/>
  <c r="H211" i="3"/>
  <c r="I211" i="3"/>
  <c r="J211" i="3"/>
  <c r="K211" i="3"/>
  <c r="M211" i="3"/>
  <c r="N211" i="3"/>
  <c r="O211" i="3"/>
  <c r="P211" i="3"/>
  <c r="Q211" i="3"/>
  <c r="C212" i="3"/>
  <c r="E212" i="3"/>
  <c r="F212" i="3"/>
  <c r="G212" i="3"/>
  <c r="H212" i="3"/>
  <c r="I212" i="3"/>
  <c r="K212" i="3"/>
  <c r="M212" i="3"/>
  <c r="N212" i="3"/>
  <c r="O212" i="3"/>
  <c r="P212" i="3"/>
  <c r="Q212" i="3"/>
  <c r="C213" i="3"/>
  <c r="E213" i="3"/>
  <c r="F213" i="3"/>
  <c r="G213" i="3"/>
  <c r="H213" i="3"/>
  <c r="I213" i="3"/>
  <c r="K213" i="3"/>
  <c r="M213" i="3"/>
  <c r="N213" i="3"/>
  <c r="O213" i="3"/>
  <c r="P213" i="3"/>
  <c r="Q213" i="3"/>
  <c r="C214" i="3"/>
  <c r="E214" i="3"/>
  <c r="F214" i="3"/>
  <c r="G214" i="3"/>
  <c r="H214" i="3"/>
  <c r="I214" i="3"/>
  <c r="K214" i="3"/>
  <c r="M214" i="3"/>
  <c r="N214" i="3"/>
  <c r="O214" i="3"/>
  <c r="P214" i="3"/>
  <c r="Q214" i="3"/>
  <c r="C215" i="3"/>
  <c r="E215" i="3"/>
  <c r="F215" i="3"/>
  <c r="G215" i="3"/>
  <c r="H215" i="3"/>
  <c r="I215" i="3"/>
  <c r="K215" i="3"/>
  <c r="N215" i="3"/>
  <c r="O215" i="3"/>
  <c r="P215" i="3"/>
  <c r="Q215" i="3"/>
  <c r="C216" i="3"/>
  <c r="E216" i="3"/>
  <c r="F216" i="3"/>
  <c r="G216" i="3"/>
  <c r="H216" i="3"/>
  <c r="I216" i="3"/>
  <c r="K216" i="3"/>
  <c r="N216" i="3"/>
  <c r="O216" i="3"/>
  <c r="P216" i="3"/>
  <c r="Q216" i="3"/>
  <c r="C217" i="3"/>
  <c r="E217" i="3"/>
  <c r="F217" i="3"/>
  <c r="G217" i="3"/>
  <c r="H217" i="3"/>
  <c r="I217" i="3"/>
  <c r="K217" i="3"/>
  <c r="N217" i="3"/>
  <c r="O217" i="3"/>
  <c r="P217" i="3"/>
  <c r="Q217" i="3"/>
  <c r="C218" i="3"/>
  <c r="E218" i="3"/>
  <c r="F218" i="3"/>
  <c r="G218" i="3"/>
  <c r="H218" i="3"/>
  <c r="I218" i="3"/>
  <c r="K218" i="3"/>
  <c r="N218" i="3"/>
  <c r="O218" i="3"/>
  <c r="P218" i="3"/>
  <c r="Q218" i="3"/>
  <c r="C219" i="3"/>
  <c r="E219" i="3"/>
  <c r="F219" i="3"/>
  <c r="G219" i="3"/>
  <c r="H219" i="3"/>
  <c r="I219" i="3"/>
  <c r="K219" i="3"/>
  <c r="N219" i="3"/>
  <c r="O219" i="3"/>
  <c r="P219" i="3"/>
  <c r="Q219" i="3"/>
  <c r="C220" i="3"/>
  <c r="E220" i="3"/>
  <c r="F220" i="3"/>
  <c r="G220" i="3"/>
  <c r="H220" i="3"/>
  <c r="I220" i="3"/>
  <c r="K220" i="3"/>
  <c r="N220" i="3"/>
  <c r="P220" i="3"/>
  <c r="Q220" i="3"/>
  <c r="C221" i="3"/>
  <c r="E221" i="3"/>
  <c r="F221" i="3"/>
  <c r="G221" i="3"/>
  <c r="H221" i="3"/>
  <c r="I221" i="3"/>
  <c r="K221" i="3"/>
  <c r="N221" i="3"/>
  <c r="O221" i="3"/>
  <c r="P221" i="3"/>
  <c r="Q221" i="3"/>
  <c r="C222" i="3"/>
  <c r="E222" i="3"/>
  <c r="F222" i="3"/>
  <c r="G222" i="3"/>
  <c r="H222" i="3"/>
  <c r="I222" i="3"/>
  <c r="K222" i="3"/>
  <c r="N222" i="3"/>
  <c r="O222" i="3"/>
  <c r="P222" i="3"/>
  <c r="Q222" i="3"/>
  <c r="C223" i="3"/>
  <c r="E223" i="3"/>
  <c r="F223" i="3"/>
  <c r="H223" i="3"/>
  <c r="I223" i="3"/>
  <c r="K223" i="3"/>
  <c r="N223" i="3"/>
  <c r="O223" i="3"/>
  <c r="P223" i="3"/>
  <c r="Q223" i="3"/>
  <c r="C224" i="3"/>
  <c r="E224" i="3"/>
  <c r="F224" i="3"/>
  <c r="H224" i="3"/>
  <c r="K224" i="3"/>
  <c r="N224" i="3"/>
  <c r="O224" i="3"/>
  <c r="P224" i="3"/>
  <c r="Q224" i="3"/>
  <c r="C225" i="3"/>
  <c r="D225" i="3"/>
  <c r="E225" i="3"/>
  <c r="F225" i="3"/>
  <c r="G225" i="3"/>
  <c r="H225" i="3"/>
  <c r="I225" i="3"/>
  <c r="K225" i="3"/>
  <c r="N225" i="3"/>
  <c r="O225" i="3"/>
  <c r="P225" i="3"/>
  <c r="Q225" i="3"/>
  <c r="C226" i="3"/>
  <c r="D226" i="3"/>
  <c r="E226" i="3"/>
  <c r="F226" i="3"/>
  <c r="G226" i="3"/>
  <c r="H226" i="3"/>
  <c r="I226" i="3"/>
  <c r="K226" i="3"/>
  <c r="N226" i="3"/>
  <c r="O226" i="3"/>
  <c r="P226" i="3"/>
  <c r="Q226" i="3"/>
  <c r="C227" i="3"/>
  <c r="D227" i="3"/>
  <c r="E227" i="3"/>
  <c r="F227" i="3"/>
  <c r="G227" i="3"/>
  <c r="H227" i="3"/>
  <c r="I227" i="3"/>
  <c r="K227" i="3"/>
  <c r="N227" i="3"/>
  <c r="O227" i="3"/>
  <c r="P227" i="3"/>
  <c r="C228" i="3"/>
  <c r="D228" i="3"/>
  <c r="E228" i="3"/>
  <c r="F228" i="3"/>
  <c r="G228" i="3"/>
  <c r="H228" i="3"/>
  <c r="I228" i="3"/>
  <c r="K228" i="3"/>
  <c r="N228" i="3"/>
  <c r="O228" i="3"/>
  <c r="P228" i="3"/>
  <c r="Q228" i="3"/>
  <c r="C229" i="3"/>
  <c r="D229" i="3"/>
  <c r="E229" i="3"/>
  <c r="F229" i="3"/>
  <c r="H229" i="3"/>
  <c r="I229" i="3"/>
  <c r="K229" i="3"/>
  <c r="N229" i="3"/>
  <c r="O229" i="3"/>
  <c r="P229" i="3"/>
  <c r="Q229" i="3"/>
  <c r="C230" i="3"/>
  <c r="D230" i="3"/>
  <c r="E230" i="3"/>
  <c r="F230" i="3"/>
  <c r="G230" i="3"/>
  <c r="H230" i="3"/>
  <c r="I230" i="3"/>
  <c r="K230" i="3"/>
  <c r="N230" i="3"/>
  <c r="O230" i="3"/>
  <c r="P230" i="3"/>
  <c r="Q230" i="3"/>
  <c r="C231" i="3"/>
  <c r="D231" i="3"/>
  <c r="E231" i="3"/>
  <c r="F231" i="3"/>
  <c r="G231" i="3"/>
  <c r="H231" i="3"/>
  <c r="I231" i="3"/>
  <c r="J231" i="3"/>
  <c r="K231" i="3"/>
  <c r="M231" i="3"/>
  <c r="N231" i="3"/>
  <c r="O231" i="3"/>
  <c r="P231" i="3"/>
  <c r="Q231" i="3"/>
  <c r="C232" i="3"/>
  <c r="D232" i="3"/>
  <c r="E232" i="3"/>
  <c r="F232" i="3"/>
  <c r="G232" i="3"/>
  <c r="H232" i="3"/>
  <c r="I232" i="3"/>
  <c r="J232" i="3"/>
  <c r="K232" i="3"/>
  <c r="M232" i="3"/>
  <c r="N232" i="3"/>
  <c r="O232" i="3"/>
  <c r="P232" i="3"/>
  <c r="Q232" i="3"/>
  <c r="C233" i="3"/>
  <c r="D233" i="3"/>
  <c r="E233" i="3"/>
  <c r="F233" i="3"/>
  <c r="G233" i="3"/>
  <c r="H233" i="3"/>
  <c r="I233" i="3"/>
  <c r="J233" i="3"/>
  <c r="K233" i="3"/>
  <c r="M233" i="3"/>
  <c r="N233" i="3"/>
  <c r="O233" i="3"/>
  <c r="P233" i="3"/>
  <c r="Q233" i="3"/>
  <c r="C234" i="3"/>
  <c r="D234" i="3"/>
  <c r="E234" i="3"/>
  <c r="F234" i="3"/>
  <c r="G234" i="3"/>
  <c r="H234" i="3"/>
  <c r="I234" i="3"/>
  <c r="J234" i="3"/>
  <c r="K234" i="3"/>
  <c r="M234" i="3"/>
  <c r="N234" i="3"/>
  <c r="O234" i="3"/>
  <c r="P234" i="3"/>
  <c r="Q234" i="3"/>
  <c r="C235" i="3"/>
  <c r="D235" i="3"/>
  <c r="E235" i="3"/>
  <c r="F235" i="3"/>
  <c r="G235" i="3"/>
  <c r="H235" i="3"/>
  <c r="I235" i="3"/>
  <c r="J235" i="3"/>
  <c r="K235" i="3"/>
  <c r="M235" i="3"/>
  <c r="N235" i="3"/>
  <c r="O235" i="3"/>
  <c r="P235" i="3"/>
  <c r="Q235" i="3"/>
  <c r="C236" i="3"/>
  <c r="D236" i="3"/>
  <c r="E236" i="3"/>
  <c r="F236" i="3"/>
  <c r="G236" i="3"/>
  <c r="H236" i="3"/>
  <c r="I236" i="3"/>
  <c r="J236" i="3"/>
  <c r="K236" i="3"/>
  <c r="M236" i="3"/>
  <c r="N236" i="3"/>
  <c r="O236" i="3"/>
  <c r="P236" i="3"/>
  <c r="Q236" i="3"/>
  <c r="C181" i="2" l="1"/>
  <c r="D181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C182" i="2"/>
  <c r="D182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C183" i="2"/>
  <c r="D183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C184" i="2"/>
  <c r="D184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C185" i="2"/>
  <c r="D185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Q185" i="2"/>
  <c r="R185" i="2"/>
  <c r="C186" i="2"/>
  <c r="D186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Q186" i="2"/>
  <c r="R186" i="2"/>
  <c r="C187" i="2"/>
  <c r="D187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Q187" i="2"/>
  <c r="R187" i="2"/>
  <c r="C188" i="2"/>
  <c r="D188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Q188" i="2"/>
  <c r="R188" i="2"/>
  <c r="C189" i="2"/>
  <c r="D189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C190" i="2"/>
  <c r="D190" i="2"/>
  <c r="E190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C191" i="2"/>
  <c r="D191" i="2"/>
  <c r="E191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C192" i="2"/>
  <c r="D192" i="2"/>
  <c r="E192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C193" i="2"/>
  <c r="D193" i="2"/>
  <c r="E193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C194" i="2"/>
  <c r="D194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C195" i="2"/>
  <c r="D195" i="2"/>
  <c r="E195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C196" i="2"/>
  <c r="D196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C197" i="2"/>
  <c r="D197" i="2"/>
  <c r="E197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C198" i="2"/>
  <c r="D198" i="2"/>
  <c r="E198" i="2"/>
  <c r="F198" i="2"/>
  <c r="G198" i="2"/>
  <c r="H198" i="2"/>
  <c r="I198" i="2"/>
  <c r="J198" i="2"/>
  <c r="K198" i="2"/>
  <c r="L198" i="2"/>
  <c r="M198" i="2"/>
  <c r="N198" i="2"/>
  <c r="O198" i="2"/>
  <c r="P198" i="2"/>
  <c r="Q198" i="2"/>
  <c r="R198" i="2"/>
  <c r="C199" i="2"/>
  <c r="D199" i="2"/>
  <c r="E199" i="2"/>
  <c r="F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C200" i="2"/>
  <c r="D200" i="2"/>
  <c r="E200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C201" i="2"/>
  <c r="D201" i="2"/>
  <c r="E201" i="2"/>
  <c r="F201" i="2"/>
  <c r="G201" i="2"/>
  <c r="H201" i="2"/>
  <c r="I201" i="2"/>
  <c r="J201" i="2"/>
  <c r="K201" i="2"/>
  <c r="L201" i="2"/>
  <c r="M201" i="2"/>
  <c r="N201" i="2"/>
  <c r="O201" i="2"/>
  <c r="P201" i="2"/>
  <c r="Q201" i="2"/>
  <c r="R201" i="2"/>
  <c r="C202" i="2"/>
  <c r="D202" i="2"/>
  <c r="E202" i="2"/>
  <c r="F202" i="2"/>
  <c r="H202" i="2"/>
  <c r="I202" i="2"/>
  <c r="J202" i="2"/>
  <c r="K202" i="2"/>
  <c r="M202" i="2"/>
  <c r="N202" i="2"/>
  <c r="O202" i="2"/>
  <c r="P202" i="2"/>
  <c r="Q202" i="2"/>
  <c r="C203" i="2"/>
  <c r="D203" i="2"/>
  <c r="E203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C204" i="2"/>
  <c r="D204" i="2"/>
  <c r="E204" i="2"/>
  <c r="F204" i="2"/>
  <c r="G204" i="2"/>
  <c r="H204" i="2"/>
  <c r="I204" i="2"/>
  <c r="J204" i="2"/>
  <c r="K204" i="2"/>
  <c r="M204" i="2"/>
  <c r="N204" i="2"/>
  <c r="O204" i="2"/>
  <c r="P204" i="2"/>
  <c r="Q204" i="2"/>
  <c r="C205" i="2"/>
  <c r="D205" i="2"/>
  <c r="E205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C206" i="2"/>
  <c r="D206" i="2"/>
  <c r="E206" i="2"/>
  <c r="F206" i="2"/>
  <c r="G206" i="2"/>
  <c r="H206" i="2"/>
  <c r="I206" i="2"/>
  <c r="J206" i="2"/>
  <c r="K206" i="2"/>
  <c r="L206" i="2"/>
  <c r="M206" i="2"/>
  <c r="N206" i="2"/>
  <c r="O206" i="2"/>
  <c r="P206" i="2"/>
  <c r="Q206" i="2"/>
  <c r="C207" i="2"/>
  <c r="D207" i="2"/>
  <c r="E207" i="2"/>
  <c r="F207" i="2"/>
  <c r="G207" i="2"/>
  <c r="H207" i="2"/>
  <c r="I207" i="2"/>
  <c r="J207" i="2"/>
  <c r="K207" i="2"/>
  <c r="L207" i="2"/>
  <c r="M207" i="2"/>
  <c r="N207" i="2"/>
  <c r="O207" i="2"/>
  <c r="P207" i="2"/>
  <c r="Q207" i="2"/>
  <c r="C208" i="2"/>
  <c r="D208" i="2"/>
  <c r="E208" i="2"/>
  <c r="F208" i="2"/>
  <c r="G208" i="2"/>
  <c r="H208" i="2"/>
  <c r="I208" i="2"/>
  <c r="J208" i="2"/>
  <c r="K208" i="2"/>
  <c r="L208" i="2"/>
  <c r="M208" i="2"/>
  <c r="N208" i="2"/>
  <c r="O208" i="2"/>
  <c r="P208" i="2"/>
  <c r="Q208" i="2"/>
  <c r="C209" i="2"/>
  <c r="D209" i="2"/>
  <c r="E209" i="2"/>
  <c r="F209" i="2"/>
  <c r="G209" i="2"/>
  <c r="H209" i="2"/>
  <c r="I209" i="2"/>
  <c r="J209" i="2"/>
  <c r="K209" i="2"/>
  <c r="L209" i="2"/>
  <c r="M209" i="2"/>
  <c r="N209" i="2"/>
  <c r="O209" i="2"/>
  <c r="P209" i="2"/>
  <c r="Q209" i="2"/>
  <c r="C210" i="2"/>
  <c r="D210" i="2"/>
  <c r="E210" i="2"/>
  <c r="F210" i="2"/>
  <c r="G210" i="2"/>
  <c r="H210" i="2"/>
  <c r="I210" i="2"/>
  <c r="J210" i="2"/>
  <c r="K210" i="2"/>
  <c r="L210" i="2"/>
  <c r="M210" i="2"/>
  <c r="N210" i="2"/>
  <c r="O210" i="2"/>
  <c r="P210" i="2"/>
  <c r="Q210" i="2"/>
  <c r="C211" i="2"/>
  <c r="D211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C212" i="2"/>
  <c r="D212" i="2"/>
  <c r="E212" i="2"/>
  <c r="F212" i="2"/>
  <c r="G212" i="2"/>
  <c r="H212" i="2"/>
  <c r="I212" i="2"/>
  <c r="J212" i="2"/>
  <c r="K212" i="2"/>
  <c r="L212" i="2"/>
  <c r="M212" i="2"/>
  <c r="N212" i="2"/>
  <c r="O212" i="2"/>
  <c r="P212" i="2"/>
  <c r="Q212" i="2"/>
  <c r="C213" i="2"/>
  <c r="D213" i="2"/>
  <c r="E213" i="2"/>
  <c r="F213" i="2"/>
  <c r="G213" i="2"/>
  <c r="H213" i="2"/>
  <c r="I213" i="2"/>
  <c r="J213" i="2"/>
  <c r="K213" i="2"/>
  <c r="L213" i="2"/>
  <c r="M213" i="2"/>
  <c r="N213" i="2"/>
  <c r="O213" i="2"/>
  <c r="P213" i="2"/>
  <c r="Q213" i="2"/>
  <c r="C214" i="2"/>
  <c r="D214" i="2"/>
  <c r="E214" i="2"/>
  <c r="F214" i="2"/>
  <c r="G214" i="2"/>
  <c r="H214" i="2"/>
  <c r="I214" i="2"/>
  <c r="J214" i="2"/>
  <c r="K214" i="2"/>
  <c r="L214" i="2"/>
  <c r="M214" i="2"/>
  <c r="N214" i="2"/>
  <c r="O214" i="2"/>
  <c r="P214" i="2"/>
  <c r="Q214" i="2"/>
  <c r="C215" i="2"/>
  <c r="D215" i="2"/>
  <c r="E215" i="2"/>
  <c r="F215" i="2"/>
  <c r="G215" i="2"/>
  <c r="H215" i="2"/>
  <c r="I215" i="2"/>
  <c r="J215" i="2"/>
  <c r="K215" i="2"/>
  <c r="L215" i="2"/>
  <c r="M215" i="2"/>
  <c r="N215" i="2"/>
  <c r="O215" i="2"/>
  <c r="P215" i="2"/>
  <c r="Q215" i="2"/>
  <c r="C216" i="2"/>
  <c r="D216" i="2"/>
  <c r="E216" i="2"/>
  <c r="F216" i="2"/>
  <c r="G216" i="2"/>
  <c r="H216" i="2"/>
  <c r="I216" i="2"/>
  <c r="J216" i="2"/>
  <c r="K216" i="2"/>
  <c r="L216" i="2"/>
  <c r="M216" i="2"/>
  <c r="N216" i="2"/>
  <c r="O216" i="2"/>
  <c r="P216" i="2"/>
  <c r="Q216" i="2"/>
  <c r="C217" i="2"/>
  <c r="D217" i="2"/>
  <c r="E217" i="2"/>
  <c r="F217" i="2"/>
  <c r="G217" i="2"/>
  <c r="H217" i="2"/>
  <c r="I217" i="2"/>
  <c r="J217" i="2"/>
  <c r="K217" i="2"/>
  <c r="L217" i="2"/>
  <c r="M217" i="2"/>
  <c r="N217" i="2"/>
  <c r="O217" i="2"/>
  <c r="P217" i="2"/>
  <c r="Q217" i="2"/>
  <c r="C218" i="2"/>
  <c r="D218" i="2"/>
  <c r="E218" i="2"/>
  <c r="F218" i="2"/>
  <c r="G218" i="2"/>
  <c r="H218" i="2"/>
  <c r="I218" i="2"/>
  <c r="J218" i="2"/>
  <c r="K218" i="2"/>
  <c r="L218" i="2"/>
  <c r="M218" i="2"/>
  <c r="N218" i="2"/>
  <c r="O218" i="2"/>
  <c r="P218" i="2"/>
  <c r="Q218" i="2"/>
  <c r="C219" i="2"/>
  <c r="D219" i="2"/>
  <c r="E219" i="2"/>
  <c r="F219" i="2"/>
  <c r="G219" i="2"/>
  <c r="H219" i="2"/>
  <c r="I219" i="2"/>
  <c r="J219" i="2"/>
  <c r="K219" i="2"/>
  <c r="L219" i="2"/>
  <c r="M219" i="2"/>
  <c r="N219" i="2"/>
  <c r="O219" i="2"/>
  <c r="P219" i="2"/>
  <c r="Q219" i="2"/>
  <c r="C220" i="2"/>
  <c r="D220" i="2"/>
  <c r="E220" i="2"/>
  <c r="F220" i="2"/>
  <c r="G220" i="2"/>
  <c r="H220" i="2"/>
  <c r="I220" i="2"/>
  <c r="J220" i="2"/>
  <c r="K220" i="2"/>
  <c r="L220" i="2"/>
  <c r="M220" i="2"/>
  <c r="N220" i="2"/>
  <c r="O220" i="2"/>
  <c r="P220" i="2"/>
  <c r="Q220" i="2"/>
  <c r="C221" i="2"/>
  <c r="D221" i="2"/>
  <c r="E221" i="2"/>
  <c r="F221" i="2"/>
  <c r="G221" i="2"/>
  <c r="H221" i="2"/>
  <c r="I221" i="2"/>
  <c r="J221" i="2"/>
  <c r="K221" i="2"/>
  <c r="L221" i="2"/>
  <c r="M221" i="2"/>
  <c r="N221" i="2"/>
  <c r="O221" i="2"/>
  <c r="P221" i="2"/>
  <c r="Q221" i="2"/>
  <c r="C222" i="2"/>
  <c r="D222" i="2"/>
  <c r="E222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C223" i="2"/>
  <c r="D223" i="2"/>
  <c r="E223" i="2"/>
  <c r="F223" i="2"/>
  <c r="G223" i="2"/>
  <c r="H223" i="2"/>
  <c r="I223" i="2"/>
  <c r="J223" i="2"/>
  <c r="K223" i="2"/>
  <c r="L223" i="2"/>
  <c r="M223" i="2"/>
  <c r="N223" i="2"/>
  <c r="O223" i="2"/>
  <c r="P223" i="2"/>
  <c r="Q223" i="2"/>
  <c r="C224" i="2"/>
  <c r="D224" i="2"/>
  <c r="E224" i="2"/>
  <c r="F224" i="2"/>
  <c r="G224" i="2"/>
  <c r="H224" i="2"/>
  <c r="I224" i="2"/>
  <c r="J224" i="2"/>
  <c r="K224" i="2"/>
  <c r="L224" i="2"/>
  <c r="M224" i="2"/>
  <c r="N224" i="2"/>
  <c r="O224" i="2"/>
  <c r="P224" i="2"/>
  <c r="Q224" i="2"/>
  <c r="C225" i="2"/>
  <c r="D225" i="2"/>
  <c r="E225" i="2"/>
  <c r="F225" i="2"/>
  <c r="G225" i="2"/>
  <c r="H225" i="2"/>
  <c r="I225" i="2"/>
  <c r="J225" i="2"/>
  <c r="K225" i="2"/>
  <c r="L225" i="2"/>
  <c r="M225" i="2"/>
  <c r="N225" i="2"/>
  <c r="O225" i="2"/>
  <c r="P225" i="2"/>
  <c r="Q225" i="2"/>
  <c r="C226" i="2"/>
  <c r="D226" i="2"/>
  <c r="E226" i="2"/>
  <c r="F226" i="2"/>
  <c r="G226" i="2"/>
  <c r="H226" i="2"/>
  <c r="I226" i="2"/>
  <c r="J226" i="2"/>
  <c r="K226" i="2"/>
  <c r="L226" i="2"/>
  <c r="M226" i="2"/>
  <c r="N226" i="2"/>
  <c r="O226" i="2"/>
  <c r="P226" i="2"/>
  <c r="Q226" i="2"/>
  <c r="C227" i="2"/>
  <c r="D227" i="2"/>
  <c r="E227" i="2"/>
  <c r="F227" i="2"/>
  <c r="G227" i="2"/>
  <c r="H227" i="2"/>
  <c r="I227" i="2"/>
  <c r="J227" i="2"/>
  <c r="K227" i="2"/>
  <c r="L227" i="2"/>
  <c r="M227" i="2"/>
  <c r="N227" i="2"/>
  <c r="O227" i="2"/>
  <c r="P227" i="2"/>
  <c r="Q227" i="2"/>
  <c r="C228" i="2"/>
  <c r="D228" i="2"/>
  <c r="E228" i="2"/>
  <c r="F228" i="2"/>
  <c r="G228" i="2"/>
  <c r="H228" i="2"/>
  <c r="I228" i="2"/>
  <c r="J228" i="2"/>
  <c r="K228" i="2"/>
  <c r="L228" i="2"/>
  <c r="M228" i="2"/>
  <c r="N228" i="2"/>
  <c r="O228" i="2"/>
  <c r="P228" i="2"/>
  <c r="Q228" i="2"/>
  <c r="C229" i="2"/>
  <c r="D229" i="2"/>
  <c r="E229" i="2"/>
  <c r="F229" i="2"/>
  <c r="G229" i="2"/>
  <c r="H229" i="2"/>
  <c r="I229" i="2"/>
  <c r="J229" i="2"/>
  <c r="K229" i="2"/>
  <c r="L229" i="2"/>
  <c r="M229" i="2"/>
  <c r="N229" i="2"/>
  <c r="O229" i="2"/>
  <c r="P229" i="2"/>
  <c r="Q229" i="2"/>
  <c r="C230" i="2"/>
  <c r="D230" i="2"/>
  <c r="E230" i="2"/>
  <c r="F230" i="2"/>
  <c r="G230" i="2"/>
  <c r="H230" i="2"/>
  <c r="I230" i="2"/>
  <c r="J230" i="2"/>
  <c r="K230" i="2"/>
  <c r="L230" i="2"/>
  <c r="M230" i="2"/>
  <c r="N230" i="2"/>
  <c r="O230" i="2"/>
  <c r="P230" i="2"/>
  <c r="Q230" i="2"/>
  <c r="C231" i="2"/>
  <c r="D231" i="2"/>
  <c r="E231" i="2"/>
  <c r="F231" i="2"/>
  <c r="G231" i="2"/>
  <c r="H231" i="2"/>
  <c r="I231" i="2"/>
  <c r="J231" i="2"/>
  <c r="K231" i="2"/>
  <c r="L231" i="2"/>
  <c r="M231" i="2"/>
  <c r="N231" i="2"/>
  <c r="O231" i="2"/>
  <c r="P231" i="2"/>
  <c r="Q231" i="2"/>
  <c r="C232" i="2"/>
  <c r="D232" i="2"/>
  <c r="E232" i="2"/>
  <c r="F232" i="2"/>
  <c r="G232" i="2"/>
  <c r="H232" i="2"/>
  <c r="I232" i="2"/>
  <c r="J232" i="2"/>
  <c r="K232" i="2"/>
  <c r="L232" i="2"/>
  <c r="M232" i="2"/>
  <c r="N232" i="2"/>
  <c r="O232" i="2"/>
  <c r="P232" i="2"/>
  <c r="Q232" i="2"/>
  <c r="C233" i="2"/>
  <c r="D233" i="2"/>
  <c r="E233" i="2"/>
  <c r="F233" i="2"/>
  <c r="G233" i="2"/>
  <c r="H233" i="2"/>
  <c r="I233" i="2"/>
  <c r="J233" i="2"/>
  <c r="K233" i="2"/>
  <c r="L233" i="2"/>
  <c r="M233" i="2"/>
  <c r="N233" i="2"/>
  <c r="O233" i="2"/>
  <c r="P233" i="2"/>
  <c r="Q233" i="2"/>
  <c r="C234" i="2"/>
  <c r="D234" i="2"/>
  <c r="E234" i="2"/>
  <c r="F234" i="2"/>
  <c r="G234" i="2"/>
  <c r="H234" i="2"/>
  <c r="I234" i="2"/>
  <c r="J234" i="2"/>
  <c r="K234" i="2"/>
  <c r="L234" i="2"/>
  <c r="M234" i="2"/>
  <c r="N234" i="2"/>
  <c r="O234" i="2"/>
  <c r="P234" i="2"/>
  <c r="Q234" i="2"/>
  <c r="C235" i="2"/>
  <c r="D235" i="2"/>
  <c r="E235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C236" i="2"/>
  <c r="D236" i="2"/>
  <c r="E236" i="2"/>
  <c r="F236" i="2"/>
  <c r="G236" i="2"/>
  <c r="H236" i="2"/>
  <c r="I236" i="2"/>
  <c r="J236" i="2"/>
  <c r="K236" i="2"/>
  <c r="L236" i="2"/>
  <c r="M236" i="2"/>
  <c r="N236" i="2"/>
  <c r="O236" i="2"/>
  <c r="P236" i="2"/>
  <c r="Q236" i="2"/>
  <c r="B227" i="2"/>
  <c r="C181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C183" i="1"/>
  <c r="D183" i="1"/>
  <c r="E183" i="1"/>
  <c r="F183" i="1"/>
  <c r="G183" i="1"/>
  <c r="H183" i="1"/>
  <c r="I183" i="1"/>
  <c r="J183" i="1"/>
  <c r="K183" i="1"/>
  <c r="L183" i="1"/>
  <c r="N183" i="1"/>
  <c r="O183" i="1"/>
  <c r="P183" i="1"/>
  <c r="Q183" i="1"/>
  <c r="C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C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C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C189" i="1"/>
  <c r="D189" i="1"/>
  <c r="E189" i="1"/>
  <c r="F189" i="1"/>
  <c r="G189" i="1"/>
  <c r="H189" i="1"/>
  <c r="I189" i="1"/>
  <c r="J189" i="1"/>
  <c r="K189" i="1"/>
  <c r="L189" i="1"/>
  <c r="N189" i="1"/>
  <c r="O189" i="1"/>
  <c r="P189" i="1"/>
  <c r="Q189" i="1"/>
  <c r="C190" i="1"/>
  <c r="D190" i="1"/>
  <c r="E190" i="1"/>
  <c r="F190" i="1"/>
  <c r="G190" i="1"/>
  <c r="H190" i="1"/>
  <c r="I190" i="1"/>
  <c r="J190" i="1"/>
  <c r="K190" i="1"/>
  <c r="L190" i="1"/>
  <c r="N190" i="1"/>
  <c r="O190" i="1"/>
  <c r="P190" i="1"/>
  <c r="Q190" i="1"/>
  <c r="C191" i="1"/>
  <c r="D191" i="1"/>
  <c r="E191" i="1"/>
  <c r="F191" i="1"/>
  <c r="H191" i="1"/>
  <c r="I191" i="1"/>
  <c r="J191" i="1"/>
  <c r="K191" i="1"/>
  <c r="L191" i="1"/>
  <c r="M191" i="1"/>
  <c r="N191" i="1"/>
  <c r="O191" i="1"/>
  <c r="P191" i="1"/>
  <c r="Q191" i="1"/>
  <c r="C192" i="1"/>
  <c r="D192" i="1"/>
  <c r="E192" i="1"/>
  <c r="F192" i="1"/>
  <c r="H192" i="1"/>
  <c r="I192" i="1"/>
  <c r="J192" i="1"/>
  <c r="K192" i="1"/>
  <c r="L192" i="1"/>
  <c r="M192" i="1"/>
  <c r="N192" i="1"/>
  <c r="O192" i="1"/>
  <c r="P192" i="1"/>
  <c r="Q192" i="1"/>
  <c r="C193" i="1"/>
  <c r="D193" i="1"/>
  <c r="E193" i="1"/>
  <c r="F193" i="1"/>
  <c r="H193" i="1"/>
  <c r="I193" i="1"/>
  <c r="J193" i="1"/>
  <c r="K193" i="1"/>
  <c r="L193" i="1"/>
  <c r="M193" i="1"/>
  <c r="N193" i="1"/>
  <c r="O193" i="1"/>
  <c r="P193" i="1"/>
  <c r="Q193" i="1"/>
  <c r="C194" i="1"/>
  <c r="D194" i="1"/>
  <c r="E194" i="1"/>
  <c r="F194" i="1"/>
  <c r="H194" i="1"/>
  <c r="I194" i="1"/>
  <c r="J194" i="1"/>
  <c r="K194" i="1"/>
  <c r="L194" i="1"/>
  <c r="M194" i="1"/>
  <c r="N194" i="1"/>
  <c r="O194" i="1"/>
  <c r="P194" i="1"/>
  <c r="Q194" i="1"/>
  <c r="C195" i="1"/>
  <c r="D195" i="1"/>
  <c r="E195" i="1"/>
  <c r="F195" i="1"/>
  <c r="H195" i="1"/>
  <c r="I195" i="1"/>
  <c r="J195" i="1"/>
  <c r="K195" i="1"/>
  <c r="L195" i="1"/>
  <c r="M195" i="1"/>
  <c r="N195" i="1"/>
  <c r="O195" i="1"/>
  <c r="P195" i="1"/>
  <c r="Q195" i="1"/>
  <c r="C196" i="1"/>
  <c r="D196" i="1"/>
  <c r="E196" i="1"/>
  <c r="F196" i="1"/>
  <c r="H196" i="1"/>
  <c r="I196" i="1"/>
  <c r="J196" i="1"/>
  <c r="K196" i="1"/>
  <c r="L196" i="1"/>
  <c r="M196" i="1"/>
  <c r="N196" i="1"/>
  <c r="O196" i="1"/>
  <c r="P196" i="1"/>
  <c r="Q196" i="1"/>
  <c r="C197" i="1"/>
  <c r="D197" i="1"/>
  <c r="E197" i="1"/>
  <c r="F197" i="1"/>
  <c r="H197" i="1"/>
  <c r="I197" i="1"/>
  <c r="J197" i="1"/>
  <c r="K197" i="1"/>
  <c r="L197" i="1"/>
  <c r="M197" i="1"/>
  <c r="N197" i="1"/>
  <c r="O197" i="1"/>
  <c r="P197" i="1"/>
  <c r="Q197" i="1"/>
  <c r="C198" i="1"/>
  <c r="D198" i="1"/>
  <c r="E198" i="1"/>
  <c r="F198" i="1"/>
  <c r="H198" i="1"/>
  <c r="I198" i="1"/>
  <c r="J198" i="1"/>
  <c r="K198" i="1"/>
  <c r="L198" i="1"/>
  <c r="M198" i="1"/>
  <c r="N198" i="1"/>
  <c r="O198" i="1"/>
  <c r="P198" i="1"/>
  <c r="Q198" i="1"/>
  <c r="C199" i="1"/>
  <c r="D199" i="1"/>
  <c r="E199" i="1"/>
  <c r="F199" i="1"/>
  <c r="H199" i="1"/>
  <c r="I199" i="1"/>
  <c r="J199" i="1"/>
  <c r="K199" i="1"/>
  <c r="L199" i="1"/>
  <c r="M199" i="1"/>
  <c r="N199" i="1"/>
  <c r="O199" i="1"/>
  <c r="P199" i="1"/>
  <c r="Q199" i="1"/>
  <c r="C200" i="1"/>
  <c r="D200" i="1"/>
  <c r="E200" i="1"/>
  <c r="F200" i="1"/>
  <c r="H200" i="1"/>
  <c r="I200" i="1"/>
  <c r="J200" i="1"/>
  <c r="K200" i="1"/>
  <c r="L200" i="1"/>
  <c r="M200" i="1"/>
  <c r="N200" i="1"/>
  <c r="O200" i="1"/>
  <c r="P200" i="1"/>
  <c r="Q200" i="1"/>
  <c r="C201" i="1"/>
  <c r="D201" i="1"/>
  <c r="E201" i="1"/>
  <c r="F201" i="1"/>
  <c r="H201" i="1"/>
  <c r="I201" i="1"/>
  <c r="J201" i="1"/>
  <c r="K201" i="1"/>
  <c r="L201" i="1"/>
  <c r="M201" i="1"/>
  <c r="N201" i="1"/>
  <c r="O201" i="1"/>
  <c r="P201" i="1"/>
  <c r="Q201" i="1"/>
  <c r="C202" i="1"/>
  <c r="D202" i="1"/>
  <c r="E202" i="1"/>
  <c r="F202" i="1"/>
  <c r="H202" i="1"/>
  <c r="I202" i="1"/>
  <c r="J202" i="1"/>
  <c r="K202" i="1"/>
  <c r="L202" i="1"/>
  <c r="M202" i="1"/>
  <c r="N202" i="1"/>
  <c r="O202" i="1"/>
  <c r="P202" i="1"/>
  <c r="C203" i="1"/>
  <c r="D203" i="1"/>
  <c r="E203" i="1"/>
  <c r="F203" i="1"/>
  <c r="H203" i="1"/>
  <c r="I203" i="1"/>
  <c r="J203" i="1"/>
  <c r="K203" i="1"/>
  <c r="L203" i="1"/>
  <c r="M203" i="1"/>
  <c r="N203" i="1"/>
  <c r="O203" i="1"/>
  <c r="P203" i="1"/>
  <c r="C204" i="1"/>
  <c r="D204" i="1"/>
  <c r="E204" i="1"/>
  <c r="F204" i="1"/>
  <c r="H204" i="1"/>
  <c r="I204" i="1"/>
  <c r="J204" i="1"/>
  <c r="K204" i="1"/>
  <c r="L204" i="1"/>
  <c r="N204" i="1"/>
  <c r="O204" i="1"/>
  <c r="P204" i="1"/>
  <c r="C205" i="1"/>
  <c r="D205" i="1"/>
  <c r="E205" i="1"/>
  <c r="F205" i="1"/>
  <c r="H205" i="1"/>
  <c r="I205" i="1"/>
  <c r="J205" i="1"/>
  <c r="K205" i="1"/>
  <c r="L205" i="1"/>
  <c r="N205" i="1"/>
  <c r="O205" i="1"/>
  <c r="P205" i="1"/>
  <c r="C206" i="1"/>
  <c r="D206" i="1"/>
  <c r="E206" i="1"/>
  <c r="F206" i="1"/>
  <c r="H206" i="1"/>
  <c r="I206" i="1"/>
  <c r="J206" i="1"/>
  <c r="K206" i="1"/>
  <c r="L206" i="1"/>
  <c r="M206" i="1"/>
  <c r="N206" i="1"/>
  <c r="O206" i="1"/>
  <c r="P206" i="1"/>
  <c r="C207" i="1"/>
  <c r="D207" i="1"/>
  <c r="E207" i="1"/>
  <c r="F207" i="1"/>
  <c r="H207" i="1"/>
  <c r="J207" i="1"/>
  <c r="K207" i="1"/>
  <c r="L207" i="1"/>
  <c r="M207" i="1"/>
  <c r="N207" i="1"/>
  <c r="O207" i="1"/>
  <c r="P207" i="1"/>
  <c r="C208" i="1"/>
  <c r="D208" i="1"/>
  <c r="E208" i="1"/>
  <c r="F208" i="1"/>
  <c r="H208" i="1"/>
  <c r="J208" i="1"/>
  <c r="K208" i="1"/>
  <c r="L208" i="1"/>
  <c r="M208" i="1"/>
  <c r="N208" i="1"/>
  <c r="O208" i="1"/>
  <c r="P208" i="1"/>
  <c r="C209" i="1"/>
  <c r="D209" i="1"/>
  <c r="E209" i="1"/>
  <c r="F209" i="1"/>
  <c r="H209" i="1"/>
  <c r="I209" i="1"/>
  <c r="J209" i="1"/>
  <c r="K209" i="1"/>
  <c r="L209" i="1"/>
  <c r="M209" i="1"/>
  <c r="N209" i="1"/>
  <c r="O209" i="1"/>
  <c r="P209" i="1"/>
  <c r="C210" i="1"/>
  <c r="D210" i="1"/>
  <c r="E210" i="1"/>
  <c r="F210" i="1"/>
  <c r="H210" i="1"/>
  <c r="I210" i="1"/>
  <c r="J210" i="1"/>
  <c r="K210" i="1"/>
  <c r="L210" i="1"/>
  <c r="M210" i="1"/>
  <c r="N210" i="1"/>
  <c r="O210" i="1"/>
  <c r="P210" i="1"/>
  <c r="C211" i="1"/>
  <c r="D211" i="1"/>
  <c r="E211" i="1"/>
  <c r="F211" i="1"/>
  <c r="H211" i="1"/>
  <c r="J211" i="1"/>
  <c r="K211" i="1"/>
  <c r="L211" i="1"/>
  <c r="M211" i="1"/>
  <c r="N211" i="1"/>
  <c r="O211" i="1"/>
  <c r="P211" i="1"/>
  <c r="C212" i="1"/>
  <c r="D212" i="1"/>
  <c r="E212" i="1"/>
  <c r="F212" i="1"/>
  <c r="H212" i="1"/>
  <c r="J212" i="1"/>
  <c r="K212" i="1"/>
  <c r="L212" i="1"/>
  <c r="M212" i="1"/>
  <c r="N212" i="1"/>
  <c r="O212" i="1"/>
  <c r="P212" i="1"/>
  <c r="C213" i="1"/>
  <c r="D213" i="1"/>
  <c r="E213" i="1"/>
  <c r="F213" i="1"/>
  <c r="H213" i="1"/>
  <c r="J213" i="1"/>
  <c r="K213" i="1"/>
  <c r="L213" i="1"/>
  <c r="M213" i="1"/>
  <c r="N213" i="1"/>
  <c r="O213" i="1"/>
  <c r="P213" i="1"/>
  <c r="C214" i="1"/>
  <c r="D214" i="1"/>
  <c r="E214" i="1"/>
  <c r="F214" i="1"/>
  <c r="H214" i="1"/>
  <c r="I214" i="1"/>
  <c r="J214" i="1"/>
  <c r="K214" i="1"/>
  <c r="L214" i="1"/>
  <c r="M214" i="1"/>
  <c r="N214" i="1"/>
  <c r="O214" i="1"/>
  <c r="P214" i="1"/>
  <c r="C215" i="1"/>
  <c r="D215" i="1"/>
  <c r="E215" i="1"/>
  <c r="F215" i="1"/>
  <c r="H215" i="1"/>
  <c r="I215" i="1"/>
  <c r="J215" i="1"/>
  <c r="K215" i="1"/>
  <c r="L215" i="1"/>
  <c r="M215" i="1"/>
  <c r="N215" i="1"/>
  <c r="O215" i="1"/>
  <c r="P215" i="1"/>
  <c r="C216" i="1"/>
  <c r="D216" i="1"/>
  <c r="E216" i="1"/>
  <c r="F216" i="1"/>
  <c r="H216" i="1"/>
  <c r="I216" i="1"/>
  <c r="J216" i="1"/>
  <c r="K216" i="1"/>
  <c r="L216" i="1"/>
  <c r="M216" i="1"/>
  <c r="N216" i="1"/>
  <c r="O216" i="1"/>
  <c r="P216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O218" i="1"/>
  <c r="P218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O220" i="1"/>
  <c r="P220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O221" i="1"/>
  <c r="P221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O222" i="1"/>
  <c r="P222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C224" i="1"/>
  <c r="D224" i="1"/>
  <c r="E224" i="1"/>
  <c r="F224" i="1"/>
  <c r="G224" i="1"/>
  <c r="H224" i="1"/>
  <c r="I224" i="1"/>
  <c r="J224" i="1"/>
  <c r="K224" i="1"/>
  <c r="L224" i="1"/>
  <c r="M224" i="1"/>
  <c r="N224" i="1"/>
  <c r="O224" i="1"/>
  <c r="P224" i="1"/>
  <c r="C225" i="1"/>
  <c r="D225" i="1"/>
  <c r="E225" i="1"/>
  <c r="F225" i="1"/>
  <c r="H225" i="1"/>
  <c r="J225" i="1"/>
  <c r="K225" i="1"/>
  <c r="L225" i="1"/>
  <c r="M225" i="1"/>
  <c r="N225" i="1"/>
  <c r="O225" i="1"/>
  <c r="P225" i="1"/>
  <c r="C226" i="1"/>
  <c r="D226" i="1"/>
  <c r="E226" i="1"/>
  <c r="F226" i="1"/>
  <c r="H226" i="1"/>
  <c r="J226" i="1"/>
  <c r="K226" i="1"/>
  <c r="L226" i="1"/>
  <c r="M226" i="1"/>
  <c r="N226" i="1"/>
  <c r="O226" i="1"/>
  <c r="P226" i="1"/>
  <c r="C227" i="1"/>
  <c r="D227" i="1"/>
  <c r="E227" i="1"/>
  <c r="F227" i="1"/>
  <c r="H227" i="1"/>
  <c r="J227" i="1"/>
  <c r="K227" i="1"/>
  <c r="L227" i="1"/>
  <c r="M227" i="1"/>
  <c r="N227" i="1"/>
  <c r="O227" i="1"/>
  <c r="P227" i="1"/>
  <c r="C228" i="1"/>
  <c r="D228" i="1"/>
  <c r="E228" i="1"/>
  <c r="F228" i="1"/>
  <c r="H228" i="1"/>
  <c r="J228" i="1"/>
  <c r="K228" i="1"/>
  <c r="L228" i="1"/>
  <c r="M228" i="1"/>
  <c r="N228" i="1"/>
  <c r="O228" i="1"/>
  <c r="P228" i="1"/>
  <c r="C229" i="1"/>
  <c r="D229" i="1"/>
  <c r="E229" i="1"/>
  <c r="F229" i="1"/>
  <c r="H229" i="1"/>
  <c r="J229" i="1"/>
  <c r="K229" i="1"/>
  <c r="L229" i="1"/>
  <c r="M229" i="1"/>
  <c r="N229" i="1"/>
  <c r="O229" i="1"/>
  <c r="P229" i="1"/>
  <c r="C230" i="1"/>
  <c r="D230" i="1"/>
  <c r="E230" i="1"/>
  <c r="F230" i="1"/>
  <c r="G230" i="1"/>
  <c r="H230" i="1"/>
  <c r="J230" i="1"/>
  <c r="K230" i="1"/>
  <c r="L230" i="1"/>
  <c r="M230" i="1"/>
  <c r="N230" i="1"/>
  <c r="O230" i="1"/>
  <c r="P230" i="1"/>
  <c r="C231" i="1"/>
  <c r="D231" i="1"/>
  <c r="E231" i="1"/>
  <c r="F231" i="1"/>
  <c r="G231" i="1"/>
  <c r="H231" i="1"/>
  <c r="J231" i="1"/>
  <c r="K231" i="1"/>
  <c r="L231" i="1"/>
  <c r="M231" i="1"/>
  <c r="N231" i="1"/>
  <c r="O231" i="1"/>
  <c r="P231" i="1"/>
  <c r="C232" i="1"/>
  <c r="D232" i="1"/>
  <c r="E232" i="1"/>
  <c r="F232" i="1"/>
  <c r="G232" i="1"/>
  <c r="H232" i="1"/>
  <c r="J232" i="1"/>
  <c r="K232" i="1"/>
  <c r="L232" i="1"/>
  <c r="M232" i="1"/>
  <c r="N232" i="1"/>
  <c r="O232" i="1"/>
  <c r="P232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O233" i="1"/>
  <c r="P233" i="1"/>
  <c r="C234" i="1"/>
  <c r="D234" i="1"/>
  <c r="E234" i="1"/>
  <c r="F234" i="1"/>
  <c r="G234" i="1"/>
  <c r="H234" i="1"/>
  <c r="I234" i="1"/>
  <c r="J234" i="1"/>
  <c r="K234" i="1"/>
  <c r="L234" i="1"/>
  <c r="M234" i="1"/>
  <c r="N234" i="1"/>
  <c r="O234" i="1"/>
  <c r="P234" i="1"/>
  <c r="C235" i="1"/>
  <c r="D235" i="1"/>
  <c r="E235" i="1"/>
  <c r="F235" i="1"/>
  <c r="G235" i="1"/>
  <c r="H235" i="1"/>
  <c r="I235" i="1"/>
  <c r="J235" i="1"/>
  <c r="K235" i="1"/>
  <c r="L235" i="1"/>
  <c r="M235" i="1"/>
  <c r="N235" i="1"/>
  <c r="O235" i="1"/>
  <c r="P235" i="1"/>
  <c r="C236" i="1"/>
  <c r="D236" i="1"/>
  <c r="E236" i="1"/>
  <c r="F236" i="1"/>
  <c r="G236" i="1"/>
  <c r="H236" i="1"/>
  <c r="I236" i="1"/>
  <c r="J236" i="1"/>
  <c r="K236" i="1"/>
  <c r="L236" i="1"/>
  <c r="M236" i="1"/>
  <c r="N236" i="1"/>
  <c r="O236" i="1"/>
  <c r="P236" i="1"/>
  <c r="C237" i="1"/>
  <c r="D237" i="1"/>
  <c r="E237" i="1"/>
  <c r="F237" i="1"/>
  <c r="G237" i="1"/>
  <c r="H237" i="1"/>
  <c r="I237" i="1"/>
  <c r="J237" i="1"/>
  <c r="K237" i="1"/>
  <c r="L237" i="1"/>
  <c r="M237" i="1"/>
  <c r="N237" i="1"/>
  <c r="O237" i="1"/>
  <c r="P237" i="1"/>
  <c r="B236" i="2"/>
  <c r="B235" i="2"/>
  <c r="B234" i="2"/>
  <c r="B233" i="2"/>
  <c r="B232" i="2"/>
  <c r="B231" i="2"/>
  <c r="B230" i="2"/>
  <c r="B229" i="2"/>
  <c r="B228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237" i="14"/>
  <c r="B236" i="14"/>
  <c r="B235" i="14"/>
  <c r="B234" i="14"/>
  <c r="B233" i="14"/>
  <c r="B232" i="14"/>
  <c r="B231" i="14"/>
  <c r="B230" i="14"/>
  <c r="B229" i="14"/>
  <c r="B228" i="14"/>
  <c r="B227" i="14"/>
  <c r="B226" i="14"/>
  <c r="B225" i="14"/>
  <c r="B224" i="14"/>
  <c r="B223" i="14"/>
  <c r="B222" i="14"/>
  <c r="B221" i="14"/>
  <c r="B220" i="14"/>
  <c r="B219" i="14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236" i="15"/>
  <c r="B235" i="15"/>
  <c r="B234" i="15"/>
  <c r="B233" i="15"/>
  <c r="B232" i="15"/>
  <c r="B231" i="15"/>
  <c r="B230" i="15"/>
  <c r="B229" i="15"/>
  <c r="B228" i="15"/>
  <c r="B227" i="15"/>
  <c r="B226" i="15"/>
  <c r="B225" i="15"/>
  <c r="B224" i="15"/>
  <c r="B223" i="15"/>
  <c r="B222" i="15"/>
  <c r="B221" i="15"/>
  <c r="B220" i="15"/>
  <c r="B219" i="15"/>
  <c r="B218" i="15"/>
  <c r="B217" i="15"/>
  <c r="B216" i="15"/>
  <c r="B215" i="15"/>
  <c r="B214" i="15"/>
  <c r="B213" i="15"/>
  <c r="B212" i="15"/>
  <c r="B211" i="15"/>
  <c r="B210" i="15"/>
  <c r="B209" i="15"/>
  <c r="B208" i="15"/>
  <c r="B207" i="15"/>
  <c r="B206" i="15"/>
  <c r="B205" i="15"/>
  <c r="B204" i="15"/>
  <c r="B203" i="15"/>
  <c r="B202" i="15"/>
  <c r="B201" i="15"/>
  <c r="B200" i="15"/>
  <c r="B199" i="15"/>
  <c r="B198" i="15"/>
  <c r="B197" i="15"/>
  <c r="B196" i="15"/>
  <c r="B195" i="15"/>
  <c r="B194" i="15"/>
  <c r="B193" i="15"/>
  <c r="B192" i="15"/>
  <c r="B191" i="15"/>
  <c r="B190" i="15"/>
  <c r="B189" i="15"/>
  <c r="B188" i="15"/>
  <c r="B187" i="15"/>
  <c r="B186" i="15"/>
  <c r="B185" i="15"/>
  <c r="B184" i="15"/>
  <c r="B183" i="15"/>
  <c r="B182" i="15"/>
  <c r="B181" i="15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236" i="18"/>
  <c r="B235" i="18"/>
  <c r="B234" i="18"/>
  <c r="B233" i="18"/>
  <c r="B232" i="18"/>
  <c r="B231" i="18"/>
  <c r="B230" i="18"/>
  <c r="B229" i="18"/>
  <c r="B228" i="18"/>
  <c r="B227" i="18"/>
  <c r="B226" i="18"/>
  <c r="B225" i="18"/>
  <c r="B224" i="18"/>
  <c r="B223" i="18"/>
  <c r="B222" i="18"/>
  <c r="B221" i="18"/>
  <c r="B220" i="18"/>
  <c r="B219" i="18"/>
  <c r="B218" i="18"/>
  <c r="B217" i="18"/>
  <c r="B216" i="18"/>
  <c r="B215" i="18"/>
  <c r="B214" i="18"/>
  <c r="B213" i="18"/>
  <c r="B212" i="18"/>
  <c r="B211" i="18"/>
  <c r="B210" i="18"/>
  <c r="B209" i="18"/>
  <c r="B208" i="18"/>
  <c r="B207" i="18"/>
  <c r="B206" i="18"/>
  <c r="B205" i="18"/>
  <c r="B204" i="18"/>
  <c r="B203" i="18"/>
  <c r="B202" i="18"/>
  <c r="B201" i="18"/>
  <c r="B200" i="18"/>
  <c r="B199" i="18"/>
  <c r="B198" i="18"/>
  <c r="B197" i="18"/>
  <c r="B196" i="18"/>
  <c r="B195" i="18"/>
  <c r="B194" i="18"/>
  <c r="B193" i="18"/>
  <c r="B192" i="18"/>
  <c r="B191" i="18"/>
  <c r="B190" i="18"/>
  <c r="B189" i="18"/>
  <c r="B188" i="18"/>
  <c r="B187" i="18"/>
  <c r="B186" i="18"/>
  <c r="B185" i="18"/>
  <c r="B184" i="18"/>
  <c r="B183" i="18"/>
  <c r="B182" i="18"/>
  <c r="B181" i="18"/>
  <c r="B236" i="19"/>
  <c r="B235" i="19"/>
  <c r="B234" i="19"/>
  <c r="B233" i="19"/>
  <c r="B232" i="19"/>
  <c r="B231" i="19"/>
  <c r="B230" i="19"/>
  <c r="B229" i="19"/>
  <c r="B228" i="19"/>
  <c r="B227" i="19"/>
  <c r="B226" i="19"/>
  <c r="B225" i="19"/>
  <c r="B224" i="19"/>
  <c r="B223" i="19"/>
  <c r="B222" i="19"/>
  <c r="B221" i="19"/>
  <c r="B220" i="19"/>
  <c r="B219" i="19"/>
  <c r="B218" i="19"/>
  <c r="B217" i="19"/>
  <c r="B216" i="19"/>
  <c r="B215" i="19"/>
  <c r="B214" i="19"/>
  <c r="B213" i="19"/>
  <c r="B212" i="19"/>
  <c r="B211" i="19"/>
  <c r="B210" i="19"/>
  <c r="B209" i="19"/>
  <c r="B208" i="19"/>
  <c r="B207" i="19"/>
  <c r="B206" i="19"/>
  <c r="B205" i="19"/>
  <c r="B204" i="19"/>
  <c r="B203" i="19"/>
  <c r="B202" i="19"/>
  <c r="B201" i="19"/>
  <c r="B200" i="19"/>
  <c r="B199" i="19"/>
  <c r="B198" i="19"/>
  <c r="B197" i="19"/>
  <c r="B196" i="19"/>
  <c r="B195" i="19"/>
  <c r="B194" i="19"/>
  <c r="B193" i="19"/>
  <c r="B192" i="19"/>
  <c r="B191" i="19"/>
  <c r="B190" i="19"/>
  <c r="B189" i="19"/>
  <c r="B188" i="19"/>
  <c r="B187" i="19"/>
  <c r="B186" i="19"/>
  <c r="B185" i="19"/>
  <c r="B184" i="19"/>
  <c r="B183" i="19"/>
  <c r="B182" i="19"/>
  <c r="B181" i="19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R215" i="12" l="1"/>
  <c r="R213" i="12"/>
  <c r="R212" i="12"/>
  <c r="R211" i="12"/>
  <c r="R210" i="12"/>
  <c r="R209" i="12"/>
  <c r="R208" i="12"/>
  <c r="R207" i="12"/>
  <c r="R203" i="12"/>
  <c r="R202" i="12"/>
  <c r="R201" i="12"/>
  <c r="R198" i="12"/>
  <c r="R197" i="12"/>
  <c r="R196" i="12"/>
  <c r="R195" i="12"/>
  <c r="R194" i="12"/>
  <c r="R193" i="12"/>
  <c r="R192" i="12"/>
  <c r="R191" i="12"/>
  <c r="R190" i="12"/>
  <c r="R189" i="12"/>
  <c r="R188" i="12"/>
  <c r="R187" i="12"/>
  <c r="R186" i="12"/>
  <c r="R185" i="12"/>
  <c r="R184" i="12"/>
  <c r="R183" i="12"/>
  <c r="R182" i="12"/>
  <c r="R181" i="12"/>
  <c r="R180" i="12"/>
  <c r="R179" i="12"/>
  <c r="R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C182" i="12"/>
  <c r="D182" i="12"/>
  <c r="E182" i="12"/>
  <c r="F182" i="12"/>
  <c r="G182" i="12"/>
  <c r="H182" i="12"/>
  <c r="I182" i="12"/>
  <c r="J182" i="12"/>
  <c r="K182" i="12"/>
  <c r="L182" i="12"/>
  <c r="M182" i="12"/>
  <c r="N182" i="12"/>
  <c r="O182" i="12"/>
  <c r="P182" i="12"/>
  <c r="Q182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C204" i="12"/>
  <c r="D204" i="12"/>
  <c r="E204" i="12"/>
  <c r="F204" i="12"/>
  <c r="G204" i="12"/>
  <c r="H204" i="12"/>
  <c r="I204" i="12"/>
  <c r="J204" i="12"/>
  <c r="K204" i="12"/>
  <c r="L204" i="12"/>
  <c r="M204" i="12"/>
  <c r="N204" i="12"/>
  <c r="O204" i="12"/>
  <c r="P204" i="12"/>
  <c r="Q204" i="12"/>
  <c r="C205" i="12"/>
  <c r="D205" i="12"/>
  <c r="E205" i="12"/>
  <c r="F205" i="12"/>
  <c r="G205" i="12"/>
  <c r="H205" i="12"/>
  <c r="I205" i="12"/>
  <c r="J205" i="12"/>
  <c r="K205" i="12"/>
  <c r="L205" i="12"/>
  <c r="M205" i="12"/>
  <c r="N205" i="12"/>
  <c r="O205" i="12"/>
  <c r="P205" i="12"/>
  <c r="Q205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C209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Q209" i="12"/>
  <c r="C210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Q210" i="12"/>
  <c r="C211" i="12"/>
  <c r="D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C212" i="12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Q212" i="12"/>
  <c r="C213" i="12"/>
  <c r="D213" i="12"/>
  <c r="E213" i="12"/>
  <c r="F213" i="12"/>
  <c r="G213" i="12"/>
  <c r="H213" i="12"/>
  <c r="I213" i="12"/>
  <c r="J213" i="12"/>
  <c r="K213" i="12"/>
  <c r="L213" i="12"/>
  <c r="M213" i="12"/>
  <c r="N213" i="12"/>
  <c r="O213" i="12"/>
  <c r="P213" i="12"/>
  <c r="Q213" i="12"/>
  <c r="C214" i="12"/>
  <c r="D214" i="12"/>
  <c r="E214" i="12"/>
  <c r="F214" i="12"/>
  <c r="G214" i="12"/>
  <c r="H214" i="12"/>
  <c r="I214" i="12"/>
  <c r="J214" i="12"/>
  <c r="K214" i="12"/>
  <c r="L214" i="12"/>
  <c r="M214" i="12"/>
  <c r="N214" i="12"/>
  <c r="O214" i="12"/>
  <c r="P214" i="12"/>
  <c r="Q214" i="12"/>
  <c r="C215" i="12"/>
  <c r="D215" i="12"/>
  <c r="E215" i="12"/>
  <c r="F215" i="12"/>
  <c r="G215" i="12"/>
  <c r="H215" i="12"/>
  <c r="I215" i="12"/>
  <c r="J215" i="12"/>
  <c r="K215" i="12"/>
  <c r="L215" i="12"/>
  <c r="M215" i="12"/>
  <c r="N215" i="12"/>
  <c r="O215" i="12"/>
  <c r="P215" i="12"/>
  <c r="Q215" i="12"/>
  <c r="C216" i="12"/>
  <c r="D216" i="12"/>
  <c r="E216" i="12"/>
  <c r="F216" i="12"/>
  <c r="G216" i="12"/>
  <c r="H216" i="12"/>
  <c r="I216" i="12"/>
  <c r="J216" i="12"/>
  <c r="K216" i="12"/>
  <c r="L216" i="12"/>
  <c r="M216" i="12"/>
  <c r="N216" i="12"/>
  <c r="O216" i="12"/>
  <c r="P216" i="12"/>
  <c r="Q216" i="12"/>
  <c r="C217" i="12"/>
  <c r="D217" i="12"/>
  <c r="E217" i="12"/>
  <c r="F217" i="12"/>
  <c r="G217" i="12"/>
  <c r="H217" i="12"/>
  <c r="I217" i="12"/>
  <c r="J217" i="12"/>
  <c r="K217" i="12"/>
  <c r="L217" i="12"/>
  <c r="M217" i="12"/>
  <c r="N217" i="12"/>
  <c r="O217" i="12"/>
  <c r="P217" i="12"/>
  <c r="Q217" i="12"/>
  <c r="C218" i="12"/>
  <c r="D218" i="12"/>
  <c r="E218" i="12"/>
  <c r="F218" i="12"/>
  <c r="G218" i="12"/>
  <c r="H218" i="12"/>
  <c r="I218" i="12"/>
  <c r="J218" i="12"/>
  <c r="K218" i="12"/>
  <c r="L218" i="12"/>
  <c r="M218" i="12"/>
  <c r="N218" i="12"/>
  <c r="O218" i="12"/>
  <c r="P218" i="12"/>
  <c r="Q218" i="12"/>
  <c r="C219" i="12"/>
  <c r="D219" i="12"/>
  <c r="E219" i="12"/>
  <c r="F219" i="12"/>
  <c r="G219" i="12"/>
  <c r="H219" i="12"/>
  <c r="I219" i="12"/>
  <c r="J219" i="12"/>
  <c r="K219" i="12"/>
  <c r="L219" i="12"/>
  <c r="M219" i="12"/>
  <c r="N219" i="12"/>
  <c r="O219" i="12"/>
  <c r="P219" i="12"/>
  <c r="Q219" i="12"/>
  <c r="C220" i="12"/>
  <c r="D220" i="12"/>
  <c r="E220" i="12"/>
  <c r="F220" i="12"/>
  <c r="G220" i="12"/>
  <c r="H220" i="12"/>
  <c r="I220" i="12"/>
  <c r="J220" i="12"/>
  <c r="K220" i="12"/>
  <c r="L220" i="12"/>
  <c r="M220" i="12"/>
  <c r="N220" i="12"/>
  <c r="O220" i="12"/>
  <c r="P220" i="12"/>
  <c r="Q220" i="12"/>
  <c r="C221" i="12"/>
  <c r="D221" i="12"/>
  <c r="E221" i="12"/>
  <c r="F221" i="12"/>
  <c r="G221" i="12"/>
  <c r="H221" i="12"/>
  <c r="I221" i="12"/>
  <c r="J221" i="12"/>
  <c r="K221" i="12"/>
  <c r="L221" i="12"/>
  <c r="M221" i="12"/>
  <c r="N221" i="12"/>
  <c r="O221" i="12"/>
  <c r="P221" i="12"/>
  <c r="Q221" i="12"/>
  <c r="C222" i="12"/>
  <c r="D222" i="12"/>
  <c r="E222" i="12"/>
  <c r="F222" i="12"/>
  <c r="G222" i="12"/>
  <c r="H222" i="12"/>
  <c r="I222" i="12"/>
  <c r="J222" i="12"/>
  <c r="K222" i="12"/>
  <c r="L222" i="12"/>
  <c r="M222" i="12"/>
  <c r="N222" i="12"/>
  <c r="O222" i="12"/>
  <c r="P222" i="12"/>
  <c r="Q222" i="12"/>
  <c r="C223" i="12"/>
  <c r="D223" i="12"/>
  <c r="E223" i="12"/>
  <c r="F223" i="12"/>
  <c r="G223" i="12"/>
  <c r="H223" i="12"/>
  <c r="I223" i="12"/>
  <c r="J223" i="12"/>
  <c r="K223" i="12"/>
  <c r="L223" i="12"/>
  <c r="M223" i="12"/>
  <c r="N223" i="12"/>
  <c r="O223" i="12"/>
  <c r="P223" i="12"/>
  <c r="Q223" i="12"/>
  <c r="C224" i="12"/>
  <c r="D224" i="12"/>
  <c r="E224" i="12"/>
  <c r="F224" i="12"/>
  <c r="G224" i="12"/>
  <c r="H224" i="12"/>
  <c r="I224" i="12"/>
  <c r="J224" i="12"/>
  <c r="K224" i="12"/>
  <c r="L224" i="12"/>
  <c r="M224" i="12"/>
  <c r="N224" i="12"/>
  <c r="O224" i="12"/>
  <c r="P224" i="12"/>
  <c r="Q224" i="12"/>
  <c r="C225" i="12"/>
  <c r="D225" i="12"/>
  <c r="E225" i="12"/>
  <c r="F225" i="12"/>
  <c r="G225" i="12"/>
  <c r="H225" i="12"/>
  <c r="I225" i="12"/>
  <c r="J225" i="12"/>
  <c r="K225" i="12"/>
  <c r="L225" i="12"/>
  <c r="M225" i="12"/>
  <c r="N225" i="12"/>
  <c r="O225" i="12"/>
  <c r="P225" i="12"/>
  <c r="Q225" i="12"/>
  <c r="C226" i="12"/>
  <c r="D226" i="12"/>
  <c r="E226" i="12"/>
  <c r="F226" i="12"/>
  <c r="G226" i="12"/>
  <c r="H226" i="12"/>
  <c r="I226" i="12"/>
  <c r="J226" i="12"/>
  <c r="K226" i="12"/>
  <c r="L226" i="12"/>
  <c r="M226" i="12"/>
  <c r="N226" i="12"/>
  <c r="O226" i="12"/>
  <c r="P226" i="12"/>
  <c r="Q226" i="12"/>
  <c r="C227" i="12"/>
  <c r="D227" i="12"/>
  <c r="E227" i="12"/>
  <c r="F227" i="12"/>
  <c r="G227" i="12"/>
  <c r="H227" i="12"/>
  <c r="I227" i="12"/>
  <c r="J227" i="12"/>
  <c r="K227" i="12"/>
  <c r="L227" i="12"/>
  <c r="M227" i="12"/>
  <c r="N227" i="12"/>
  <c r="O227" i="12"/>
  <c r="P227" i="12"/>
  <c r="Q227" i="12"/>
  <c r="C228" i="12"/>
  <c r="D228" i="12"/>
  <c r="E228" i="12"/>
  <c r="F228" i="12"/>
  <c r="G228" i="12"/>
  <c r="H228" i="12"/>
  <c r="I228" i="12"/>
  <c r="J228" i="12"/>
  <c r="K228" i="12"/>
  <c r="L228" i="12"/>
  <c r="M228" i="12"/>
  <c r="N228" i="12"/>
  <c r="O228" i="12"/>
  <c r="P228" i="12"/>
  <c r="Q228" i="12"/>
  <c r="C229" i="12"/>
  <c r="D229" i="12"/>
  <c r="E229" i="12"/>
  <c r="F229" i="12"/>
  <c r="G229" i="12"/>
  <c r="H229" i="12"/>
  <c r="I229" i="12"/>
  <c r="J229" i="12"/>
  <c r="K229" i="12"/>
  <c r="L229" i="12"/>
  <c r="M229" i="12"/>
  <c r="N229" i="12"/>
  <c r="O229" i="12"/>
  <c r="P229" i="12"/>
  <c r="Q229" i="12"/>
  <c r="C230" i="12"/>
  <c r="D230" i="12"/>
  <c r="E230" i="12"/>
  <c r="F230" i="12"/>
  <c r="G230" i="12"/>
  <c r="H230" i="12"/>
  <c r="I230" i="12"/>
  <c r="J230" i="12"/>
  <c r="K230" i="12"/>
  <c r="L230" i="12"/>
  <c r="M230" i="12"/>
  <c r="N230" i="12"/>
  <c r="O230" i="12"/>
  <c r="P230" i="12"/>
  <c r="Q230" i="12"/>
  <c r="C231" i="12"/>
  <c r="D231" i="12"/>
  <c r="E231" i="12"/>
  <c r="F231" i="12"/>
  <c r="G231" i="12"/>
  <c r="H231" i="12"/>
  <c r="I231" i="12"/>
  <c r="J231" i="12"/>
  <c r="K231" i="12"/>
  <c r="L231" i="12"/>
  <c r="M231" i="12"/>
  <c r="N231" i="12"/>
  <c r="O231" i="12"/>
  <c r="P231" i="12"/>
  <c r="Q231" i="12"/>
  <c r="C232" i="12"/>
  <c r="D232" i="12"/>
  <c r="E232" i="12"/>
  <c r="F232" i="12"/>
  <c r="G232" i="12"/>
  <c r="H232" i="12"/>
  <c r="I232" i="12"/>
  <c r="J232" i="12"/>
  <c r="K232" i="12"/>
  <c r="L232" i="12"/>
  <c r="M232" i="12"/>
  <c r="N232" i="12"/>
  <c r="O232" i="12"/>
  <c r="P232" i="12"/>
  <c r="Q232" i="12"/>
  <c r="C233" i="12"/>
  <c r="D233" i="12"/>
  <c r="E233" i="12"/>
  <c r="F233" i="12"/>
  <c r="G233" i="12"/>
  <c r="H233" i="12"/>
  <c r="I233" i="12"/>
  <c r="J233" i="12"/>
  <c r="K233" i="12"/>
  <c r="L233" i="12"/>
  <c r="M233" i="12"/>
  <c r="N233" i="12"/>
  <c r="O233" i="12"/>
  <c r="P233" i="12"/>
  <c r="Q233" i="12"/>
  <c r="B179" i="12"/>
  <c r="B180" i="12"/>
  <c r="B181" i="12"/>
  <c r="B182" i="12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3" i="12"/>
  <c r="B224" i="12"/>
  <c r="B225" i="12"/>
  <c r="B226" i="12"/>
  <c r="B227" i="12"/>
  <c r="B228" i="12"/>
  <c r="B229" i="12"/>
  <c r="B230" i="12"/>
  <c r="B231" i="12"/>
  <c r="B232" i="12"/>
  <c r="B233" i="12"/>
  <c r="B178" i="12"/>
</calcChain>
</file>

<file path=xl/sharedStrings.xml><?xml version="1.0" encoding="utf-8"?>
<sst xmlns="http://schemas.openxmlformats.org/spreadsheetml/2006/main" count="5394" uniqueCount="1070">
  <si>
    <t>CULTIVO, PRODUCCION Y RENDIMIENTO</t>
  </si>
  <si>
    <t>TOTAL</t>
  </si>
  <si>
    <t>BUENOS AIRES</t>
  </si>
  <si>
    <t>SANTA FE</t>
  </si>
  <si>
    <t>CORDOBA</t>
  </si>
  <si>
    <t>ENTRE RIOS</t>
  </si>
  <si>
    <t>LA PAMPA</t>
  </si>
  <si>
    <r>
      <t>AREA SEMBRADA</t>
    </r>
    <r>
      <rPr>
        <b/>
        <sz val="10"/>
        <rFont val="Arial Black"/>
        <family val="2"/>
      </rPr>
      <t xml:space="preserve"> </t>
    </r>
    <r>
      <rPr>
        <b/>
        <i/>
        <sz val="10"/>
        <rFont val="Arial Narrow"/>
        <family val="2"/>
      </rPr>
      <t xml:space="preserve">(000 ha) </t>
    </r>
    <r>
      <rPr>
        <i/>
        <sz val="10"/>
        <rFont val="Arial Narrow"/>
        <family val="2"/>
      </rPr>
      <t>/SEEDED AREA</t>
    </r>
  </si>
  <si>
    <r>
      <t>PRODUCCION TOTAL</t>
    </r>
    <r>
      <rPr>
        <b/>
        <sz val="10"/>
        <rFont val="Arial Narrow"/>
        <family val="2"/>
      </rPr>
      <t xml:space="preserve"> </t>
    </r>
    <r>
      <rPr>
        <b/>
        <i/>
        <sz val="10"/>
        <rFont val="Arial Narrow"/>
        <family val="2"/>
      </rPr>
      <t>(000 tn)</t>
    </r>
    <r>
      <rPr>
        <i/>
        <sz val="10"/>
        <rFont val="Arial Narrow"/>
        <family val="2"/>
      </rPr>
      <t xml:space="preserve"> /TOTAL PRODUCTION </t>
    </r>
  </si>
  <si>
    <r>
      <t>RENDIMIENTO</t>
    </r>
    <r>
      <rPr>
        <b/>
        <sz val="10"/>
        <rFont val="Arial Narrow"/>
        <family val="2"/>
      </rPr>
      <t xml:space="preserve"> </t>
    </r>
    <r>
      <rPr>
        <b/>
        <i/>
        <sz val="10"/>
        <rFont val="Arial Narrow"/>
        <family val="2"/>
      </rPr>
      <t>(kg/ha)</t>
    </r>
    <r>
      <rPr>
        <i/>
        <sz val="10"/>
        <rFont val="Arial Narrow"/>
        <family val="2"/>
      </rPr>
      <t xml:space="preserve"> /YIELD </t>
    </r>
  </si>
  <si>
    <t>TUCUMAN</t>
  </si>
  <si>
    <t>CHACO</t>
  </si>
  <si>
    <r>
      <t>OTRAS/</t>
    </r>
    <r>
      <rPr>
        <i/>
        <sz val="9"/>
        <rFont val="Arial Narrow"/>
        <family val="2"/>
      </rPr>
      <t>OTHERS</t>
    </r>
  </si>
  <si>
    <t>SGO. DEL ESTERO</t>
  </si>
  <si>
    <r>
      <t>Cuadro 1.4</t>
    </r>
    <r>
      <rPr>
        <sz val="10"/>
        <rFont val="Arial Narrow"/>
        <family val="2"/>
      </rPr>
      <t xml:space="preserve">    </t>
    </r>
    <r>
      <rPr>
        <i/>
        <sz val="10"/>
        <rFont val="Arial Narrow"/>
        <family val="2"/>
      </rPr>
      <t>Table 1.4</t>
    </r>
  </si>
  <si>
    <r>
      <t>Cuadro 1.5</t>
    </r>
    <r>
      <rPr>
        <sz val="10"/>
        <rFont val="Arial Narrow"/>
        <family val="2"/>
      </rPr>
      <t xml:space="preserve">    </t>
    </r>
    <r>
      <rPr>
        <i/>
        <sz val="10"/>
        <rFont val="Arial Narrow"/>
        <family val="2"/>
      </rPr>
      <t>Table 1.5</t>
    </r>
  </si>
  <si>
    <r>
      <t>Cuadro 1.6</t>
    </r>
    <r>
      <rPr>
        <sz val="10"/>
        <rFont val="Arial Narrow"/>
        <family val="2"/>
      </rPr>
      <t xml:space="preserve">    </t>
    </r>
    <r>
      <rPr>
        <i/>
        <sz val="10"/>
        <rFont val="Arial Narrow"/>
        <family val="2"/>
      </rPr>
      <t>Table 1.6</t>
    </r>
  </si>
  <si>
    <t>CORRIENTES</t>
  </si>
  <si>
    <t>FORMOSA</t>
  </si>
  <si>
    <t>MISIONES</t>
  </si>
  <si>
    <r>
      <t>Cuadro 1.7</t>
    </r>
    <r>
      <rPr>
        <sz val="10"/>
        <rFont val="Arial Narrow"/>
        <family val="2"/>
      </rPr>
      <t xml:space="preserve">    </t>
    </r>
    <r>
      <rPr>
        <i/>
        <sz val="10"/>
        <rFont val="Arial Narrow"/>
        <family val="2"/>
      </rPr>
      <t>Table 1.7</t>
    </r>
  </si>
  <si>
    <t>SGO. ESTERO</t>
  </si>
  <si>
    <t>SALTA</t>
  </si>
  <si>
    <t>SAN LUIS</t>
  </si>
  <si>
    <r>
      <t>Cuadro 1.9</t>
    </r>
    <r>
      <rPr>
        <sz val="10"/>
        <rFont val="Arial Narrow"/>
        <family val="2"/>
      </rPr>
      <t xml:space="preserve">    </t>
    </r>
    <r>
      <rPr>
        <i/>
        <sz val="10"/>
        <rFont val="Arial Narrow"/>
        <family val="2"/>
      </rPr>
      <t>Table 1.9</t>
    </r>
  </si>
  <si>
    <r>
      <t>Cuadro 1.10</t>
    </r>
    <r>
      <rPr>
        <sz val="10"/>
        <rFont val="Arial Narrow"/>
        <family val="2"/>
      </rPr>
      <t xml:space="preserve">    </t>
    </r>
    <r>
      <rPr>
        <i/>
        <sz val="10"/>
        <rFont val="Arial Narrow"/>
        <family val="2"/>
      </rPr>
      <t>Table 1.10</t>
    </r>
  </si>
  <si>
    <t xml:space="preserve"> LAST DECADE COTTONSEED AREA, PRODUCTION AND YIELD</t>
  </si>
  <si>
    <t>JUJUY</t>
  </si>
  <si>
    <r>
      <t xml:space="preserve">Cuadro 1.3  </t>
    </r>
    <r>
      <rPr>
        <sz val="10"/>
        <rFont val="Arial Narrow"/>
        <family val="2"/>
      </rPr>
      <t xml:space="preserve">  </t>
    </r>
    <r>
      <rPr>
        <i/>
        <sz val="10"/>
        <rFont val="Arial Narrow"/>
        <family val="2"/>
      </rPr>
      <t>Table 1.3</t>
    </r>
  </si>
  <si>
    <t>CATAMARCA</t>
  </si>
  <si>
    <r>
      <t>OTRAS</t>
    </r>
    <r>
      <rPr>
        <i/>
        <sz val="9"/>
        <rFont val="Calibri"/>
        <family val="2"/>
      </rPr>
      <t>/ OTHERS</t>
    </r>
  </si>
  <si>
    <t>CAMPAÑA</t>
  </si>
  <si>
    <t>TUCUMÁN</t>
  </si>
  <si>
    <t>AREA SEMBRADA, AREA COSECHADA, RENDIMIENTO Y PRODUCCIÓN</t>
  </si>
  <si>
    <r>
      <t xml:space="preserve">Cuadro 1.2  </t>
    </r>
    <r>
      <rPr>
        <sz val="10"/>
        <rFont val="Arial Narrow"/>
        <family val="2"/>
      </rPr>
      <t xml:space="preserve">  </t>
    </r>
    <r>
      <rPr>
        <i/>
        <sz val="10"/>
        <rFont val="Arial Narrow"/>
        <family val="2"/>
      </rPr>
      <t>Table 1.2</t>
    </r>
  </si>
  <si>
    <r>
      <t xml:space="preserve">Cuadro 1.1  </t>
    </r>
    <r>
      <rPr>
        <sz val="10"/>
        <rFont val="Arial Narrow"/>
        <family val="2"/>
      </rPr>
      <t xml:space="preserve">  </t>
    </r>
    <r>
      <rPr>
        <i/>
        <sz val="10"/>
        <rFont val="Arial Narrow"/>
        <family val="2"/>
      </rPr>
      <t>Table 1.1</t>
    </r>
  </si>
  <si>
    <t>TOTAL PAIS</t>
  </si>
  <si>
    <t>SGO.ESTERO</t>
  </si>
  <si>
    <t>2014/15</t>
  </si>
  <si>
    <t>2015/16</t>
  </si>
  <si>
    <t>2016/17</t>
  </si>
  <si>
    <t>2017/18</t>
  </si>
  <si>
    <t>2018/19</t>
  </si>
  <si>
    <t>http://datosestimaciones.magyp.gob.ar/reportes.php?reporte=Estimaciones</t>
  </si>
  <si>
    <t>2019/20</t>
  </si>
  <si>
    <t>2020/21</t>
  </si>
  <si>
    <t>2021/22</t>
  </si>
  <si>
    <t>2022/23</t>
  </si>
  <si>
    <t>2023/24</t>
  </si>
  <si>
    <t>2024/25</t>
  </si>
  <si>
    <t>STGO DEL ESTERO</t>
  </si>
  <si>
    <t>2025/26</t>
  </si>
  <si>
    <r>
      <rPr>
        <sz val="10"/>
        <rFont val="Arial Black"/>
        <family val="2"/>
      </rPr>
      <t xml:space="preserve">AREA COSECHADA </t>
    </r>
    <r>
      <rPr>
        <i/>
        <sz val="10"/>
        <rFont val="Arial Black"/>
        <family val="2"/>
      </rPr>
      <t>(000 ha)</t>
    </r>
    <r>
      <rPr>
        <b/>
        <i/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/SEEDED AREA</t>
    </r>
  </si>
  <si>
    <r>
      <rPr>
        <sz val="10"/>
        <rFont val="Arial Black"/>
        <family val="2"/>
      </rPr>
      <t xml:space="preserve">AREA COSECHADA </t>
    </r>
    <r>
      <rPr>
        <i/>
        <sz val="10"/>
        <rFont val="Arial Black"/>
        <family val="2"/>
      </rPr>
      <t xml:space="preserve">(000 ha) </t>
    </r>
    <r>
      <rPr>
        <i/>
        <sz val="10"/>
        <rFont val="Calibri"/>
        <family val="2"/>
        <scheme val="minor"/>
      </rPr>
      <t>/ HARVESTED AREA</t>
    </r>
  </si>
  <si>
    <r>
      <t xml:space="preserve">AREA SEMBRADA </t>
    </r>
    <r>
      <rPr>
        <i/>
        <sz val="10"/>
        <rFont val="Arial Black"/>
        <family val="2"/>
      </rPr>
      <t>(000 ha)</t>
    </r>
    <r>
      <rPr>
        <b/>
        <i/>
        <sz val="10"/>
        <rFont val="Calibri"/>
        <family val="2"/>
      </rPr>
      <t xml:space="preserve"> </t>
    </r>
    <r>
      <rPr>
        <i/>
        <sz val="10"/>
        <rFont val="Calibri"/>
        <family val="2"/>
      </rPr>
      <t>/ SEEDED AREA</t>
    </r>
  </si>
  <si>
    <r>
      <t xml:space="preserve">PRODUCCION TOTAL </t>
    </r>
    <r>
      <rPr>
        <i/>
        <sz val="10"/>
        <rFont val="Arial Black"/>
        <family val="2"/>
      </rPr>
      <t xml:space="preserve">(000 tn) </t>
    </r>
    <r>
      <rPr>
        <i/>
        <sz val="10"/>
        <rFont val="Calibri"/>
        <family val="2"/>
      </rPr>
      <t xml:space="preserve">/ TOTAL PRODUCTION </t>
    </r>
  </si>
  <si>
    <r>
      <rPr>
        <b/>
        <sz val="10"/>
        <rFont val="Arial Black"/>
        <family val="2"/>
      </rPr>
      <t>RENDIMIENTO (kg/ha)</t>
    </r>
    <r>
      <rPr>
        <b/>
        <sz val="10"/>
        <rFont val="Calibri"/>
        <family val="2"/>
      </rPr>
      <t xml:space="preserve"> </t>
    </r>
    <r>
      <rPr>
        <b/>
        <i/>
        <sz val="10"/>
        <rFont val="Calibri"/>
        <family val="2"/>
      </rPr>
      <t xml:space="preserve">/ </t>
    </r>
    <r>
      <rPr>
        <i/>
        <sz val="10"/>
        <rFont val="Calibri"/>
        <family val="2"/>
      </rPr>
      <t>YIELD</t>
    </r>
    <r>
      <rPr>
        <b/>
        <i/>
        <sz val="10"/>
        <rFont val="Calibri"/>
        <family val="2"/>
      </rPr>
      <t xml:space="preserve"> </t>
    </r>
  </si>
  <si>
    <t>2008/09</t>
  </si>
  <si>
    <t>2009/10</t>
  </si>
  <si>
    <t>2010/11</t>
  </si>
  <si>
    <t>2011/12</t>
  </si>
  <si>
    <t>2012/13</t>
  </si>
  <si>
    <t>2013/14</t>
  </si>
  <si>
    <r>
      <rPr>
        <b/>
        <sz val="9"/>
        <rFont val="Arial Black"/>
        <family val="2"/>
      </rPr>
      <t xml:space="preserve">AREA COSECHADA </t>
    </r>
    <r>
      <rPr>
        <b/>
        <i/>
        <sz val="9"/>
        <rFont val="Arial Black"/>
        <family val="2"/>
      </rPr>
      <t xml:space="preserve">(000 ha) </t>
    </r>
    <r>
      <rPr>
        <b/>
        <i/>
        <sz val="9"/>
        <rFont val="Arial Narrow"/>
        <family val="2"/>
      </rPr>
      <t>/</t>
    </r>
    <r>
      <rPr>
        <i/>
        <sz val="10"/>
        <rFont val="Arial Narrow"/>
        <family val="2"/>
      </rPr>
      <t>SEEDED AREA</t>
    </r>
  </si>
  <si>
    <r>
      <t xml:space="preserve">AREA COSECHADA </t>
    </r>
    <r>
      <rPr>
        <b/>
        <i/>
        <sz val="9"/>
        <rFont val="Arial Black"/>
        <family val="2"/>
      </rPr>
      <t xml:space="preserve">(000 ha) </t>
    </r>
    <r>
      <rPr>
        <b/>
        <i/>
        <sz val="9"/>
        <rFont val="Arial Narrow"/>
        <family val="2"/>
      </rPr>
      <t>/</t>
    </r>
    <r>
      <rPr>
        <i/>
        <sz val="10"/>
        <rFont val="Arial Narrow"/>
        <family val="2"/>
      </rPr>
      <t>SEEDED AREA</t>
    </r>
  </si>
  <si>
    <t>DATOS DE TRIGO</t>
  </si>
  <si>
    <t>DATOS DE MAIZ</t>
  </si>
  <si>
    <t>DATOS DE SORGO</t>
  </si>
  <si>
    <t>DATOS DE ARROZ</t>
  </si>
  <si>
    <t>DATOS DE SOJA</t>
  </si>
  <si>
    <t>DATOS DE TODOS LOS GRANOS</t>
  </si>
  <si>
    <t>DATOS DE GIRASOL</t>
  </si>
  <si>
    <t>DATOS DE MANI</t>
  </si>
  <si>
    <t>DATOS DE ALGODÓN</t>
  </si>
  <si>
    <t>2007/08</t>
  </si>
  <si>
    <t>2006/07</t>
  </si>
  <si>
    <t>2005/06</t>
  </si>
  <si>
    <t>2004/05</t>
  </si>
  <si>
    <t>2003/04</t>
  </si>
  <si>
    <t>2002/03</t>
  </si>
  <si>
    <t>2001/02</t>
  </si>
  <si>
    <t>2000/01</t>
  </si>
  <si>
    <t>1999/00</t>
  </si>
  <si>
    <t>1998/99</t>
  </si>
  <si>
    <t>1997/98</t>
  </si>
  <si>
    <t>1996/97</t>
  </si>
  <si>
    <t>1995/96</t>
  </si>
  <si>
    <t>1994/95</t>
  </si>
  <si>
    <t>1993/94</t>
  </si>
  <si>
    <t>1992/93</t>
  </si>
  <si>
    <t>1991/92</t>
  </si>
  <si>
    <t>1990/91</t>
  </si>
  <si>
    <t>1989/90</t>
  </si>
  <si>
    <t>1988/89</t>
  </si>
  <si>
    <t>1987/88</t>
  </si>
  <si>
    <t>1986/87</t>
  </si>
  <si>
    <t>1985/86</t>
  </si>
  <si>
    <t>1984/85</t>
  </si>
  <si>
    <t>1983/84</t>
  </si>
  <si>
    <t>1982/83</t>
  </si>
  <si>
    <t>1981/82</t>
  </si>
  <si>
    <t>1980/81</t>
  </si>
  <si>
    <t>1979/80</t>
  </si>
  <si>
    <t>1978/79</t>
  </si>
  <si>
    <t>1977/78</t>
  </si>
  <si>
    <t>1976/77</t>
  </si>
  <si>
    <t>1975/76</t>
  </si>
  <si>
    <t>1974/75</t>
  </si>
  <si>
    <t>1973/74</t>
  </si>
  <si>
    <t>1972/73</t>
  </si>
  <si>
    <t>1971/72</t>
  </si>
  <si>
    <t>1970/71</t>
  </si>
  <si>
    <t>1969/70</t>
  </si>
  <si>
    <t>ALL GRAIN SEEDED AREA, HARVESTED AREA, YIELD AND PRODUCTION</t>
  </si>
  <si>
    <t>OTROS/OTHERS</t>
  </si>
  <si>
    <t>BS AIRES</t>
  </si>
  <si>
    <t>CORN AREA, PRODUCTION AND YIELD</t>
  </si>
  <si>
    <t xml:space="preserve"> WHEAT AREA, PRODUCTION AND YIELD</t>
  </si>
  <si>
    <t>STGO. ESTERO</t>
  </si>
  <si>
    <t>SORGHUM AREA, PRODUCTION AND YIELD</t>
  </si>
  <si>
    <t>RICE AREA, PRODUCTION AND YIELD</t>
  </si>
  <si>
    <t>SOYBEAN AREA, PRODUCTION AND YIELD</t>
  </si>
  <si>
    <t>SUNFLOWERSEED AREA, PRODUCTION AND YIELD</t>
  </si>
  <si>
    <r>
      <t>OTROS/</t>
    </r>
    <r>
      <rPr>
        <i/>
        <sz val="9"/>
        <rFont val="Arial Narrow"/>
        <family val="2"/>
      </rPr>
      <t>OTHERS</t>
    </r>
  </si>
  <si>
    <t>GROUNDNUT AREA, PRODUCTION AND YIELD</t>
  </si>
  <si>
    <t>BS.AIRES</t>
  </si>
  <si>
    <r>
      <t>Cuadro 2.1</t>
    </r>
    <r>
      <rPr>
        <sz val="10"/>
        <rFont val="Arial Narrow"/>
        <family val="2"/>
      </rPr>
      <t xml:space="preserve">   </t>
    </r>
    <r>
      <rPr>
        <i/>
        <sz val="10"/>
        <rFont val="Arial Narrow"/>
        <family val="2"/>
      </rPr>
      <t>Table 2.1</t>
    </r>
  </si>
  <si>
    <t>EVOLUCION DE EXISTENCIAS COMERCIALES</t>
  </si>
  <si>
    <t>DATOS A FIN DE CADA MES</t>
  </si>
  <si>
    <t>OFF FARM STOCKS TO THE END OF EACH MONTH</t>
  </si>
  <si>
    <r>
      <t>En toneladas</t>
    </r>
    <r>
      <rPr>
        <i/>
        <sz val="8"/>
        <rFont val="Arial Narrow"/>
        <family val="2"/>
      </rPr>
      <t xml:space="preserve"> /In Tonnes</t>
    </r>
  </si>
  <si>
    <t>EXISTENCIAS</t>
  </si>
  <si>
    <t>STOCKS</t>
  </si>
  <si>
    <t>MAÍZ</t>
  </si>
  <si>
    <t>MAÍZ FLINT</t>
  </si>
  <si>
    <t>MAÍZ PISINGALLO</t>
  </si>
  <si>
    <t>SOJA</t>
  </si>
  <si>
    <t>TRIGO PAN</t>
  </si>
  <si>
    <t>TRIGO CANDEAL</t>
  </si>
  <si>
    <t>GIRASOL</t>
  </si>
  <si>
    <t>CEBADA FORRAJERA</t>
  </si>
  <si>
    <t>CEBADA CERVECERA</t>
  </si>
  <si>
    <t>ARROZ</t>
  </si>
  <si>
    <t>SORGO</t>
  </si>
  <si>
    <t>ALGODÓN</t>
  </si>
  <si>
    <t>AVENA</t>
  </si>
  <si>
    <r>
      <t>/</t>
    </r>
    <r>
      <rPr>
        <i/>
        <sz val="8"/>
        <rFont val="Arial Narrow"/>
        <family val="2"/>
      </rPr>
      <t>Corn</t>
    </r>
  </si>
  <si>
    <r>
      <t>/</t>
    </r>
    <r>
      <rPr>
        <i/>
        <sz val="8"/>
        <rFont val="Arial Narrow"/>
        <family val="2"/>
      </rPr>
      <t>Soybean</t>
    </r>
  </si>
  <si>
    <r>
      <t>/</t>
    </r>
    <r>
      <rPr>
        <i/>
        <sz val="8"/>
        <rFont val="Arial Narrow"/>
        <family val="2"/>
      </rPr>
      <t>Bread Wheat</t>
    </r>
  </si>
  <si>
    <r>
      <t>/</t>
    </r>
    <r>
      <rPr>
        <i/>
        <sz val="8"/>
        <rFont val="Arial Narrow"/>
        <family val="2"/>
      </rPr>
      <t>Durum Wheat</t>
    </r>
  </si>
  <si>
    <r>
      <t>/</t>
    </r>
    <r>
      <rPr>
        <i/>
        <sz val="8"/>
        <rFont val="Arial Narrow"/>
        <family val="2"/>
      </rPr>
      <t>Sunseed</t>
    </r>
  </si>
  <si>
    <r>
      <t xml:space="preserve">/Feeding </t>
    </r>
    <r>
      <rPr>
        <i/>
        <sz val="8"/>
        <rFont val="Arial Narrow"/>
        <family val="2"/>
      </rPr>
      <t>Barley</t>
    </r>
  </si>
  <si>
    <r>
      <t>/</t>
    </r>
    <r>
      <rPr>
        <i/>
        <sz val="8"/>
        <rFont val="Arial Narrow"/>
        <family val="2"/>
      </rPr>
      <t>Barley</t>
    </r>
  </si>
  <si>
    <r>
      <t>/</t>
    </r>
    <r>
      <rPr>
        <i/>
        <sz val="8"/>
        <rFont val="Arial Narrow"/>
        <family val="2"/>
      </rPr>
      <t>Rice</t>
    </r>
  </si>
  <si>
    <r>
      <t>/</t>
    </r>
    <r>
      <rPr>
        <i/>
        <sz val="8"/>
        <rFont val="Arial Narrow"/>
        <family val="2"/>
      </rPr>
      <t>Sorghum</t>
    </r>
  </si>
  <si>
    <r>
      <t>/</t>
    </r>
    <r>
      <rPr>
        <i/>
        <sz val="8"/>
        <rFont val="Arial Narrow"/>
        <family val="2"/>
      </rPr>
      <t>Cotton</t>
    </r>
  </si>
  <si>
    <t>/Oat</t>
  </si>
  <si>
    <t>/Total</t>
  </si>
  <si>
    <t>Jan</t>
  </si>
  <si>
    <t>Feb</t>
  </si>
  <si>
    <t>Mch</t>
  </si>
  <si>
    <t>Apr</t>
  </si>
  <si>
    <t>May</t>
  </si>
  <si>
    <t>Jun</t>
  </si>
  <si>
    <t>Jly</t>
  </si>
  <si>
    <t>Aug</t>
  </si>
  <si>
    <t>Set</t>
  </si>
  <si>
    <t>Oct</t>
  </si>
  <si>
    <t>Nov</t>
  </si>
  <si>
    <t>Dec</t>
  </si>
  <si>
    <r>
      <t>Fuente</t>
    </r>
    <r>
      <rPr>
        <i/>
        <sz val="8"/>
        <rFont val="Arial Narrow"/>
        <family val="2"/>
      </rPr>
      <t xml:space="preserve"> /Source: Ministerio de Agroindustria - </t>
    </r>
    <r>
      <rPr>
        <sz val="8"/>
        <rFont val="Arial Narrow"/>
        <family val="2"/>
      </rPr>
      <t>Subsecretaría de Mercados Agroindustriales. Extracción datos Sistema Administrado Dirección Nacional de Matriculación y Fiscalización y representan las declaraciones juradas que los Operadores del Comercio de Granos envían en cumplimineto a la resolución vigente.</t>
    </r>
  </si>
  <si>
    <r>
      <t xml:space="preserve">Cuadro 2.2  </t>
    </r>
    <r>
      <rPr>
        <sz val="10"/>
        <rFont val="Arial Narrow"/>
        <family val="2"/>
      </rPr>
      <t xml:space="preserve"> </t>
    </r>
    <r>
      <rPr>
        <i/>
        <sz val="10"/>
        <rFont val="Arial Narrow"/>
        <family val="2"/>
      </rPr>
      <t>Table 2.2</t>
    </r>
  </si>
  <si>
    <t>INDUSTRIALIZACION DE GRANOS</t>
  </si>
  <si>
    <t>MONTHLY GRAINS PROCESSING</t>
  </si>
  <si>
    <t>Trigo Pan     Molinos</t>
  </si>
  <si>
    <t>Trigo Pan Balanceados</t>
  </si>
  <si>
    <t>Trigo Candeal Molinos</t>
  </si>
  <si>
    <t>Trigo Candeal Balanceados</t>
  </si>
  <si>
    <t>Maíz Total</t>
  </si>
  <si>
    <t>Maíz Balanceado</t>
  </si>
  <si>
    <t>Maíz Molienda Seca</t>
  </si>
  <si>
    <t>Maíz Molienda Húmeda</t>
  </si>
  <si>
    <t>Maíz Otras Industrias</t>
  </si>
  <si>
    <r>
      <t xml:space="preserve">Sorgo  Granífero
</t>
    </r>
    <r>
      <rPr>
        <i/>
        <sz val="9"/>
        <rFont val="Arial Narrow"/>
        <family val="2"/>
      </rPr>
      <t>Grain Sorghum</t>
    </r>
  </si>
  <si>
    <t>Avena</t>
  </si>
  <si>
    <t>Cebada      Cervecera</t>
  </si>
  <si>
    <t>Cebada
Forrajera</t>
  </si>
  <si>
    <t>Centeno</t>
  </si>
  <si>
    <t>Soja Balanceados</t>
  </si>
  <si>
    <t>Mijo</t>
  </si>
  <si>
    <t>Alpiste</t>
  </si>
  <si>
    <t>Girasol  Balanceados</t>
  </si>
  <si>
    <t>Maní Balanceados</t>
  </si>
  <si>
    <t>Lino Balanceados</t>
  </si>
  <si>
    <t>Arroz</t>
  </si>
  <si>
    <t>Harina de Trigo</t>
  </si>
  <si>
    <t>Pellets de Trigo</t>
  </si>
  <si>
    <t>Bread Wheat</t>
  </si>
  <si>
    <t>Durum Wheat</t>
  </si>
  <si>
    <t>Corn</t>
  </si>
  <si>
    <t>Oat</t>
  </si>
  <si>
    <t>Brewer Barley</t>
  </si>
  <si>
    <t>Feed Barley</t>
  </si>
  <si>
    <t>Rye</t>
  </si>
  <si>
    <t>Soybean for Feed</t>
  </si>
  <si>
    <t>Millet</t>
  </si>
  <si>
    <t>Birseed</t>
  </si>
  <si>
    <t>Sunseed for Feed</t>
  </si>
  <si>
    <t>Linseed for Feed</t>
  </si>
  <si>
    <t>Rice</t>
  </si>
  <si>
    <t>Wheat Flour</t>
  </si>
  <si>
    <t>Wheat Pellets</t>
  </si>
  <si>
    <t>(Miller)</t>
  </si>
  <si>
    <t>(Feed Compounder)</t>
  </si>
  <si>
    <t>(Dry Milling)</t>
  </si>
  <si>
    <t>(Wet Milling)</t>
  </si>
  <si>
    <t>Total</t>
  </si>
  <si>
    <t>Balanceado</t>
  </si>
  <si>
    <t>Compounder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</si>
  <si>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</si>
  <si>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</si>
  <si>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</si>
  <si>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</si>
  <si>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</si>
  <si>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</si>
  <si>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</si>
  <si>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</si>
  <si>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</si>
  <si>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Sep</t>
  </si>
  <si>
    <t>Octubre</t>
  </si>
  <si>
    <t>Noviembre</t>
  </si>
  <si>
    <t>Diciembre</t>
  </si>
  <si>
    <t>TOTAL 2017</t>
  </si>
  <si>
    <t>TOTAL 2018</t>
  </si>
  <si>
    <t>TOTAL 2019</t>
  </si>
  <si>
    <t>TOTAL 2020</t>
  </si>
  <si>
    <t>TOTAL 2021</t>
  </si>
  <si>
    <t>TOTAL 2022</t>
  </si>
  <si>
    <t>TOTAL 2023</t>
  </si>
  <si>
    <t>TOTAL 2024</t>
  </si>
  <si>
    <t>TOTAL 2025</t>
  </si>
  <si>
    <r>
      <t>Fuente</t>
    </r>
    <r>
      <rPr>
        <i/>
        <sz val="8"/>
        <rFont val="Arial Narrow"/>
        <family val="2"/>
      </rPr>
      <t xml:space="preserve"> /Source: </t>
    </r>
    <r>
      <rPr>
        <sz val="8"/>
        <rFont val="Arial Narrow"/>
        <family val="2"/>
      </rPr>
      <t>Elaborados en base a datos de la Dirección de Mercados / Subsecretaría de Mercados Agropecuarios / Ministerio de Agroindustria de la Nación.</t>
    </r>
  </si>
  <si>
    <r>
      <t>Cuadro 2.3</t>
    </r>
    <r>
      <rPr>
        <i/>
        <sz val="10"/>
        <rFont val="Arial Narrow"/>
        <family val="2"/>
      </rPr>
      <t xml:space="preserve">   Table 2.3</t>
    </r>
  </si>
  <si>
    <t>INDUSTRIALIZACION DE OLEAGINOSOS</t>
  </si>
  <si>
    <t>OILSEEDS CRUSHING</t>
  </si>
  <si>
    <r>
      <t>S O J A</t>
    </r>
    <r>
      <rPr>
        <b/>
        <i/>
        <sz val="9"/>
        <rFont val="Arial Narrow"/>
        <family val="2"/>
      </rPr>
      <t xml:space="preserve">  </t>
    </r>
    <r>
      <rPr>
        <i/>
        <sz val="9"/>
        <rFont val="Arial Narrow"/>
        <family val="2"/>
      </rPr>
      <t>/</t>
    </r>
    <r>
      <rPr>
        <i/>
        <sz val="8"/>
        <rFont val="Arial Narrow"/>
        <family val="2"/>
      </rPr>
      <t>S O Y B E A N</t>
    </r>
  </si>
  <si>
    <r>
      <t>G I R A S O L</t>
    </r>
    <r>
      <rPr>
        <b/>
        <sz val="9"/>
        <rFont val="Arial Narrow"/>
        <family val="2"/>
      </rPr>
      <t xml:space="preserve"> </t>
    </r>
    <r>
      <rPr>
        <sz val="9"/>
        <rFont val="Arial Narrow"/>
        <family val="2"/>
      </rPr>
      <t xml:space="preserve"> /</t>
    </r>
    <r>
      <rPr>
        <i/>
        <sz val="8"/>
        <rFont val="Arial Narrow"/>
        <family val="2"/>
      </rPr>
      <t xml:space="preserve">S U N F L O W E R S E E D </t>
    </r>
  </si>
  <si>
    <r>
      <t>M A N I</t>
    </r>
    <r>
      <rPr>
        <sz val="9"/>
        <rFont val="Arial Narrow"/>
        <family val="2"/>
      </rPr>
      <t xml:space="preserve">  /</t>
    </r>
    <r>
      <rPr>
        <i/>
        <sz val="8"/>
        <rFont val="Arial Narrow"/>
        <family val="2"/>
      </rPr>
      <t>P E A N U T</t>
    </r>
  </si>
  <si>
    <r>
      <rPr>
        <b/>
        <sz val="9"/>
        <rFont val="Arial Black"/>
        <family val="2"/>
      </rPr>
      <t>A L G O D O N</t>
    </r>
    <r>
      <rPr>
        <sz val="9"/>
        <rFont val="Arial Black"/>
        <family val="2"/>
      </rPr>
      <t xml:space="preserve"> /</t>
    </r>
    <r>
      <rPr>
        <i/>
        <sz val="8"/>
        <rFont val="Arial Black"/>
        <family val="2"/>
      </rPr>
      <t xml:space="preserve"> </t>
    </r>
    <r>
      <rPr>
        <i/>
        <sz val="8"/>
        <rFont val="Arial Narrow"/>
        <family val="2"/>
      </rPr>
      <t>C O T T O N S E E D</t>
    </r>
  </si>
  <si>
    <t>Semilla</t>
  </si>
  <si>
    <t>Producción</t>
  </si>
  <si>
    <t>Rinde</t>
  </si>
  <si>
    <t>Aceite</t>
  </si>
  <si>
    <t>Pellets/Harina</t>
  </si>
  <si>
    <t>Expeller</t>
  </si>
  <si>
    <t>Crushed Seed</t>
  </si>
  <si>
    <t>Oil Prod</t>
  </si>
  <si>
    <t>Yield</t>
  </si>
  <si>
    <t>Mealpell prod</t>
  </si>
  <si>
    <t>Expeller Prod</t>
  </si>
  <si>
    <r>
      <t xml:space="preserve">Elaborados en base a datos de GESTIÓN DE LA INFORMACIÓN, Dirección Nacional de Matriculación y Fiscalización. MAGYP. </t>
    </r>
    <r>
      <rPr>
        <i/>
        <sz val="8"/>
        <rFont val="Arial Narrow"/>
        <family val="2"/>
      </rPr>
      <t xml:space="preserve"> /Data processing based on Minagri.</t>
    </r>
  </si>
  <si>
    <r>
      <t xml:space="preserve">Cuadro 2.4   </t>
    </r>
    <r>
      <rPr>
        <sz val="10"/>
        <rFont val="Arial Narrow"/>
        <family val="2"/>
      </rPr>
      <t xml:space="preserve"> </t>
    </r>
    <r>
      <rPr>
        <i/>
        <sz val="10"/>
        <rFont val="Arial Narrow"/>
        <family val="2"/>
      </rPr>
      <t>Table 2.4</t>
    </r>
  </si>
  <si>
    <t>A ESTE CUADRO LE FALTA PARAGUAY Y BOLIVIA</t>
  </si>
  <si>
    <t>Producto</t>
  </si>
  <si>
    <t>Product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</si>
  <si>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</si>
  <si>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</si>
  <si>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</si>
  <si>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</si>
  <si>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</si>
  <si>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</si>
  <si>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</si>
  <si>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</si>
  <si>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</si>
  <si>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</si>
  <si>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</si>
  <si>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Trigo pan</t>
  </si>
  <si>
    <t>Maíz</t>
  </si>
  <si>
    <t>Sorgo</t>
  </si>
  <si>
    <t>Sorghum</t>
  </si>
  <si>
    <t>Cebada</t>
  </si>
  <si>
    <t xml:space="preserve">Barley </t>
  </si>
  <si>
    <t>Girasol</t>
  </si>
  <si>
    <t>Sunseed</t>
  </si>
  <si>
    <t>Soja</t>
  </si>
  <si>
    <t>Soybean</t>
  </si>
  <si>
    <t>Canola</t>
  </si>
  <si>
    <t>Pellets de soja</t>
  </si>
  <si>
    <t>Soymealpellets</t>
  </si>
  <si>
    <t>Pellets de girasol</t>
  </si>
  <si>
    <t>Sunmealpellets</t>
  </si>
  <si>
    <t>Malta</t>
  </si>
  <si>
    <t>Aceite de girasol</t>
  </si>
  <si>
    <t>Sunseedoil</t>
  </si>
  <si>
    <t>Aceite de soja</t>
  </si>
  <si>
    <t>Soybeanoil</t>
  </si>
  <si>
    <t>Aceite de Maíz</t>
  </si>
  <si>
    <t>Corn oil</t>
  </si>
  <si>
    <t>Aceite de Càrtamo</t>
  </si>
  <si>
    <t>Safflower oil</t>
  </si>
  <si>
    <r>
      <t>Fuente</t>
    </r>
    <r>
      <rPr>
        <i/>
        <sz val="8"/>
        <rFont val="Arial Narrow"/>
        <family val="2"/>
      </rPr>
      <t xml:space="preserve"> / Source: </t>
    </r>
    <r>
      <rPr>
        <sz val="8"/>
        <rFont val="Arial Narrow"/>
        <family val="2"/>
      </rPr>
      <t>Ministerio de Agroindustria</t>
    </r>
  </si>
  <si>
    <r>
      <t xml:space="preserve">Cuadro 2.5   </t>
    </r>
    <r>
      <rPr>
        <i/>
        <sz val="10"/>
        <rFont val="Arial Narrow"/>
        <family val="2"/>
      </rPr>
      <t xml:space="preserve"> Table 2.5</t>
    </r>
  </si>
  <si>
    <t>EMBARQUES DE GRANOS POR TERMINAL EN 2025 (en toneladas)</t>
  </si>
  <si>
    <t>GRAINS SHIPMENTS BY TERMINAL PORT IN 2025 (IN TONNES)</t>
  </si>
  <si>
    <r>
      <t>Puertos</t>
    </r>
    <r>
      <rPr>
        <sz val="9"/>
        <rFont val="Arial Narrow"/>
        <family val="2"/>
      </rPr>
      <t xml:space="preserve"> /Terminal Ports</t>
    </r>
  </si>
  <si>
    <t>Trigo Pan</t>
  </si>
  <si>
    <t>Sub-total Origen Argentina</t>
  </si>
  <si>
    <t>Maíz Paraguay</t>
  </si>
  <si>
    <t>Sub-total
Otro Origen</t>
  </si>
  <si>
    <t>Barley</t>
  </si>
  <si>
    <t>Arg Sub-total</t>
  </si>
  <si>
    <t xml:space="preserve"> /1</t>
  </si>
  <si>
    <t>Oth Origin</t>
  </si>
  <si>
    <t xml:space="preserve"> /2</t>
  </si>
  <si>
    <t xml:space="preserve"> /3</t>
  </si>
  <si>
    <t>BAHIA BLANCA</t>
  </si>
  <si>
    <t>A.D.M. Agro</t>
  </si>
  <si>
    <t>Cargill</t>
  </si>
  <si>
    <t>Dreyfus</t>
  </si>
  <si>
    <t>Puerto Galván</t>
  </si>
  <si>
    <t>Terminal</t>
  </si>
  <si>
    <t>QUEQUEN</t>
  </si>
  <si>
    <t>ACA</t>
  </si>
  <si>
    <t>Cámara Portuaria</t>
  </si>
  <si>
    <t>Sitio 0</t>
  </si>
  <si>
    <t>Terminal Quequén</t>
  </si>
  <si>
    <t>ZARATE</t>
  </si>
  <si>
    <t>Las Palmas</t>
  </si>
  <si>
    <t>Lima</t>
  </si>
  <si>
    <t>Terminal del Guazú</t>
  </si>
  <si>
    <t>RAMALLO</t>
  </si>
  <si>
    <t>Bunge</t>
  </si>
  <si>
    <t>SAN PEDRO</t>
  </si>
  <si>
    <t>Servicios Portuarios</t>
  </si>
  <si>
    <t>VILLA CONSTITUCION</t>
  </si>
  <si>
    <t>ROSARIO</t>
  </si>
  <si>
    <t>Arroyo Seco</t>
  </si>
  <si>
    <t>Gral. Lagos</t>
  </si>
  <si>
    <t>Punta Alvear</t>
  </si>
  <si>
    <t>Serv. Port. VI y VII</t>
  </si>
  <si>
    <t>S.LORENZO/S.MARTIN</t>
  </si>
  <si>
    <t>COFCO PGSM</t>
  </si>
  <si>
    <t>Dempa</t>
  </si>
  <si>
    <t>El Tránsito</t>
  </si>
  <si>
    <t>Pampa</t>
  </si>
  <si>
    <t>Quebracho</t>
  </si>
  <si>
    <t>San Benito</t>
  </si>
  <si>
    <t>Terminal 6</t>
  </si>
  <si>
    <t>Timbúes AGD</t>
  </si>
  <si>
    <t>Timbúes COFCO</t>
  </si>
  <si>
    <t>Timbúes Dreyfus</t>
  </si>
  <si>
    <t>Timbúes Renova</t>
  </si>
  <si>
    <t>Vicentín</t>
  </si>
  <si>
    <t>Up River Parana</t>
  </si>
  <si>
    <r>
      <t>Participación /</t>
    </r>
    <r>
      <rPr>
        <i/>
        <sz val="8"/>
        <rFont val="Arial Narrow"/>
        <family val="2"/>
      </rPr>
      <t xml:space="preserve"> Share</t>
    </r>
  </si>
  <si>
    <r>
      <t xml:space="preserve">Cuadro 2.6   </t>
    </r>
    <r>
      <rPr>
        <i/>
        <sz val="10"/>
        <rFont val="Arial Narrow"/>
        <family val="2"/>
      </rPr>
      <t>Table 2.6</t>
    </r>
  </si>
  <si>
    <t>EMBARQUES DE GRANOS POR DESTINO EN 2025</t>
  </si>
  <si>
    <t>GRAINS SHIPMENTS BY DESTINATION COUNTRY IN 2025</t>
  </si>
  <si>
    <t>Destino</t>
  </si>
  <si>
    <t>Destination</t>
  </si>
  <si>
    <t>Pararaguay Corn</t>
  </si>
  <si>
    <t>MERCOSUR</t>
  </si>
  <si>
    <t>Brasil</t>
  </si>
  <si>
    <t>Bahamas</t>
  </si>
  <si>
    <t>Bolivia</t>
  </si>
  <si>
    <t>Chile</t>
  </si>
  <si>
    <t>Colombia</t>
  </si>
  <si>
    <t>Cuba</t>
  </si>
  <si>
    <t>Ecuador</t>
  </si>
  <si>
    <t>El Salvador</t>
  </si>
  <si>
    <t>Guatemala</t>
  </si>
  <si>
    <t>México</t>
  </si>
  <si>
    <t>Panamá</t>
  </si>
  <si>
    <t>Perú</t>
  </si>
  <si>
    <t>Puerto Rico</t>
  </si>
  <si>
    <t>Rep. Dominicana</t>
  </si>
  <si>
    <t>Venezuela</t>
  </si>
  <si>
    <t>NORTEAMERICA</t>
  </si>
  <si>
    <t>EE.UU.</t>
  </si>
  <si>
    <t>UNION EUROPEA</t>
  </si>
  <si>
    <t>Chipre</t>
  </si>
  <si>
    <t>España</t>
  </si>
  <si>
    <t>Holanda</t>
  </si>
  <si>
    <t>Países Bajos</t>
  </si>
  <si>
    <t>Polonia</t>
  </si>
  <si>
    <t>Portugal</t>
  </si>
  <si>
    <t>OTROS P.EUROPEOS</t>
  </si>
  <si>
    <t>Inglaterra</t>
  </si>
  <si>
    <t>Reino Unido</t>
  </si>
  <si>
    <t>Rusia</t>
  </si>
  <si>
    <t>Arabia Saudita</t>
  </si>
  <si>
    <t>Egipto</t>
  </si>
  <si>
    <t>Emiratos Arabes Unidos</t>
  </si>
  <si>
    <t>Irán</t>
  </si>
  <si>
    <t>Iraq</t>
  </si>
  <si>
    <t>Israel</t>
  </si>
  <si>
    <t>Jordania</t>
  </si>
  <si>
    <t>Kuwait</t>
  </si>
  <si>
    <t>Líbano</t>
  </si>
  <si>
    <t>Omán</t>
  </si>
  <si>
    <t>Qatar</t>
  </si>
  <si>
    <t>Siria</t>
  </si>
  <si>
    <t>Turquía</t>
  </si>
  <si>
    <t>Yemén</t>
  </si>
  <si>
    <t>SE ASIATICO</t>
  </si>
  <si>
    <t>Corea del Sur</t>
  </si>
  <si>
    <t>Filipinas</t>
  </si>
  <si>
    <t>Indonesia</t>
  </si>
  <si>
    <t>Malasia</t>
  </si>
  <si>
    <t>RESTO DE ASIA</t>
  </si>
  <si>
    <t>Bangladesh</t>
  </si>
  <si>
    <t>Brunei</t>
  </si>
  <si>
    <t>China</t>
  </si>
  <si>
    <t>India</t>
  </si>
  <si>
    <t>Taiwan</t>
  </si>
  <si>
    <t>Vietnam</t>
  </si>
  <si>
    <t>AFRICA</t>
  </si>
  <si>
    <t>Africa</t>
  </si>
  <si>
    <t>Angola</t>
  </si>
  <si>
    <t>Argelia</t>
  </si>
  <si>
    <t>Burundí</t>
  </si>
  <si>
    <t>Cabo Verde</t>
  </si>
  <si>
    <t>Camerún</t>
  </si>
  <si>
    <t>Congo</t>
  </si>
  <si>
    <t>Costa de Marfil</t>
  </si>
  <si>
    <t>Gambia</t>
  </si>
  <si>
    <t>Ghana</t>
  </si>
  <si>
    <t>Guinea</t>
  </si>
  <si>
    <t>Is. Mauricio</t>
  </si>
  <si>
    <t>Kenia</t>
  </si>
  <si>
    <t>Liberia</t>
  </si>
  <si>
    <t>Libia</t>
  </si>
  <si>
    <t>Madagascar</t>
  </si>
  <si>
    <t>Malawi</t>
  </si>
  <si>
    <t>Mali</t>
  </si>
  <si>
    <t>Marruecos</t>
  </si>
  <si>
    <t>Mauritania</t>
  </si>
  <si>
    <t>Mozambique</t>
  </si>
  <si>
    <t>Nigeria</t>
  </si>
  <si>
    <t>Rep. Congo</t>
  </si>
  <si>
    <t>Ruanda</t>
  </si>
  <si>
    <t>Senegal</t>
  </si>
  <si>
    <t>Sudáfrica</t>
  </si>
  <si>
    <t>Tanzania</t>
  </si>
  <si>
    <t>Togo</t>
  </si>
  <si>
    <t>Túnez</t>
  </si>
  <si>
    <t>Uganda</t>
  </si>
  <si>
    <r>
      <t xml:space="preserve">Cuadro 2.7    </t>
    </r>
    <r>
      <rPr>
        <i/>
        <sz val="10"/>
        <rFont val="Arial Narrow"/>
        <family val="2"/>
      </rPr>
      <t>Table 2.7</t>
    </r>
  </si>
  <si>
    <t>EMBARQUES DE SUBPRODUCTOS POR TERMINAL EN 2025</t>
  </si>
  <si>
    <t>FEED MEALS SHIPMENTS BY TERMINAL PORT IN 2025</t>
  </si>
  <si>
    <r>
      <t xml:space="preserve">Instalación portuaria           </t>
    </r>
    <r>
      <rPr>
        <i/>
        <sz val="9"/>
        <rFont val="Arial Narrow"/>
        <family val="2"/>
      </rPr>
      <t>/Terminal port</t>
    </r>
  </si>
  <si>
    <t>Pellets de Girasol</t>
  </si>
  <si>
    <t>Pellets de Soja</t>
  </si>
  <si>
    <t>Pellets Soja bolivia</t>
  </si>
  <si>
    <t>Pellets Soja Paraguay</t>
  </si>
  <si>
    <t>Sunpellets</t>
  </si>
  <si>
    <t>Wheat pellets</t>
  </si>
  <si>
    <t>Malt</t>
  </si>
  <si>
    <t>A.D.M Agro</t>
  </si>
  <si>
    <t>Pto Galván</t>
  </si>
  <si>
    <t>NECOCHEA</t>
  </si>
  <si>
    <t>Camara Portuaria</t>
  </si>
  <si>
    <t>Sidio 0</t>
  </si>
  <si>
    <t>Gral Lagos</t>
  </si>
  <si>
    <t>Serv. Portuarios VI-VII</t>
  </si>
  <si>
    <t>Villa Gob. Galvez</t>
  </si>
  <si>
    <t>S. LORENZO/S. MARTIN</t>
  </si>
  <si>
    <t>A.C.A</t>
  </si>
  <si>
    <t>Timbúes A.G.D.</t>
  </si>
  <si>
    <t xml:space="preserve">                                                               </t>
  </si>
  <si>
    <t>Serv. Portuarios</t>
  </si>
  <si>
    <t>Up River Paraná</t>
  </si>
  <si>
    <r>
      <t xml:space="preserve">Participación </t>
    </r>
    <r>
      <rPr>
        <i/>
        <sz val="8"/>
        <rFont val="Arial Narrow"/>
        <family val="2"/>
      </rPr>
      <t>/Share</t>
    </r>
  </si>
  <si>
    <r>
      <t xml:space="preserve"> /1 Participación del puerto respecto del total de embarques de origen argentino.  /2 Participación del puerto respecto del total de embarques de origen que no sea argentino.  /3 Participación respecto del total de embarques. Fuente: MAGyP.</t>
    </r>
    <r>
      <rPr>
        <i/>
        <sz val="7"/>
        <rFont val="Arial Narrow"/>
        <family val="2"/>
      </rPr>
      <t xml:space="preserve">   
/1 As a percentage of the Argentina origin shipments subtotal. /2 As a percentage of the non-Argentina origin shipments subtotal. /3 As a percentage of the shipments total.   Source: Ministerio de Agroindustria</t>
    </r>
  </si>
  <si>
    <r>
      <t xml:space="preserve">Cuadro 2.8    </t>
    </r>
    <r>
      <rPr>
        <i/>
        <sz val="10"/>
        <rFont val="Arial Narrow"/>
        <family val="2"/>
      </rPr>
      <t>Table 2.8</t>
    </r>
  </si>
  <si>
    <t>EMBARQUES DE SUBPRODUCTOS POR DESTINO EN 2025</t>
  </si>
  <si>
    <t>FEED MEALS SHIPMENTS BY DESTINATION COUNTRY IN 2025</t>
  </si>
  <si>
    <t>Pellet Trigo</t>
  </si>
  <si>
    <t>Pellets Soja Bolvia</t>
  </si>
  <si>
    <t>Sub-total Otro Origen</t>
  </si>
  <si>
    <t>Soypellets</t>
  </si>
  <si>
    <t>Uruguay</t>
  </si>
  <si>
    <t>Rep.Dominicana</t>
  </si>
  <si>
    <t>Canadá</t>
  </si>
  <si>
    <t>Alemania</t>
  </si>
  <si>
    <t>Bélgica</t>
  </si>
  <si>
    <t>Dinamarca</t>
  </si>
  <si>
    <t>Francia</t>
  </si>
  <si>
    <t>Grecia</t>
  </si>
  <si>
    <t>Irlanda</t>
  </si>
  <si>
    <t>Italia</t>
  </si>
  <si>
    <t>Letonia</t>
  </si>
  <si>
    <t>Lituania</t>
  </si>
  <si>
    <t>Rumania</t>
  </si>
  <si>
    <t>OTROS P. EUROPEOS</t>
  </si>
  <si>
    <t>OCEANIA</t>
  </si>
  <si>
    <t>Australia</t>
  </si>
  <si>
    <t>Nueva Zelanda</t>
  </si>
  <si>
    <t>CERCANO ORIENTE</t>
  </si>
  <si>
    <t>Emiratos Arabes U.</t>
  </si>
  <si>
    <t>Georgia</t>
  </si>
  <si>
    <t>Yemen</t>
  </si>
  <si>
    <t>SUDESTE ASIA</t>
  </si>
  <si>
    <t>Tailandia</t>
  </si>
  <si>
    <t>RESTO ASIA</t>
  </si>
  <si>
    <t>Cabo verde</t>
  </si>
  <si>
    <t>Is.Mauricio</t>
  </si>
  <si>
    <t>Is.Reunión</t>
  </si>
  <si>
    <r>
      <t>Fuente/</t>
    </r>
    <r>
      <rPr>
        <i/>
        <sz val="7"/>
        <rFont val="Arial Narrow"/>
        <family val="2"/>
      </rPr>
      <t>Source:</t>
    </r>
    <r>
      <rPr>
        <sz val="7"/>
        <rFont val="Arial Narrow"/>
        <family val="2"/>
      </rPr>
      <t xml:space="preserve"> Ministerio de Agroindustria. </t>
    </r>
  </si>
  <si>
    <r>
      <t>Cuadro 2.9</t>
    </r>
    <r>
      <rPr>
        <sz val="10"/>
        <rFont val="Arial Narrow"/>
        <family val="2"/>
      </rPr>
      <t xml:space="preserve">    </t>
    </r>
    <r>
      <rPr>
        <i/>
        <sz val="10"/>
        <rFont val="Arial Narrow"/>
        <family val="2"/>
      </rPr>
      <t>Table 2.9</t>
    </r>
  </si>
  <si>
    <t>EMBARQUES DE ACEITES POR TERMINAL EN 2025</t>
  </si>
  <si>
    <t>VEGETABLE OILS SHIPMENTS BY TERMINAL PORT IN 2025</t>
  </si>
  <si>
    <t>Instalación portuaria</t>
  </si>
  <si>
    <t>Aceite de Soja</t>
  </si>
  <si>
    <t>Aceite de Cártamo</t>
  </si>
  <si>
    <t>Aceite soja Paraguay</t>
  </si>
  <si>
    <t>/Terminal port</t>
  </si>
  <si>
    <t>Sunflowerseedoil</t>
  </si>
  <si>
    <t>Cottonseedoil</t>
  </si>
  <si>
    <t>Cornoil</t>
  </si>
  <si>
    <t>Other Origin</t>
  </si>
  <si>
    <t>Pto.Galván</t>
  </si>
  <si>
    <t>Gral.Lagos</t>
  </si>
  <si>
    <t>PUERTO SAN MARTIN</t>
  </si>
  <si>
    <t>Terminal VI</t>
  </si>
  <si>
    <t>Terminal Del Guazú</t>
  </si>
  <si>
    <r>
      <t xml:space="preserve"> /1 Participación del puerto respecto del total de embarques de origen argentino.  /2 Participación del puerto respecto del total de embarques de origen que no sea argentino.  /3 Participación respecto del total de embarques. Fuente: Ministerio de Agroindustria</t>
    </r>
    <r>
      <rPr>
        <i/>
        <sz val="7"/>
        <rFont val="Arial Narrow"/>
        <family val="2"/>
      </rPr>
      <t xml:space="preserve">   
/1 As a percentage of the Argentina origin shipments subtotal. /2 As a percentage of the non-Argentina origin shipments subtotal. /3 As a percentage of the shipments total.  Source: Ministerio de Agroindustria</t>
    </r>
  </si>
  <si>
    <r>
      <t xml:space="preserve">Cuadro 2.10    </t>
    </r>
    <r>
      <rPr>
        <i/>
        <sz val="10"/>
        <rFont val="Arial Narrow"/>
        <family val="2"/>
      </rPr>
      <t>Table 2.10</t>
    </r>
  </si>
  <si>
    <t>EMBARQUES DE ACEITES POR DESTINO EN 2025</t>
  </si>
  <si>
    <t>VEGETABLE OILS SHIPMENTS BY DESTINATION COUNTRY IN 2025</t>
  </si>
  <si>
    <t>Aceite de Girasol</t>
  </si>
  <si>
    <t>Aceite Soja Paraguay</t>
  </si>
  <si>
    <t>Sunflower seedoil</t>
  </si>
  <si>
    <t>Soybean oil</t>
  </si>
  <si>
    <t>O. LATINOAMERICA</t>
  </si>
  <si>
    <t>Costa Rica</t>
  </si>
  <si>
    <t>Honduras</t>
  </si>
  <si>
    <t>Jamaica</t>
  </si>
  <si>
    <t>Nicaragua</t>
  </si>
  <si>
    <t>AMERICA DEL NORTE</t>
  </si>
  <si>
    <t>Estados Unidos</t>
  </si>
  <si>
    <t>Paquistán</t>
  </si>
  <si>
    <r>
      <t>Cuadro 2.11</t>
    </r>
    <r>
      <rPr>
        <i/>
        <sz val="10"/>
        <rFont val="Arial Narrow"/>
        <family val="2"/>
      </rPr>
      <t xml:space="preserve">    Table 2.11</t>
    </r>
  </si>
  <si>
    <t>MOVIMIENTO DE MERCADERIAS EN PUERTO ROSARIO EN 2025</t>
  </si>
  <si>
    <t>CARGO TRAFFIC IN THE PORT OF ROSARIO DURING 2025</t>
  </si>
  <si>
    <t>IMPORTACIÓN *</t>
  </si>
  <si>
    <t>EXPORTACIÓN *</t>
  </si>
  <si>
    <t>OTROS *</t>
  </si>
  <si>
    <t>TOTAL *</t>
  </si>
  <si>
    <t>BUQUES</t>
  </si>
  <si>
    <t>BARCAZAS</t>
  </si>
  <si>
    <t>PRODUCTOS</t>
  </si>
  <si>
    <t>PRODUCTS</t>
  </si>
  <si>
    <t>IMPORT  *</t>
  </si>
  <si>
    <t>EXPORT *</t>
  </si>
  <si>
    <t>OTHER *</t>
  </si>
  <si>
    <t>SHIPS</t>
  </si>
  <si>
    <t>BARGES</t>
  </si>
  <si>
    <t>Trigo</t>
  </si>
  <si>
    <t>Wheat</t>
  </si>
  <si>
    <t>Azúcar cruda</t>
  </si>
  <si>
    <t>Sugar</t>
  </si>
  <si>
    <t>Azúcar en bolsa</t>
  </si>
  <si>
    <t>Azúcar orgánica</t>
  </si>
  <si>
    <t>Azufre</t>
  </si>
  <si>
    <t>Aceites vegetales</t>
  </si>
  <si>
    <t>Vegetable oils</t>
  </si>
  <si>
    <t>Aceite de algodón</t>
  </si>
  <si>
    <t>Gluten Meal de maíz</t>
  </si>
  <si>
    <t>Aceite ácido</t>
  </si>
  <si>
    <t>Aceite de maíz</t>
  </si>
  <si>
    <t>Oleína</t>
  </si>
  <si>
    <t>Harina de Soja</t>
  </si>
  <si>
    <t>Soybean Meal</t>
  </si>
  <si>
    <t>Fertilizantes líquido</t>
  </si>
  <si>
    <t>Fertilizers</t>
  </si>
  <si>
    <t>Fertilizantes</t>
  </si>
  <si>
    <t>Uan</t>
  </si>
  <si>
    <t>Productos Siderúrgicos</t>
  </si>
  <si>
    <t>Iron and steel byproducts</t>
  </si>
  <si>
    <t>SubTotal Terminal Granelera *</t>
  </si>
  <si>
    <t>Bulk Grain Terminal *</t>
  </si>
  <si>
    <t>SubTotal Terminal Multipropósito *</t>
  </si>
  <si>
    <t>Multicargoes Terminal *</t>
  </si>
  <si>
    <t>TOTALES PARCIALES</t>
  </si>
  <si>
    <t>Subtotal</t>
  </si>
  <si>
    <t>TOTALES</t>
  </si>
  <si>
    <t>Totals</t>
  </si>
  <si>
    <t>CONTENEDORES</t>
  </si>
  <si>
    <t>CONTAINERS</t>
  </si>
  <si>
    <t>VACIOS</t>
  </si>
  <si>
    <t>LLENOS</t>
  </si>
  <si>
    <t>Buques</t>
  </si>
  <si>
    <t>Barcazas</t>
  </si>
  <si>
    <t>EMPTY</t>
  </si>
  <si>
    <t>FULL</t>
  </si>
  <si>
    <t>20'</t>
  </si>
  <si>
    <t>40'</t>
  </si>
  <si>
    <t>EMBARCADOS (Cajas)</t>
  </si>
  <si>
    <t>IN</t>
  </si>
  <si>
    <t>DESEMBARCADOS ( Cajas)</t>
  </si>
  <si>
    <t>OUT</t>
  </si>
  <si>
    <t>Totales (Cajas)</t>
  </si>
  <si>
    <t>TEUs</t>
  </si>
  <si>
    <r>
      <t xml:space="preserve">Cuadro 3.1    </t>
    </r>
    <r>
      <rPr>
        <i/>
        <sz val="10"/>
        <rFont val="Arial Narrow"/>
        <family val="2"/>
      </rPr>
      <t>Table 3.1</t>
    </r>
  </si>
  <si>
    <t>CAMARA ARBITRAL DE CEREALES DE ROSARIO: PRECIOS AÑO 2025</t>
  </si>
  <si>
    <t>BREAD WHEAT REFERENCE PRICES FROM THE ROSARIO CASH MARKET DURING 2025</t>
  </si>
  <si>
    <r>
      <t xml:space="preserve">Pesos por tn </t>
    </r>
    <r>
      <rPr>
        <i/>
        <sz val="8"/>
        <rFont val="Arial Narrow"/>
        <family val="2"/>
      </rPr>
      <t>/Pesos per tonne</t>
    </r>
  </si>
  <si>
    <t>Día</t>
  </si>
  <si>
    <t>Ene</t>
  </si>
  <si>
    <t>Mar</t>
  </si>
  <si>
    <t>Abr</t>
  </si>
  <si>
    <t>Jul</t>
  </si>
  <si>
    <t>Ago</t>
  </si>
  <si>
    <t>Dic</t>
  </si>
  <si>
    <t>Day</t>
  </si>
  <si>
    <t>(E)</t>
  </si>
  <si>
    <r>
      <t>Máximo /</t>
    </r>
    <r>
      <rPr>
        <i/>
        <sz val="8"/>
        <rFont val="Arial Narrow"/>
        <family val="2"/>
      </rPr>
      <t>Maximum</t>
    </r>
  </si>
  <si>
    <r>
      <t>Mínimo /</t>
    </r>
    <r>
      <rPr>
        <i/>
        <sz val="8"/>
        <rFont val="Arial Narrow"/>
        <family val="2"/>
      </rPr>
      <t>Minimum</t>
    </r>
  </si>
  <si>
    <r>
      <t xml:space="preserve">Promedio </t>
    </r>
    <r>
      <rPr>
        <i/>
        <sz val="8"/>
        <rFont val="Arial Narrow"/>
        <family val="2"/>
      </rPr>
      <t>/Average</t>
    </r>
  </si>
  <si>
    <t>(E) Precios estimativo</t>
  </si>
  <si>
    <r>
      <t xml:space="preserve">Cuadro 3.2    </t>
    </r>
    <r>
      <rPr>
        <i/>
        <sz val="10"/>
        <rFont val="Arial Narrow"/>
        <family val="2"/>
      </rPr>
      <t>Table 3.2</t>
    </r>
  </si>
  <si>
    <t>CAMARA ARBITRAL DE CEREALES DE ROSARIO: PRECIOS PIZARRA</t>
  </si>
  <si>
    <t>BREAD WHEAT WHEIGHTED AVERAGE PRICES FROM THE ROSARIO CASH MARKET</t>
  </si>
  <si>
    <t>Año</t>
  </si>
  <si>
    <t>Anual</t>
  </si>
  <si>
    <t>Year</t>
  </si>
  <si>
    <t>Annual</t>
  </si>
  <si>
    <r>
      <t xml:space="preserve">Cuadro 3.3    </t>
    </r>
    <r>
      <rPr>
        <i/>
        <sz val="10"/>
        <rFont val="Arial Narrow"/>
        <family val="2"/>
      </rPr>
      <t>Table 3.3</t>
    </r>
  </si>
  <si>
    <t>CORN REFERENCE PRICES FROM THE ROSARIO CASH MARKET DURING 2025</t>
  </si>
  <si>
    <r>
      <t xml:space="preserve">Cuadro 3.4    </t>
    </r>
    <r>
      <rPr>
        <i/>
        <sz val="10"/>
        <rFont val="Arial Narrow"/>
        <family val="2"/>
      </rPr>
      <t>Table 3.4</t>
    </r>
  </si>
  <si>
    <t>CAMARA ARBITRAL DE CEREALES DE ROSARIO: PRECIOS PROMEDIO</t>
  </si>
  <si>
    <t>CORN AVERAGE PRICES FROM THE ROSARIO CASH MARKET</t>
  </si>
  <si>
    <r>
      <t xml:space="preserve">Cuadro 3.5    </t>
    </r>
    <r>
      <rPr>
        <i/>
        <sz val="10"/>
        <rFont val="Arial Narrow"/>
        <family val="2"/>
      </rPr>
      <t>Table 3.5</t>
    </r>
  </si>
  <si>
    <t>GRAIN SORGHUM REFERENCE PRICES FROM THE ROSARIO CASH MARKET DURING 2025</t>
  </si>
  <si>
    <r>
      <t xml:space="preserve">Cuadro 3.6    </t>
    </r>
    <r>
      <rPr>
        <i/>
        <sz val="10"/>
        <rFont val="Arial Narrow"/>
        <family val="2"/>
      </rPr>
      <t>Table 3.6</t>
    </r>
  </si>
  <si>
    <t>GRAIN SORGHUM AVERAGE PRICES FROM THE ROSARIO CASH MARKET</t>
  </si>
  <si>
    <r>
      <t xml:space="preserve">Cuadro 3.7    </t>
    </r>
    <r>
      <rPr>
        <i/>
        <sz val="10"/>
        <rFont val="Arial Narrow"/>
        <family val="2"/>
      </rPr>
      <t>Table 3.7</t>
    </r>
  </si>
  <si>
    <t>SOYABEAN REFERENCE PRICES FROM THE ROSARIO CASH MARKET DURING 2025</t>
  </si>
  <si>
    <r>
      <t xml:space="preserve">Cuadro 3.08    </t>
    </r>
    <r>
      <rPr>
        <i/>
        <sz val="10"/>
        <rFont val="Arial Narrow"/>
        <family val="2"/>
      </rPr>
      <t>Table 3.08</t>
    </r>
  </si>
  <si>
    <t>SOYBEAN AVERAGE PRICES FROM THE ROSARIO CASH MARKET</t>
  </si>
  <si>
    <r>
      <t xml:space="preserve">Cuadro 3.9    </t>
    </r>
    <r>
      <rPr>
        <i/>
        <sz val="10"/>
        <rFont val="Arial Narrow"/>
        <family val="2"/>
      </rPr>
      <t>Table 3.09</t>
    </r>
  </si>
  <si>
    <t>SUNSEED REFERENCE PRICES FROM THE ROSARIO CASH MARKET DURING 2025</t>
  </si>
  <si>
    <r>
      <t xml:space="preserve">Cuadro 3.10    </t>
    </r>
    <r>
      <rPr>
        <i/>
        <sz val="10"/>
        <rFont val="Arial Narrow"/>
        <family val="2"/>
      </rPr>
      <t>Table 3.10</t>
    </r>
  </si>
  <si>
    <t>SUNSEED AVERAGE PRICES FROM THE ROSARIO CASH MARKET</t>
  </si>
  <si>
    <r>
      <t xml:space="preserve">Cuadro 4.1    </t>
    </r>
    <r>
      <rPr>
        <i/>
        <sz val="10"/>
        <rFont val="Arial Narrow"/>
        <family val="2"/>
      </rPr>
      <t>Table 4.1</t>
    </r>
  </si>
  <si>
    <t>PROMEDIOS MENSUALES DE COTIZACIONES DURANTE 2025</t>
  </si>
  <si>
    <t>WHEAT MONTHLY AVERAGE PRICES DURING 2025</t>
  </si>
  <si>
    <r>
      <t xml:space="preserve">Dólares por tn </t>
    </r>
    <r>
      <rPr>
        <i/>
        <sz val="8"/>
        <rFont val="Arial Narrow"/>
        <family val="2"/>
      </rPr>
      <t>/ US Dollars per tonne</t>
    </r>
  </si>
  <si>
    <t>CHICAGO BOARD OF TRADE (EE.UU)</t>
  </si>
  <si>
    <r>
      <t>Mar/</t>
    </r>
    <r>
      <rPr>
        <i/>
        <sz val="8"/>
        <rFont val="Arial Narrow"/>
        <family val="2"/>
      </rPr>
      <t>Mch</t>
    </r>
  </si>
  <si>
    <r>
      <t>May/</t>
    </r>
    <r>
      <rPr>
        <i/>
        <sz val="8"/>
        <rFont val="Arial Narrow"/>
        <family val="2"/>
      </rPr>
      <t>May</t>
    </r>
  </si>
  <si>
    <r>
      <t>Jul/</t>
    </r>
    <r>
      <rPr>
        <i/>
        <sz val="8"/>
        <rFont val="Arial Narrow"/>
        <family val="2"/>
      </rPr>
      <t>Jly</t>
    </r>
  </si>
  <si>
    <r>
      <t>Sep/</t>
    </r>
    <r>
      <rPr>
        <i/>
        <sz val="8"/>
        <rFont val="Arial Narrow"/>
        <family val="2"/>
      </rPr>
      <t>Set</t>
    </r>
  </si>
  <si>
    <r>
      <t>Dic/</t>
    </r>
    <r>
      <rPr>
        <i/>
        <sz val="8"/>
        <rFont val="Arial Narrow"/>
        <family val="2"/>
      </rPr>
      <t>Dec</t>
    </r>
  </si>
  <si>
    <t>Mar/Mch26</t>
  </si>
  <si>
    <t>May/May26</t>
  </si>
  <si>
    <t>Jul/Jly26</t>
  </si>
  <si>
    <t>Sep/Set26</t>
  </si>
  <si>
    <t>Dic/Dec26</t>
  </si>
  <si>
    <t>Mar/Mch27</t>
  </si>
  <si>
    <t>May/May27</t>
  </si>
  <si>
    <t>Jul/Jly27</t>
  </si>
  <si>
    <t>Sep/Set27</t>
  </si>
  <si>
    <t>Dic/Dec27</t>
  </si>
  <si>
    <r>
      <t>Ene/</t>
    </r>
    <r>
      <rPr>
        <i/>
        <sz val="9"/>
        <rFont val="Arial Narrow"/>
        <family val="2"/>
      </rPr>
      <t>Jan</t>
    </r>
  </si>
  <si>
    <r>
      <t>Feb/</t>
    </r>
    <r>
      <rPr>
        <i/>
        <sz val="9"/>
        <rFont val="Arial Narrow"/>
        <family val="2"/>
      </rPr>
      <t>Feb</t>
    </r>
  </si>
  <si>
    <r>
      <t>Mar/</t>
    </r>
    <r>
      <rPr>
        <i/>
        <sz val="9"/>
        <rFont val="Arial Narrow"/>
        <family val="2"/>
      </rPr>
      <t>Mch</t>
    </r>
  </si>
  <si>
    <r>
      <t>Abr/</t>
    </r>
    <r>
      <rPr>
        <i/>
        <sz val="9"/>
        <rFont val="Arial Narrow"/>
        <family val="2"/>
      </rPr>
      <t>Apr</t>
    </r>
  </si>
  <si>
    <r>
      <t>May/</t>
    </r>
    <r>
      <rPr>
        <i/>
        <sz val="9"/>
        <rFont val="Arial Narrow"/>
        <family val="2"/>
      </rPr>
      <t>May</t>
    </r>
  </si>
  <si>
    <r>
      <t>Jun/</t>
    </r>
    <r>
      <rPr>
        <i/>
        <sz val="9"/>
        <rFont val="Arial Narrow"/>
        <family val="2"/>
      </rPr>
      <t>Jun</t>
    </r>
  </si>
  <si>
    <r>
      <t>Jul/</t>
    </r>
    <r>
      <rPr>
        <i/>
        <sz val="9"/>
        <rFont val="Arial Narrow"/>
        <family val="2"/>
      </rPr>
      <t>Jly</t>
    </r>
  </si>
  <si>
    <r>
      <t>Ago/</t>
    </r>
    <r>
      <rPr>
        <i/>
        <sz val="9"/>
        <rFont val="Arial Narrow"/>
        <family val="2"/>
      </rPr>
      <t>Aug</t>
    </r>
  </si>
  <si>
    <r>
      <t>Sept/</t>
    </r>
    <r>
      <rPr>
        <i/>
        <sz val="9"/>
        <rFont val="Arial Narrow"/>
        <family val="2"/>
      </rPr>
      <t>Sep</t>
    </r>
  </si>
  <si>
    <r>
      <t>Oct/</t>
    </r>
    <r>
      <rPr>
        <i/>
        <sz val="9"/>
        <rFont val="Arial Narrow"/>
        <family val="2"/>
      </rPr>
      <t>Oct</t>
    </r>
  </si>
  <si>
    <r>
      <t>Nov/</t>
    </r>
    <r>
      <rPr>
        <i/>
        <sz val="9"/>
        <rFont val="Arial Narrow"/>
        <family val="2"/>
      </rPr>
      <t>Nov</t>
    </r>
  </si>
  <si>
    <r>
      <t>Dic/</t>
    </r>
    <r>
      <rPr>
        <i/>
        <sz val="9"/>
        <rFont val="Arial Narrow"/>
        <family val="2"/>
      </rPr>
      <t>Dec</t>
    </r>
  </si>
  <si>
    <r>
      <t>Sep/</t>
    </r>
    <r>
      <rPr>
        <i/>
        <sz val="9"/>
        <rFont val="Arial Narrow"/>
        <family val="2"/>
      </rPr>
      <t>Sep</t>
    </r>
  </si>
  <si>
    <r>
      <t xml:space="preserve">Cuadro 4.2 </t>
    </r>
    <r>
      <rPr>
        <i/>
        <sz val="10"/>
        <rFont val="Arial Narrow"/>
        <family val="2"/>
      </rPr>
      <t xml:space="preserve">   Table 4.2</t>
    </r>
  </si>
  <si>
    <r>
      <t xml:space="preserve">FOB </t>
    </r>
    <r>
      <rPr>
        <sz val="9"/>
        <rFont val="Arial"/>
        <family val="2"/>
      </rPr>
      <t>(a)</t>
    </r>
  </si>
  <si>
    <r>
      <t>FOB PTOS UP RIVER (ARG.)</t>
    </r>
    <r>
      <rPr>
        <i/>
        <sz val="9"/>
        <rFont val="Arial"/>
        <family val="2"/>
      </rPr>
      <t>/FOB ARGENTINE PORTS</t>
    </r>
  </si>
  <si>
    <t>Unico Emb.</t>
  </si>
  <si>
    <t>2ª Posic.</t>
  </si>
  <si>
    <r>
      <t>Ene</t>
    </r>
    <r>
      <rPr>
        <i/>
        <sz val="9"/>
        <rFont val="Arial Narrow"/>
        <family val="2"/>
      </rPr>
      <t>/Jan</t>
    </r>
  </si>
  <si>
    <r>
      <t>Feb/</t>
    </r>
    <r>
      <rPr>
        <i/>
        <sz val="8"/>
        <rFont val="Arial Narrow"/>
        <family val="2"/>
      </rPr>
      <t>Fb</t>
    </r>
  </si>
  <si>
    <r>
      <rPr>
        <sz val="9"/>
        <rFont val="Arial Narrow"/>
        <family val="2"/>
      </rPr>
      <t>Mar</t>
    </r>
    <r>
      <rPr>
        <i/>
        <sz val="9"/>
        <rFont val="Arial Narrow"/>
        <family val="2"/>
      </rPr>
      <t>/Mch</t>
    </r>
  </si>
  <si>
    <r>
      <t>May</t>
    </r>
    <r>
      <rPr>
        <i/>
        <sz val="9"/>
        <rFont val="Arial Narrow"/>
        <family val="2"/>
      </rPr>
      <t>/My</t>
    </r>
  </si>
  <si>
    <r>
      <t>Jun</t>
    </r>
    <r>
      <rPr>
        <i/>
        <sz val="9"/>
        <rFont val="Arial Narrow"/>
        <family val="2"/>
      </rPr>
      <t>/Jn</t>
    </r>
  </si>
  <si>
    <r>
      <t>Jul</t>
    </r>
    <r>
      <rPr>
        <i/>
        <sz val="9"/>
        <rFont val="Arial Narrow"/>
        <family val="2"/>
      </rPr>
      <t>/Jly</t>
    </r>
  </si>
  <si>
    <r>
      <t>Ago/</t>
    </r>
    <r>
      <rPr>
        <i/>
        <sz val="8"/>
        <rFont val="Arial Narrow"/>
        <family val="2"/>
      </rPr>
      <t>Aug</t>
    </r>
  </si>
  <si>
    <r>
      <t>Set</t>
    </r>
    <r>
      <rPr>
        <i/>
        <sz val="8"/>
        <rFont val="Arial Narrow"/>
        <family val="2"/>
      </rPr>
      <t>/St</t>
    </r>
  </si>
  <si>
    <t>Oct/Oc</t>
  </si>
  <si>
    <r>
      <t>Nov/</t>
    </r>
    <r>
      <rPr>
        <i/>
        <sz val="8"/>
        <rFont val="Arial Narrow"/>
        <family val="2"/>
      </rPr>
      <t>Nv</t>
    </r>
  </si>
  <si>
    <t>Ene/Jan26</t>
  </si>
  <si>
    <t>Feb/Fb26</t>
  </si>
  <si>
    <r>
      <t>Jul/</t>
    </r>
    <r>
      <rPr>
        <i/>
        <sz val="9"/>
        <rFont val="Arial Narrow"/>
        <family val="2"/>
      </rPr>
      <t>Jul</t>
    </r>
  </si>
  <si>
    <r>
      <t xml:space="preserve">FOB GOLFO DE MEXICO (EE.UU.) </t>
    </r>
    <r>
      <rPr>
        <sz val="9"/>
        <rFont val="Arial"/>
        <family val="2"/>
      </rPr>
      <t>/</t>
    </r>
    <r>
      <rPr>
        <i/>
        <sz val="9"/>
        <rFont val="Arial"/>
        <family val="2"/>
      </rPr>
      <t>FOB GULF, USA</t>
    </r>
  </si>
  <si>
    <r>
      <t>Feb</t>
    </r>
    <r>
      <rPr>
        <i/>
        <sz val="9"/>
        <rFont val="Arial Narrow"/>
        <family val="2"/>
      </rPr>
      <t>/Fb</t>
    </r>
  </si>
  <si>
    <r>
      <t>Mar</t>
    </r>
    <r>
      <rPr>
        <i/>
        <sz val="9"/>
        <rFont val="Arial Narrow"/>
        <family val="2"/>
      </rPr>
      <t>/Mch</t>
    </r>
  </si>
  <si>
    <t>En/Jan26</t>
  </si>
  <si>
    <r>
      <t xml:space="preserve">Fuente: Elaboración propia en base a precios recibidos de agencias noticiosas. </t>
    </r>
    <r>
      <rPr>
        <i/>
        <sz val="8"/>
        <rFont val="Arial Narrow"/>
        <family val="2"/>
      </rPr>
      <t xml:space="preserve">/ Source: Based on prices received from news agencies. </t>
    </r>
    <r>
      <rPr>
        <sz val="8"/>
        <rFont val="Arial Narrow"/>
        <family val="2"/>
      </rPr>
      <t xml:space="preserve">(a) Precios índices y/o FOB oficiales fijados por Ministerio de Agroindustria  </t>
    </r>
    <r>
      <rPr>
        <i/>
        <sz val="8"/>
        <rFont val="Arial Narrow"/>
        <family val="2"/>
      </rPr>
      <t xml:space="preserve">/ Official export prices, fixed by Ministerio de Agroindustria </t>
    </r>
  </si>
  <si>
    <r>
      <t xml:space="preserve">Cuadro 4.3 </t>
    </r>
    <r>
      <rPr>
        <i/>
        <sz val="10"/>
        <rFont val="Arial Narrow"/>
        <family val="2"/>
      </rPr>
      <t xml:space="preserve">   Table 4.3</t>
    </r>
  </si>
  <si>
    <t>SORGO GRANÍFERO</t>
  </si>
  <si>
    <t>GRAIN SORGHUM MONTHLY AVERAGE PRICES DURING 2025</t>
  </si>
  <si>
    <r>
      <t xml:space="preserve">FOB </t>
    </r>
    <r>
      <rPr>
        <sz val="8"/>
        <rFont val="Arial"/>
        <family val="2"/>
      </rPr>
      <t>(a)</t>
    </r>
  </si>
  <si>
    <r>
      <t xml:space="preserve">FOB GOLFO DE MEXICO (EE.UU.) </t>
    </r>
    <r>
      <rPr>
        <i/>
        <sz val="9"/>
        <rFont val="Arial"/>
        <family val="2"/>
      </rPr>
      <t>/FOB GULF, USA</t>
    </r>
  </si>
  <si>
    <t>Emb.cercano</t>
  </si>
  <si>
    <t>2°Posic.</t>
  </si>
  <si>
    <r>
      <t>Jul</t>
    </r>
    <r>
      <rPr>
        <i/>
        <sz val="9"/>
        <rFont val="Arial Narrow"/>
        <family val="2"/>
      </rPr>
      <t>/Jy</t>
    </r>
  </si>
  <si>
    <r>
      <t>Set/</t>
    </r>
    <r>
      <rPr>
        <i/>
        <sz val="8"/>
        <rFont val="Arial Narrow"/>
        <family val="2"/>
      </rPr>
      <t>Sep</t>
    </r>
  </si>
  <si>
    <r>
      <t>Oct/</t>
    </r>
    <r>
      <rPr>
        <i/>
        <sz val="8"/>
        <rFont val="Arial Narrow"/>
        <family val="2"/>
      </rPr>
      <t>Oct</t>
    </r>
  </si>
  <si>
    <t>Dic/Dec</t>
  </si>
  <si>
    <r>
      <t xml:space="preserve">Cuadro 4.4 </t>
    </r>
    <r>
      <rPr>
        <i/>
        <sz val="10"/>
        <rFont val="Arial Narrow"/>
        <family val="2"/>
      </rPr>
      <t xml:space="preserve">   Table 4.4</t>
    </r>
  </si>
  <si>
    <t>MAIZ</t>
  </si>
  <si>
    <t>CORN MONTHLY AVERAGE PRICES DURING 2025</t>
  </si>
  <si>
    <r>
      <t>FOB UP RIVER</t>
    </r>
    <r>
      <rPr>
        <i/>
        <sz val="9"/>
        <rFont val="Arial"/>
        <family val="2"/>
      </rPr>
      <t xml:space="preserve"> /FOB ARGENTINE PORTS</t>
    </r>
  </si>
  <si>
    <r>
      <t>Feb/</t>
    </r>
    <r>
      <rPr>
        <i/>
        <sz val="9"/>
        <rFont val="Arial Narrow"/>
        <family val="2"/>
      </rPr>
      <t>Fb</t>
    </r>
  </si>
  <si>
    <r>
      <t>May/</t>
    </r>
    <r>
      <rPr>
        <i/>
        <sz val="9"/>
        <rFont val="Arial Narrow"/>
        <family val="2"/>
      </rPr>
      <t>My</t>
    </r>
  </si>
  <si>
    <r>
      <t>Jun/</t>
    </r>
    <r>
      <rPr>
        <i/>
        <sz val="9"/>
        <rFont val="Arial Narrow"/>
        <family val="2"/>
      </rPr>
      <t>Jn</t>
    </r>
  </si>
  <si>
    <r>
      <t>Ago/</t>
    </r>
    <r>
      <rPr>
        <i/>
        <sz val="9"/>
        <rFont val="Arial Narrow"/>
        <family val="2"/>
      </rPr>
      <t>Ago</t>
    </r>
  </si>
  <si>
    <r>
      <t>Set/</t>
    </r>
    <r>
      <rPr>
        <i/>
        <sz val="9"/>
        <rFont val="Arial Narrow"/>
        <family val="2"/>
      </rPr>
      <t>Sep</t>
    </r>
  </si>
  <si>
    <r>
      <t>Ene/</t>
    </r>
    <r>
      <rPr>
        <i/>
        <sz val="9"/>
        <rFont val="Arial Narrow"/>
        <family val="2"/>
      </rPr>
      <t>Jan26</t>
    </r>
  </si>
  <si>
    <r>
      <t>Feb/</t>
    </r>
    <r>
      <rPr>
        <i/>
        <sz val="9"/>
        <rFont val="Arial Narrow"/>
        <family val="2"/>
      </rPr>
      <t>Fb26</t>
    </r>
  </si>
  <si>
    <r>
      <t xml:space="preserve">Cuadro 4.5 </t>
    </r>
    <r>
      <rPr>
        <i/>
        <sz val="10"/>
        <rFont val="Arial Narrow"/>
        <family val="2"/>
      </rPr>
      <t xml:space="preserve">   Table 4.5</t>
    </r>
  </si>
  <si>
    <r>
      <t>FOB PUERTOS BRASIL (BRASIL)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>/FOB PORTS, BRAZIL</t>
    </r>
  </si>
  <si>
    <r>
      <t>Ago</t>
    </r>
    <r>
      <rPr>
        <i/>
        <sz val="9"/>
        <rFont val="Arial Narrow"/>
        <family val="2"/>
      </rPr>
      <t>/Aug</t>
    </r>
  </si>
  <si>
    <r>
      <t>Set/</t>
    </r>
    <r>
      <rPr>
        <i/>
        <sz val="9"/>
        <rFont val="Arial Narrow"/>
        <family val="2"/>
      </rPr>
      <t>St</t>
    </r>
  </si>
  <si>
    <r>
      <t>Oct/</t>
    </r>
    <r>
      <rPr>
        <i/>
        <sz val="9"/>
        <rFont val="Arial Narrow"/>
        <family val="2"/>
      </rPr>
      <t>Oc</t>
    </r>
  </si>
  <si>
    <r>
      <t>Nov</t>
    </r>
    <r>
      <rPr>
        <i/>
        <sz val="9"/>
        <rFont val="Arial Narrow"/>
        <family val="2"/>
      </rPr>
      <t>/Nv</t>
    </r>
  </si>
  <si>
    <r>
      <t>Dic</t>
    </r>
    <r>
      <rPr>
        <i/>
        <sz val="9"/>
        <rFont val="Arial Narrow"/>
        <family val="2"/>
      </rPr>
      <t>/Dec</t>
    </r>
  </si>
  <si>
    <t>Ene/Jan1</t>
  </si>
  <si>
    <r>
      <t>Jul/</t>
    </r>
    <r>
      <rPr>
        <i/>
        <sz val="9"/>
        <rFont val="Arial Narrow"/>
        <family val="2"/>
      </rPr>
      <t>Jly26</t>
    </r>
  </si>
  <si>
    <r>
      <t>Ago</t>
    </r>
    <r>
      <rPr>
        <i/>
        <sz val="9"/>
        <rFont val="Arial Narrow"/>
        <family val="2"/>
      </rPr>
      <t>/Aug26</t>
    </r>
  </si>
  <si>
    <r>
      <t>FOB GOLFO DE MEXICO (EE.UU.)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>/FOB GULF, USA</t>
    </r>
  </si>
  <si>
    <t>Abr/Apr26</t>
  </si>
  <si>
    <r>
      <t>Cuadro 4.6</t>
    </r>
    <r>
      <rPr>
        <i/>
        <sz val="10"/>
        <rFont val="Arial Narrow"/>
        <family val="2"/>
      </rPr>
      <t xml:space="preserve">    Table 4.6</t>
    </r>
  </si>
  <si>
    <t>CHICAGO BOARD OF TRADE (EE.UU.)</t>
  </si>
  <si>
    <t>May/My26</t>
  </si>
  <si>
    <t>Set/St26</t>
  </si>
  <si>
    <t>May/My27</t>
  </si>
  <si>
    <t>Set/St27</t>
  </si>
  <si>
    <r>
      <t>Jul/</t>
    </r>
    <r>
      <rPr>
        <i/>
        <sz val="9"/>
        <rFont val="Arial Narrow"/>
        <family val="2"/>
      </rPr>
      <t>Jly28</t>
    </r>
  </si>
  <si>
    <r>
      <t>Dic/</t>
    </r>
    <r>
      <rPr>
        <i/>
        <sz val="9"/>
        <rFont val="Arial Narrow"/>
        <family val="2"/>
      </rPr>
      <t>Dec28</t>
    </r>
  </si>
  <si>
    <r>
      <t xml:space="preserve">Cuadro 4.7  </t>
    </r>
    <r>
      <rPr>
        <i/>
        <sz val="10"/>
        <rFont val="Arial Narrow"/>
        <family val="2"/>
      </rPr>
      <t xml:space="preserve">  Table 4.7</t>
    </r>
  </si>
  <si>
    <t>SOYBEAN MONTHLY AVERAGE PRICES DURING 2025</t>
  </si>
  <si>
    <r>
      <t>FOB</t>
    </r>
    <r>
      <rPr>
        <sz val="9"/>
        <rFont val="Arial"/>
        <family val="2"/>
      </rPr>
      <t xml:space="preserve"> (a)</t>
    </r>
  </si>
  <si>
    <r>
      <t>FOB UP RIVER (ARG.)</t>
    </r>
    <r>
      <rPr>
        <i/>
        <sz val="9"/>
        <rFont val="Arial"/>
        <family val="2"/>
      </rPr>
      <t>/FOB ARGENTINE PORTS</t>
    </r>
  </si>
  <si>
    <t>2ª Posición</t>
  </si>
  <si>
    <r>
      <t>May</t>
    </r>
    <r>
      <rPr>
        <i/>
        <sz val="9"/>
        <rFont val="Arial Narrow"/>
        <family val="2"/>
      </rPr>
      <t>/May</t>
    </r>
  </si>
  <si>
    <r>
      <t>Set</t>
    </r>
    <r>
      <rPr>
        <i/>
        <sz val="9"/>
        <rFont val="Arial Narrow"/>
        <family val="2"/>
      </rPr>
      <t>/St</t>
    </r>
  </si>
  <si>
    <t>Nov/Nv</t>
  </si>
  <si>
    <r>
      <t>Abr/</t>
    </r>
    <r>
      <rPr>
        <i/>
        <sz val="9"/>
        <rFont val="Arial Narrow"/>
        <family val="2"/>
      </rPr>
      <t>Apr26</t>
    </r>
  </si>
  <si>
    <t>May/May6</t>
  </si>
  <si>
    <r>
      <t>FOB PTOS PARAGUAY</t>
    </r>
    <r>
      <rPr>
        <b/>
        <sz val="9"/>
        <rFont val="Arial"/>
        <family val="2"/>
      </rPr>
      <t/>
    </r>
  </si>
  <si>
    <t>FOB PTOS BRASIL</t>
  </si>
  <si>
    <t>Mar/Mch</t>
  </si>
  <si>
    <r>
      <t>Abr/</t>
    </r>
    <r>
      <rPr>
        <i/>
        <sz val="8"/>
        <rFont val="Arial Narrow"/>
        <family val="2"/>
      </rPr>
      <t>Apr</t>
    </r>
  </si>
  <si>
    <t>May/May</t>
  </si>
  <si>
    <t>Jun/Jun</t>
  </si>
  <si>
    <t>Ago/Aug</t>
  </si>
  <si>
    <t>Set/St</t>
  </si>
  <si>
    <r>
      <t>Cuadro 4.8</t>
    </r>
    <r>
      <rPr>
        <i/>
        <sz val="10"/>
        <rFont val="Arial Narrow"/>
        <family val="2"/>
      </rPr>
      <t xml:space="preserve">   Table 4.8</t>
    </r>
  </si>
  <si>
    <r>
      <t>FOB GOLFO DE MEXICO (EE.UU.)</t>
    </r>
    <r>
      <rPr>
        <b/>
        <sz val="9"/>
        <rFont val="Arial Black"/>
        <family val="2"/>
      </rPr>
      <t xml:space="preserve"> </t>
    </r>
    <r>
      <rPr>
        <i/>
        <sz val="9"/>
        <rFont val="Arial"/>
        <family val="2"/>
      </rPr>
      <t>/FOB Gulf, USA</t>
    </r>
  </si>
  <si>
    <r>
      <t>Mar/Mch</t>
    </r>
    <r>
      <rPr>
        <i/>
        <sz val="9"/>
        <rFont val="Arial Narrow"/>
        <family val="2"/>
      </rPr>
      <t>26</t>
    </r>
  </si>
  <si>
    <t>Ago/Aug26</t>
  </si>
  <si>
    <t>Nov/Nv26</t>
  </si>
  <si>
    <t>Ene/Jan27</t>
  </si>
  <si>
    <t>Ago/Aug27</t>
  </si>
  <si>
    <t>Nov/Nv27</t>
  </si>
  <si>
    <r>
      <t xml:space="preserve">Cuadro 4.9 </t>
    </r>
    <r>
      <rPr>
        <i/>
        <sz val="10"/>
        <rFont val="Arial Narrow"/>
        <family val="2"/>
      </rPr>
      <t xml:space="preserve">   Table 4.9</t>
    </r>
  </si>
  <si>
    <t>ACEITE DE SOJA</t>
  </si>
  <si>
    <t>SOYBEAN OIL MONTHLY AVERAGE PRICES DURING 2025</t>
  </si>
  <si>
    <r>
      <t>Dólares por tn /</t>
    </r>
    <r>
      <rPr>
        <i/>
        <sz val="8"/>
        <rFont val="Arial Narrow"/>
        <family val="2"/>
      </rPr>
      <t xml:space="preserve"> US Dollars per tonne</t>
    </r>
  </si>
  <si>
    <r>
      <t>FOB UP RIVER Y PUERTOS DEL SUR (ARGENTINA)</t>
    </r>
    <r>
      <rPr>
        <b/>
        <sz val="9"/>
        <rFont val="Arial Black"/>
        <family val="2"/>
      </rPr>
      <t xml:space="preserve"> </t>
    </r>
    <r>
      <rPr>
        <i/>
        <sz val="9"/>
        <rFont val="Arial"/>
        <family val="2"/>
      </rPr>
      <t>/FOB ARGENTINE PORTS</t>
    </r>
  </si>
  <si>
    <t>2° Posición</t>
  </si>
  <si>
    <r>
      <t>Mar/</t>
    </r>
    <r>
      <rPr>
        <i/>
        <sz val="9"/>
        <rFont val="Arial Narrow"/>
        <family val="2"/>
      </rPr>
      <t>Mach</t>
    </r>
  </si>
  <si>
    <t>Abr-May</t>
  </si>
  <si>
    <t>May-Jul</t>
  </si>
  <si>
    <t>Jun-Jul</t>
  </si>
  <si>
    <t>Jul-Ago</t>
  </si>
  <si>
    <t>Ago/Set</t>
  </si>
  <si>
    <r>
      <t>Sep/</t>
    </r>
    <r>
      <rPr>
        <i/>
        <sz val="9"/>
        <rFont val="Arial Narrow"/>
        <family val="2"/>
      </rPr>
      <t>Set</t>
    </r>
  </si>
  <si>
    <t>Oct-Dic</t>
  </si>
  <si>
    <t>Nov-Dic</t>
  </si>
  <si>
    <r>
      <t>Sep/</t>
    </r>
    <r>
      <rPr>
        <i/>
        <sz val="9"/>
        <rFont val="Arial Narrow"/>
        <family val="2"/>
      </rPr>
      <t>Sept</t>
    </r>
  </si>
  <si>
    <t>Set/Sep26</t>
  </si>
  <si>
    <t>Oct/Oct26</t>
  </si>
  <si>
    <r>
      <t xml:space="preserve">Cuadro 4.10 </t>
    </r>
    <r>
      <rPr>
        <i/>
        <sz val="10"/>
        <rFont val="Arial Narrow"/>
        <family val="2"/>
      </rPr>
      <t xml:space="preserve">   Table 4.10</t>
    </r>
  </si>
  <si>
    <t>SUNFLOWERSEED PELLETS MONTHLY AVERAGE PRICES DURING 2025</t>
  </si>
  <si>
    <r>
      <t xml:space="preserve">Dólares por tn </t>
    </r>
    <r>
      <rPr>
        <i/>
        <sz val="8"/>
        <rFont val="Arial Narrow"/>
        <family val="2"/>
      </rPr>
      <t>/ US Dollars per ton</t>
    </r>
  </si>
  <si>
    <r>
      <t>FOB PUERTOS BRASIL</t>
    </r>
    <r>
      <rPr>
        <i/>
        <sz val="9"/>
        <rFont val="Arial"/>
        <family val="2"/>
      </rPr>
      <t xml:space="preserve"> /FOB BRAZIL PORTS</t>
    </r>
  </si>
  <si>
    <t>Jun/Jn</t>
  </si>
  <si>
    <t>Ago-Set</t>
  </si>
  <si>
    <t>Ene-Feb26</t>
  </si>
  <si>
    <t>CIF ROTTERDAM (HOLANDA)</t>
  </si>
  <si>
    <r>
      <t>Jul/</t>
    </r>
    <r>
      <rPr>
        <i/>
        <sz val="9"/>
        <rFont val="Arial Narrow"/>
        <family val="2"/>
      </rPr>
      <t>July</t>
    </r>
  </si>
  <si>
    <t>Ago-Oct</t>
  </si>
  <si>
    <t>Set-Oct</t>
  </si>
  <si>
    <r>
      <t>Nov/</t>
    </r>
    <r>
      <rPr>
        <i/>
        <sz val="9"/>
        <rFont val="Arial Narrow"/>
        <family val="2"/>
      </rPr>
      <t>Nv</t>
    </r>
  </si>
  <si>
    <t>Ene-Mar26</t>
  </si>
  <si>
    <t>Feb-Abr26</t>
  </si>
  <si>
    <r>
      <t>Elaboración propia base a precios recibidos de agencias noticiosas. /</t>
    </r>
    <r>
      <rPr>
        <i/>
        <sz val="8"/>
        <rFont val="Arial Narrow"/>
        <family val="2"/>
      </rPr>
      <t>Based on prices received from news agencies.</t>
    </r>
    <r>
      <rPr>
        <sz val="8"/>
        <rFont val="Arial Narrow"/>
        <family val="2"/>
      </rPr>
      <t xml:space="preserve"> (a) </t>
    </r>
    <r>
      <rPr>
        <i/>
        <sz val="8"/>
        <rFont val="Arial Narrow"/>
        <family val="2"/>
      </rPr>
      <t>2026</t>
    </r>
  </si>
  <si>
    <r>
      <t xml:space="preserve">Cuadro 4.11 </t>
    </r>
    <r>
      <rPr>
        <i/>
        <sz val="10"/>
        <rFont val="Arial Narrow"/>
        <family val="2"/>
      </rPr>
      <t xml:space="preserve">   Table 4.11</t>
    </r>
  </si>
  <si>
    <t>SOYBEAN MEAL MONTHLY AVERAGE PRICES DURING 2025</t>
  </si>
  <si>
    <r>
      <t>FOB UP RIVER Y PUERTOS DEL SUR (ARGENTINA) /</t>
    </r>
    <r>
      <rPr>
        <i/>
        <sz val="9"/>
        <rFont val="Arial Black"/>
        <family val="2"/>
      </rPr>
      <t xml:space="preserve"> FOB ARGENTINE PORTS</t>
    </r>
  </si>
  <si>
    <t>2° Posic.</t>
  </si>
  <si>
    <t>Fb-Mar26</t>
  </si>
  <si>
    <r>
      <t>Oct</t>
    </r>
    <r>
      <rPr>
        <i/>
        <sz val="9"/>
        <rFont val="Arial Narrow"/>
        <family val="2"/>
      </rPr>
      <t>/Oct</t>
    </r>
  </si>
  <si>
    <r>
      <t xml:space="preserve">Cuadro 4.12 </t>
    </r>
    <r>
      <rPr>
        <i/>
        <sz val="10"/>
        <rFont val="Arial Narrow"/>
        <family val="2"/>
      </rPr>
      <t xml:space="preserve">   Table 4.12</t>
    </r>
  </si>
  <si>
    <t>HARINA DE SOJA</t>
  </si>
  <si>
    <t>Abr-Jul</t>
  </si>
  <si>
    <t>Feb-Mar26</t>
  </si>
  <si>
    <t>Abr-Jun</t>
  </si>
  <si>
    <t>May/Jun</t>
  </si>
  <si>
    <t>Jul-Set</t>
  </si>
  <si>
    <t>Oct-Nov</t>
  </si>
  <si>
    <t>Dic-Feb26</t>
  </si>
  <si>
    <r>
      <t>Elaboración propia base a precios recibidos de agencias noticiosas. /</t>
    </r>
    <r>
      <rPr>
        <i/>
        <sz val="8"/>
        <rFont val="Arial Narrow"/>
        <family val="2"/>
      </rPr>
      <t>Based on prices received from news agencies.</t>
    </r>
    <r>
      <rPr>
        <sz val="8"/>
        <rFont val="Arial Narrow"/>
        <family val="2"/>
      </rPr>
      <t xml:space="preserve"> </t>
    </r>
    <r>
      <rPr>
        <i/>
        <sz val="8"/>
        <rFont val="Arial Narrow"/>
        <family val="2"/>
      </rPr>
      <t>(a) 2026</t>
    </r>
  </si>
  <si>
    <r>
      <t xml:space="preserve">Cuadro 4.13 </t>
    </r>
    <r>
      <rPr>
        <i/>
        <sz val="10"/>
        <rFont val="Arial Narrow"/>
        <family val="2"/>
      </rPr>
      <t xml:space="preserve">   Table 4.13</t>
    </r>
  </si>
  <si>
    <t>ACEITE DE GIRASOL</t>
  </si>
  <si>
    <r>
      <t>FOB UP RIVER Y PUERTOS DEL SUR (ARGENTINA)</t>
    </r>
    <r>
      <rPr>
        <i/>
        <sz val="9"/>
        <rFont val="Arial"/>
        <family val="2"/>
      </rPr>
      <t xml:space="preserve"> /FOB ARGENTINE PORTS</t>
    </r>
  </si>
  <si>
    <t>May-Jun</t>
  </si>
  <si>
    <t>Mar-Abr26</t>
  </si>
  <si>
    <t>Ene/Jan</t>
  </si>
  <si>
    <t>Ene-Mar</t>
  </si>
  <si>
    <r>
      <t>Feb/</t>
    </r>
    <r>
      <rPr>
        <i/>
        <sz val="9"/>
        <rFont val="Arial Narrow"/>
        <family val="2"/>
      </rPr>
      <t>Fbr</t>
    </r>
  </si>
  <si>
    <t>Feb-Mar</t>
  </si>
  <si>
    <t>Ene-Mr26</t>
  </si>
  <si>
    <r>
      <t>Elaboración propia base a precios recibidos de agencias noticiosas. /</t>
    </r>
    <r>
      <rPr>
        <i/>
        <sz val="8"/>
        <rFont val="Arial Narrow"/>
        <family val="2"/>
      </rPr>
      <t>Based on prices received from news agencies.</t>
    </r>
    <r>
      <rPr>
        <sz val="8"/>
        <rFont val="Arial Narrow"/>
        <family val="2"/>
      </rPr>
      <t xml:space="preserve"> (a)</t>
    </r>
    <r>
      <rPr>
        <i/>
        <sz val="8"/>
        <rFont val="Arial Narrow"/>
        <family val="2"/>
      </rPr>
      <t xml:space="preserve"> 2026</t>
    </r>
  </si>
  <si>
    <r>
      <t>Cuadro 4.14</t>
    </r>
    <r>
      <rPr>
        <i/>
        <sz val="10"/>
        <rFont val="Arial Narrow"/>
        <family val="2"/>
      </rPr>
      <t xml:space="preserve">    Table 4.14</t>
    </r>
  </si>
  <si>
    <t>PELLETS DE GIRASOL</t>
  </si>
  <si>
    <t>SUNFLOWERSEED OIL MONTHLY AVERAGE PRICES DURING 2025</t>
  </si>
  <si>
    <t>feb-Mar26</t>
  </si>
  <si>
    <t>Feb-Abr</t>
  </si>
  <si>
    <t>Nov-Ene</t>
  </si>
  <si>
    <t>Abr-May26</t>
  </si>
  <si>
    <t>Abr-Jun26</t>
  </si>
  <si>
    <r>
      <t>Elaboración propia base a precios recibidos de agencias noticiosas. /</t>
    </r>
    <r>
      <rPr>
        <i/>
        <sz val="8"/>
        <rFont val="Arial Narrow"/>
        <family val="2"/>
      </rPr>
      <t>Based on prices received from news agencies.</t>
    </r>
    <r>
      <rPr>
        <sz val="8"/>
        <rFont val="Arial Narrow"/>
        <family val="2"/>
      </rPr>
      <t xml:space="preserve">  </t>
    </r>
  </si>
  <si>
    <r>
      <t xml:space="preserve">Cuadro 4.15 </t>
    </r>
    <r>
      <rPr>
        <i/>
        <sz val="10"/>
        <rFont val="Arial Narrow"/>
        <family val="2"/>
      </rPr>
      <t xml:space="preserve">   Table 4.15</t>
    </r>
  </si>
  <si>
    <t>ACEITE DE COLZA</t>
  </si>
  <si>
    <t>CIF ROTTERDAM</t>
  </si>
  <si>
    <t>Nov-Ene26</t>
  </si>
  <si>
    <t>May-Jul26</t>
  </si>
  <si>
    <t>Ago-Oct26</t>
  </si>
  <si>
    <t>Nov-Ene27</t>
  </si>
  <si>
    <r>
      <t xml:space="preserve">Cuadro 4.16 </t>
    </r>
    <r>
      <rPr>
        <i/>
        <sz val="10"/>
        <rFont val="Arial Narrow"/>
        <family val="2"/>
      </rPr>
      <t xml:space="preserve">   Table 4.16</t>
    </r>
  </si>
  <si>
    <t>ACEITE DE PALMA</t>
  </si>
  <si>
    <r>
      <t xml:space="preserve"> /1 Participación del puerto respecto del total de embarques de origen argentino.  /2 Participación respecto del total de embarques. Fuente: MAGyP.</t>
    </r>
    <r>
      <rPr>
        <i/>
        <sz val="8"/>
        <rFont val="Arial Narrow"/>
        <family val="2"/>
      </rPr>
      <t xml:space="preserve"> </t>
    </r>
    <r>
      <rPr>
        <sz val="8"/>
        <rFont val="Arial Narrow"/>
        <family val="2"/>
      </rPr>
      <t xml:space="preserve">  
</t>
    </r>
    <r>
      <rPr>
        <i/>
        <sz val="8"/>
        <rFont val="Arial Narrow"/>
        <family val="2"/>
      </rPr>
      <t>/1 As a percentage of the Argentina origin shipments subtotal. /2 As a percentage of the shipments total. Source: Ministerio de Agroindustria</t>
    </r>
  </si>
  <si>
    <t>R. LATINOAMERICA</t>
  </si>
  <si>
    <t>RESTO LATINOAMÉRICA</t>
  </si>
  <si>
    <r>
      <t xml:space="preserve">Participación </t>
    </r>
    <r>
      <rPr>
        <i/>
        <sz val="9"/>
        <rFont val="Arial Narrow"/>
        <family val="2"/>
      </rPr>
      <t>/Share</t>
    </r>
  </si>
  <si>
    <t>Aceite de 
Cártamo</t>
  </si>
  <si>
    <r>
      <t>Fuente/</t>
    </r>
    <r>
      <rPr>
        <i/>
        <sz val="8"/>
        <rFont val="Arial Narrow"/>
        <family val="2"/>
      </rPr>
      <t xml:space="preserve">Source: </t>
    </r>
    <r>
      <rPr>
        <sz val="8"/>
        <rFont val="Arial Narrow"/>
        <family val="2"/>
      </rPr>
      <t>Ministerio de Agroindustria. No incluye vía terrestre ni contenedores.</t>
    </r>
  </si>
  <si>
    <t>Emiratos Árabes Unidos</t>
  </si>
  <si>
    <t>Irak</t>
  </si>
  <si>
    <t>Anuario Estadístico 2025</t>
  </si>
  <si>
    <t>2025 Statistical Annuary</t>
  </si>
  <si>
    <t>Bolsa de Comercio de Rosario</t>
  </si>
  <si>
    <t>Anuario Estadístico 2025 - 2025 Statistical Annuary</t>
  </si>
  <si>
    <t>Responsable de la edición: Dr. Julio Calzada</t>
  </si>
  <si>
    <t>Director de la publicación: Bolsa de Comercio de Rosario</t>
  </si>
  <si>
    <r>
      <t xml:space="preserve">ISSN </t>
    </r>
    <r>
      <rPr>
        <sz val="10"/>
        <color theme="1"/>
        <rFont val="Times New Roman"/>
        <family val="1"/>
      </rPr>
      <t>2250-8988</t>
    </r>
  </si>
  <si>
    <t>Permitida la reproducción parcial con mención de la fuente</t>
  </si>
  <si>
    <t>Dirección de Informaciones y Estudios Económicos</t>
  </si>
  <si>
    <t>Córdoba 1402</t>
  </si>
  <si>
    <t>S2000AVY Rosario, Santa Fe, Argentina</t>
  </si>
  <si>
    <t>Tel: (+54) (0341) 525-8300 - Fax: (+54) (0341) 4241019</t>
  </si>
  <si>
    <t>Atención de lunes a viernes de 09:00 a 18:00 horas</t>
  </si>
  <si>
    <t>e-mail: diyee@bcr.com.ar</t>
  </si>
  <si>
    <t>http://www.bcr.com.ar</t>
  </si>
  <si>
    <t>Contenido</t>
  </si>
  <si>
    <t xml:space="preserve">Cuadro </t>
  </si>
  <si>
    <t>Página</t>
  </si>
  <si>
    <t>I - PRODUCTOS PRIMARIOS. CEREALES Y OLEAGINOSAS</t>
  </si>
  <si>
    <t>1. Datos de la producción argentina</t>
  </si>
  <si>
    <t xml:space="preserve">1.1 </t>
  </si>
  <si>
    <t xml:space="preserve">1.2 </t>
  </si>
  <si>
    <t xml:space="preserve">1.3 </t>
  </si>
  <si>
    <t xml:space="preserve">1.4 </t>
  </si>
  <si>
    <t xml:space="preserve">1.5 </t>
  </si>
  <si>
    <t xml:space="preserve">1.6 </t>
  </si>
  <si>
    <t xml:space="preserve">1.7 </t>
  </si>
  <si>
    <t xml:space="preserve">1.8 </t>
  </si>
  <si>
    <t xml:space="preserve">1.9 </t>
  </si>
  <si>
    <t>2. Datos de la comercialización argentina</t>
  </si>
  <si>
    <t xml:space="preserve">2.1 </t>
  </si>
  <si>
    <t>Evolución de existencias comerciales</t>
  </si>
  <si>
    <t xml:space="preserve">2.2 </t>
  </si>
  <si>
    <t>Industrialización mensual de granos</t>
  </si>
  <si>
    <t xml:space="preserve">2.3 </t>
  </si>
  <si>
    <t>Industrialización mensual de oleaginosos</t>
  </si>
  <si>
    <t xml:space="preserve">2.4 </t>
  </si>
  <si>
    <t xml:space="preserve">2.5 </t>
  </si>
  <si>
    <t xml:space="preserve">2.6 </t>
  </si>
  <si>
    <t xml:space="preserve">2.7 </t>
  </si>
  <si>
    <t xml:space="preserve">2.8 </t>
  </si>
  <si>
    <t xml:space="preserve">2.9 </t>
  </si>
  <si>
    <t xml:space="preserve">2.10 </t>
  </si>
  <si>
    <t xml:space="preserve">2.11 </t>
  </si>
  <si>
    <t xml:space="preserve">Movimiento de mercaderías en Puerto Rosario en 2025 </t>
  </si>
  <si>
    <t>3. Precios orientativos del mercado físico de Rosario. Cámara Arbitral de Cereales de Rosario</t>
  </si>
  <si>
    <t xml:space="preserve">3.1 </t>
  </si>
  <si>
    <t xml:space="preserve">Trigo Pan: precios máximos, mínimos y promedios mensuales y diarios en 2025 </t>
  </si>
  <si>
    <t xml:space="preserve">3.2 </t>
  </si>
  <si>
    <t xml:space="preserve">Trigo Pan: precios promedio mensuales y anuales desde 2014 a 2024 </t>
  </si>
  <si>
    <t xml:space="preserve">3.3 </t>
  </si>
  <si>
    <t xml:space="preserve">Maíz: precios máximos, mínimos y promedios mensuales y diarios en 2025 </t>
  </si>
  <si>
    <t xml:space="preserve">3.4 </t>
  </si>
  <si>
    <t>Maíz: precios promedio mensuales y anuales desde 2014 a 2024</t>
  </si>
  <si>
    <t xml:space="preserve">3.5 </t>
  </si>
  <si>
    <t xml:space="preserve">Sorgo: precios máximos, mínimos y promedios mensuales, y diarios en 2025 </t>
  </si>
  <si>
    <t xml:space="preserve">3.6 </t>
  </si>
  <si>
    <t>Sorgo: precios promedio mensuales y anuales de Sorgo desde 2014 a 2024</t>
  </si>
  <si>
    <t xml:space="preserve">3.7 </t>
  </si>
  <si>
    <t xml:space="preserve">Soja: precios máximos, mínimos y promedios mensuales y diarios en 2025 </t>
  </si>
  <si>
    <t xml:space="preserve">3.8 </t>
  </si>
  <si>
    <t>Soja: precios promedio mensuales y anuales desde 2014 a 2024</t>
  </si>
  <si>
    <t xml:space="preserve">3.9 </t>
  </si>
  <si>
    <t xml:space="preserve">Girasol: precios máximos, mínimos y promedios mensuales, y diarios en 2025 </t>
  </si>
  <si>
    <t xml:space="preserve">3.10 </t>
  </si>
  <si>
    <t>Girasol: precios promedio mensuales y anuales desde 2014 a 2024</t>
  </si>
  <si>
    <t>4. Precios de exportación e internacionales</t>
  </si>
  <si>
    <t xml:space="preserve">4.1 </t>
  </si>
  <si>
    <t xml:space="preserve">Trigo: precios promedio de los mercados de futuros de KCBOT y CBOT </t>
  </si>
  <si>
    <t xml:space="preserve">4.2 </t>
  </si>
  <si>
    <t xml:space="preserve">Trigo: precios promedio FOB puertos argentinos y Golfo de México (EE.UU.) </t>
  </si>
  <si>
    <t xml:space="preserve">4.3 </t>
  </si>
  <si>
    <t xml:space="preserve">Sorgo: precios promedio FOB puertos argentinos y Golfo de México (EE.UU.) </t>
  </si>
  <si>
    <t xml:space="preserve">4.4 </t>
  </si>
  <si>
    <t>Maíz: precios promedio FOB puertos argentinos</t>
  </si>
  <si>
    <t xml:space="preserve">4.5 </t>
  </si>
  <si>
    <t xml:space="preserve">Maíz: precios promedio FOB puertos Paranaguá (Brasil) y Golfo de México (EE.UU.) </t>
  </si>
  <si>
    <t xml:space="preserve">4.6 </t>
  </si>
  <si>
    <t xml:space="preserve">Maíz: precios promedio de futuros del CBOT </t>
  </si>
  <si>
    <t xml:space="preserve">4.7 </t>
  </si>
  <si>
    <t xml:space="preserve">Soja: precios promedio FOB puertos del Up River (Argentina) y Paranaguá (Brasil) </t>
  </si>
  <si>
    <t xml:space="preserve">4.8 </t>
  </si>
  <si>
    <t xml:space="preserve">Soja: precios promedio FOB puertos del Golfo de México (EE.UU.) y de futuros del CBOT </t>
  </si>
  <si>
    <t xml:space="preserve">4.9 </t>
  </si>
  <si>
    <t xml:space="preserve">Aceite de Soja: precios promedio FOB puertos argentinos y futuros del CBOT </t>
  </si>
  <si>
    <t>4.10</t>
  </si>
  <si>
    <t>Aceite de Soja: precios promedio FOB puertos Paranaguá (Brasil) y CIF Rotterdam</t>
  </si>
  <si>
    <t xml:space="preserve">4.11 </t>
  </si>
  <si>
    <t xml:space="preserve">Harina de Soja: precios promedio FOB puertos argentinos y de futuros del CBOT </t>
  </si>
  <si>
    <t xml:space="preserve">4.12 </t>
  </si>
  <si>
    <t xml:space="preserve">Harina de Soja: precios promedio FOB puertos Paranaguá (Brasil) y CIF Rotterdam </t>
  </si>
  <si>
    <t xml:space="preserve">4.13 </t>
  </si>
  <si>
    <t xml:space="preserve">Aceite de Girasol: precios promedio FOB puertos argentinos y CIF Rotterdam </t>
  </si>
  <si>
    <t xml:space="preserve">4.14 </t>
  </si>
  <si>
    <t>Pellets de Girasol: precios promedio FOB puertos argentinos y CIF Rotterdam</t>
  </si>
  <si>
    <t xml:space="preserve">4.15 </t>
  </si>
  <si>
    <t>Aceite de Colza: precios promedio CIF Rotterdam</t>
  </si>
  <si>
    <t xml:space="preserve">4.16 </t>
  </si>
  <si>
    <t>Aceite de Palma: precios promedio CIF Rotterdam</t>
  </si>
  <si>
    <t xml:space="preserve">REFERENCIAS BIBLIOGRAFICAS </t>
  </si>
  <si>
    <t xml:space="preserve">DIRECCIONES UTILES EN INTERNET </t>
  </si>
  <si>
    <t>Table of content</t>
  </si>
  <si>
    <t xml:space="preserve">Table </t>
  </si>
  <si>
    <t>Page</t>
  </si>
  <si>
    <t>I - COMMODITIES. CEREALS AND OILSEEDS</t>
  </si>
  <si>
    <t>1. Argentina Crop Data</t>
  </si>
  <si>
    <t>2. Argentina Crop Commercialization Data</t>
  </si>
  <si>
    <t>Evolution comercial stocks</t>
  </si>
  <si>
    <t xml:space="preserve">Monthly grains processing </t>
  </si>
  <si>
    <t xml:space="preserve">Monthly oilseeds crushing </t>
  </si>
  <si>
    <t xml:space="preserve">Grains shipments by terminal port in 2025 </t>
  </si>
  <si>
    <t xml:space="preserve">Grains shipments by destination country in 2025 </t>
  </si>
  <si>
    <t xml:space="preserve">Byproducts shipments by terminal port in 2025 </t>
  </si>
  <si>
    <t xml:space="preserve">Byproducts shipments by destination country in 2025 </t>
  </si>
  <si>
    <t xml:space="preserve">Vegetable oils shipments by terminal port in 2025 </t>
  </si>
  <si>
    <t xml:space="preserve">Vegetable oils shipments by destination country in 2025 </t>
  </si>
  <si>
    <t xml:space="preserve">Cargoes traffic in the Port of Rosario during 2025 </t>
  </si>
  <si>
    <t>3. Cash Reference Prices. Cámara Arbitral de Cereales de Rosario</t>
  </si>
  <si>
    <t xml:space="preserve">Bread wheat: daily and monthly maximum, minimum and average prices during 2025 </t>
  </si>
  <si>
    <t xml:space="preserve">Bread wheat: monthly and annual average prices from 2014 to 2024 </t>
  </si>
  <si>
    <t xml:space="preserve">Corn: daily and monthly maximum, minimum and average prices during 2025 </t>
  </si>
  <si>
    <t xml:space="preserve">Corn: monthly and annual average prices from 2014 to 2024 </t>
  </si>
  <si>
    <t xml:space="preserve">Grain Sorghum: daily and monthly maximum, minimum and average prices during 2025 </t>
  </si>
  <si>
    <t xml:space="preserve">Grain Sorghum: monthly and annual average prices from 2014 to 2024 </t>
  </si>
  <si>
    <t xml:space="preserve">Soybean: daily and monthly maximum, minimum and average prices during 2025 </t>
  </si>
  <si>
    <t xml:space="preserve">Soybean: monthly and annual average prices from 2014 to 2024 </t>
  </si>
  <si>
    <t xml:space="preserve">Sunflowerseed: daily and monthly maximum, minimum and average prices during 2025 </t>
  </si>
  <si>
    <t xml:space="preserve">Sunflowerseed: monthly and annual average prices from 2014 to 2024 </t>
  </si>
  <si>
    <t>5. Export and World Grain Prices</t>
  </si>
  <si>
    <t xml:space="preserve">Wheat: KCBOT and CBOT monthly average prices </t>
  </si>
  <si>
    <t xml:space="preserve">Wheat: FOB argentine ports and Mexico Gulf (USA) monthly average prices </t>
  </si>
  <si>
    <t xml:space="preserve">Sorghum: FOB argentine ports and Mexico Gulf (USA) monthly average prices </t>
  </si>
  <si>
    <t xml:space="preserve">Corn: FOB argentine ports monthly average prices </t>
  </si>
  <si>
    <t xml:space="preserve">Corn: FOB Paranaguá (Brazil) and Mexico Gulf (USA) monthly average prices </t>
  </si>
  <si>
    <t xml:space="preserve">Corn: CBOT monthly average prices </t>
  </si>
  <si>
    <t xml:space="preserve">Soybean: FOB Up River (Argentina) and Paranaguá (Brazil) monthly average prices </t>
  </si>
  <si>
    <t xml:space="preserve">Soybean: FOB Mexico Gulf (USA) and CBOT monthly average prices </t>
  </si>
  <si>
    <t xml:space="preserve">Soybean oil: FOB argentine ports and CBOT monthly average prices </t>
  </si>
  <si>
    <t xml:space="preserve">Soybean oil: CIF Rotterdam monthly average prices </t>
  </si>
  <si>
    <t xml:space="preserve">Soybeanmeal: FOB argentine ports, CIF Rotterdam and CBOT monthly average prices </t>
  </si>
  <si>
    <t xml:space="preserve">Soybeanmeal: CIF Rotterdam monthly average prices </t>
  </si>
  <si>
    <t xml:space="preserve">Sunflowerseed oil: FOB argentine ports and CIF Rotterdam monthly average prices </t>
  </si>
  <si>
    <t xml:space="preserve">Sunflowerseed pellet: FOB argentine ports monthly average prices </t>
  </si>
  <si>
    <t>Rapeseed oil: CIF Rotterdam monthly average prices</t>
  </si>
  <si>
    <t xml:space="preserve">Palm oil: CIF Rotterdam monthly average prices </t>
  </si>
  <si>
    <t xml:space="preserve">BIBLIOGRAPHIC REFERENCES </t>
  </si>
  <si>
    <t>USEFUL URL’S</t>
  </si>
  <si>
    <t>VOLVER</t>
  </si>
  <si>
    <r>
      <t xml:space="preserve"> </t>
    </r>
    <r>
      <rPr>
        <b/>
        <sz val="11"/>
        <color rgb="FF000000"/>
        <rFont val="Times New Roman"/>
        <family val="1"/>
      </rPr>
      <t xml:space="preserve">REFERENCIAS BIBLIOGRAFICAS </t>
    </r>
    <r>
      <rPr>
        <i/>
        <sz val="11"/>
        <color rgb="FF000000"/>
        <rFont val="Times New Roman"/>
        <family val="1"/>
      </rPr>
      <t xml:space="preserve">/BIBLIOGRAPHIC REFERENCES </t>
    </r>
  </si>
  <si>
    <t xml:space="preserve">• Boletines estadísticos mensuales y anuales - Gerencia de Análisis Económico e Información, Subgerencia de Estadísticas monetarias y financieras del BCRA (Banco Central de la República Argentina) </t>
  </si>
  <si>
    <r>
      <t xml:space="preserve">DIRECCIONES UTILES EN INTERNET </t>
    </r>
    <r>
      <rPr>
        <i/>
        <sz val="11"/>
        <color rgb="FF000000"/>
        <rFont val="Times New Roman"/>
        <family val="1"/>
      </rPr>
      <t xml:space="preserve">/USEFUL URL’S </t>
    </r>
  </si>
  <si>
    <r>
      <t xml:space="preserve">Datos de Argentina </t>
    </r>
    <r>
      <rPr>
        <i/>
        <sz val="11"/>
        <color rgb="FF000000"/>
        <rFont val="Times New Roman"/>
        <family val="1"/>
      </rPr>
      <t xml:space="preserve">/Data from Argentina </t>
    </r>
  </si>
  <si>
    <r>
      <t xml:space="preserve">Datos del exterior </t>
    </r>
    <r>
      <rPr>
        <i/>
        <sz val="11"/>
        <color rgb="FF000000"/>
        <rFont val="Times New Roman"/>
        <family val="1"/>
      </rPr>
      <t xml:space="preserve">/Data from outside </t>
    </r>
  </si>
  <si>
    <t xml:space="preserve">CME Group (CMW/Chicago Board of Trade/Nymex Company) www.cmegroup.com </t>
  </si>
  <si>
    <t>KCBOT (Kansas City Board of Trade), EE.UU. www.kcbot.com</t>
  </si>
  <si>
    <t xml:space="preserve">• Informativos Semanales de 2025 - Bolsa de Comercio de Rosario </t>
  </si>
  <si>
    <t>EMBARQUES MENSUALES DE GRANOS, ACEITES Y SUBPRODUCTOS EN 2025</t>
  </si>
  <si>
    <t>MONTHLY GRAINS, VEGETABLE OILS AND BYPRODUCTS SHIPMENTS DURING 2025</t>
  </si>
  <si>
    <t>Embarques mensuales de granos, subproductos y aceites</t>
  </si>
  <si>
    <t xml:space="preserve">Embarques de granos por terminal portuaria en 2025 </t>
  </si>
  <si>
    <t xml:space="preserve">Embarques de granos por destino en 2025 </t>
  </si>
  <si>
    <t xml:space="preserve">Embarques de subproductos por terminal portuaria en 2025 </t>
  </si>
  <si>
    <t xml:space="preserve">Embarques de subproductos por destino en 2025 </t>
  </si>
  <si>
    <t xml:space="preserve">Embarques de aceites por terminal portuaria en 2025 </t>
  </si>
  <si>
    <t xml:space="preserve">Embarques de aceites por destino en 2025 </t>
  </si>
  <si>
    <t>Área sembrada, área cosechada, producción y rinde de Trigo</t>
  </si>
  <si>
    <t>Área sembrada, área cosechada, producción y rinde de granos</t>
  </si>
  <si>
    <t>Área sembrada, área cosechada, producción y rinde de Maíz</t>
  </si>
  <si>
    <t xml:space="preserve">Área sembrada, área cosechada, producción y rinde de Sorgo </t>
  </si>
  <si>
    <t xml:space="preserve">Área sembrada, área cosechada, producción y rinde de Arroz </t>
  </si>
  <si>
    <t>Área sembrada, área cosechada, producción y rinde de Soja</t>
  </si>
  <si>
    <t>Área sembrada, área cosechada, producción y rinde de Girasol</t>
  </si>
  <si>
    <t>Área sembrada, área cosechada, producción y rinde de Maní</t>
  </si>
  <si>
    <t>Área sembrada, área cosechada, producción y rinde de Algodón</t>
  </si>
  <si>
    <t>Total grain seeded Área, harvested Área, production and yield</t>
  </si>
  <si>
    <t>Wheat seeded Área, harvested Área, production and yield</t>
  </si>
  <si>
    <t>Corn seeded Área, harvested Área, production and yield</t>
  </si>
  <si>
    <t>Grain Sorghum seeded Área, harvested Área, production and yield</t>
  </si>
  <si>
    <t>Rice seeded Área, harvested Área, production and yield</t>
  </si>
  <si>
    <t>Soybean seeded Área, harvested Área, production and yield</t>
  </si>
  <si>
    <t>Sunflowerseed seeded Área, harvested Área, production and yield</t>
  </si>
  <si>
    <t>Rapeseeded Área, harvested Área, production and yield</t>
  </si>
  <si>
    <t>Peanut seeded Área, harvested Área, production and yield</t>
  </si>
  <si>
    <t>Cotton seeded Área, harvested Área, production and yield</t>
  </si>
  <si>
    <t xml:space="preserve">Monthly grains, vegetable oils and byproducts shipments </t>
  </si>
  <si>
    <r>
      <t xml:space="preserve"> /1 Participación del puerto respecto del total de embarques de origen argentino.  /2 Participación del puerto respecto del total de embarques de origen que no sea argentino.  /3 Participación respecto del total de embarques. Fuente: Ministerio de Agroindustria</t>
    </r>
    <r>
      <rPr>
        <i/>
        <sz val="7"/>
        <rFont val="Arial Narrow"/>
        <family val="2"/>
      </rPr>
      <t xml:space="preserve"> </t>
    </r>
    <r>
      <rPr>
        <sz val="7"/>
        <rFont val="Arial Narrow"/>
        <family val="2"/>
      </rPr>
      <t xml:space="preserve">  
</t>
    </r>
    <r>
      <rPr>
        <i/>
        <sz val="7"/>
        <rFont val="Arial Narrow"/>
        <family val="2"/>
      </rPr>
      <t>/1 As a percentage of the Argentina origin shipments subtotal. /2 As a percentage of the non-Argentina origin shipments subtotal. /3 As a percentage of the shipments total. Source: Ministerio de Agroindustria</t>
    </r>
  </si>
  <si>
    <t xml:space="preserve">Ministerio de Agricultura, Ganadería y Pesca: www.argentina.gob.ar/economia/agricultura </t>
  </si>
  <si>
    <t xml:space="preserve">BCR (Bolsa de Comercio de Rosario): www.bcr.com.ar </t>
  </si>
  <si>
    <t xml:space="preserve">INDEC (Instituto Nacional de Estadísticas y Censos): www.indec.gob.ar </t>
  </si>
  <si>
    <t xml:space="preserve">BCRA (Banco Central de la República Argentina): www.bcra.gob.ar </t>
  </si>
  <si>
    <t>Mercado de Valores de Buenos Aires S.A. y Bolsa de Comercio de Buenos Aires: www.labolsa.com.ar</t>
  </si>
  <si>
    <t>Mercado Argentino de Valores:  http://mav-sa.com.ar/</t>
  </si>
  <si>
    <t>A3 Mercados: https://matbarofex.com.ar/</t>
  </si>
  <si>
    <t>• Agencias informativas: Thomson Reuters y CMA</t>
  </si>
  <si>
    <r>
      <t xml:space="preserve">Fuente: Elaboración propia según precios de agencias noticiosas. / </t>
    </r>
    <r>
      <rPr>
        <i/>
        <sz val="8"/>
        <rFont val="Arial Narrow"/>
        <family val="2"/>
      </rPr>
      <t>Source: Based on prices received from news agencies.</t>
    </r>
    <r>
      <rPr>
        <sz val="8"/>
        <rFont val="Arial Narrow"/>
        <family val="2"/>
      </rPr>
      <t xml:space="preserve">  (a) año 2026</t>
    </r>
  </si>
  <si>
    <r>
      <t xml:space="preserve">Elaboración propia base precios recibidos agencias noticiosas. / </t>
    </r>
    <r>
      <rPr>
        <i/>
        <sz val="8"/>
        <rFont val="Arial Narrow"/>
        <family val="2"/>
      </rPr>
      <t xml:space="preserve">Based on prices received from news agencies. </t>
    </r>
    <r>
      <rPr>
        <sz val="8"/>
        <rFont val="Arial Narrow"/>
        <family val="2"/>
      </rPr>
      <t xml:space="preserve"> a) Precios índices y/o FOB oficiales fijados por Ministerio de Agroindustria / </t>
    </r>
    <r>
      <rPr>
        <i/>
        <sz val="8"/>
        <rFont val="Arial Narrow"/>
        <family val="2"/>
      </rPr>
      <t>Official export prices.</t>
    </r>
    <r>
      <rPr>
        <sz val="8"/>
        <rFont val="Arial Narrow"/>
        <family val="2"/>
      </rPr>
      <t xml:space="preserve"> (b) 2026. (c ) 2028 (d) Origen Argentina / </t>
    </r>
    <r>
      <rPr>
        <i/>
        <sz val="8"/>
        <rFont val="Arial Narrow"/>
        <family val="2"/>
      </rPr>
      <t>Origin Argentine.</t>
    </r>
  </si>
  <si>
    <r>
      <t xml:space="preserve">Elaboración propia base precios recibidos agencias noticiosas. / </t>
    </r>
    <r>
      <rPr>
        <i/>
        <sz val="8"/>
        <rFont val="Arial Narrow"/>
        <family val="2"/>
      </rPr>
      <t>Based on prices received from news agencies.</t>
    </r>
    <r>
      <rPr>
        <sz val="8"/>
        <rFont val="Arial Narrow"/>
        <family val="2"/>
      </rPr>
      <t xml:space="preserve">  a) Precios índices y/o FOB oficiales fijados por Ministerio de Agroindustria / </t>
    </r>
    <r>
      <rPr>
        <i/>
        <sz val="8"/>
        <rFont val="Arial Narrow"/>
        <family val="2"/>
      </rPr>
      <t xml:space="preserve">Official export prices. </t>
    </r>
    <r>
      <rPr>
        <sz val="8"/>
        <rFont val="Arial Narrow"/>
        <family val="2"/>
      </rPr>
      <t>(b) 2026. (c ) 2028</t>
    </r>
  </si>
  <si>
    <r>
      <t xml:space="preserve">Fuente: Elaboración propia en base a precios recibidos de agencias noticiosas. / </t>
    </r>
    <r>
      <rPr>
        <i/>
        <sz val="8"/>
        <rFont val="Arial Narrow"/>
        <family val="2"/>
      </rPr>
      <t>Source: Based on prices received from news agencie</t>
    </r>
    <r>
      <rPr>
        <sz val="8"/>
        <rFont val="Arial Narrow"/>
        <family val="2"/>
      </rPr>
      <t>s.  (a) 2028</t>
    </r>
  </si>
  <si>
    <r>
      <t xml:space="preserve">Fuente: Elaboración propia en base a precios recibidos de agencias noticiosas. / </t>
    </r>
    <r>
      <rPr>
        <i/>
        <sz val="8"/>
        <rFont val="Arial Narrow"/>
        <family val="2"/>
      </rPr>
      <t xml:space="preserve">Source: Based on prices received from news agencies. </t>
    </r>
    <r>
      <rPr>
        <sz val="8"/>
        <rFont val="Arial Narrow"/>
        <family val="2"/>
      </rPr>
      <t xml:space="preserve">(a) Precios índices y/o FOB oficiales fijados por Ministerio de Agroindustria / </t>
    </r>
    <r>
      <rPr>
        <i/>
        <sz val="8"/>
        <rFont val="Arial Narrow"/>
        <family val="2"/>
      </rPr>
      <t>Official export prices</t>
    </r>
    <r>
      <rPr>
        <sz val="8"/>
        <rFont val="Arial Narrow"/>
        <family val="2"/>
      </rPr>
      <t>. (b) 2026</t>
    </r>
  </si>
  <si>
    <r>
      <t xml:space="preserve">Fuente: Elaboración propia en base a precios recibidos de agencias noticiosas. / </t>
    </r>
    <r>
      <rPr>
        <i/>
        <sz val="8"/>
        <rFont val="Arial Narrow"/>
        <family val="2"/>
      </rPr>
      <t>Source: Based on prices received from news agencies</t>
    </r>
    <r>
      <rPr>
        <sz val="8"/>
        <rFont val="Arial Narrow"/>
        <family val="2"/>
      </rPr>
      <t>. (a) Año 2028</t>
    </r>
  </si>
  <si>
    <r>
      <t xml:space="preserve">Fuente: Elaboración propia en base a precios recibidos de agencias noticiosas. / </t>
    </r>
    <r>
      <rPr>
        <i/>
        <sz val="8"/>
        <rFont val="Arial Narrow"/>
        <family val="2"/>
      </rPr>
      <t>Source: Based on prices received from news agencies.</t>
    </r>
    <r>
      <rPr>
        <sz val="8"/>
        <rFont val="Arial Narrow"/>
        <family val="2"/>
      </rPr>
      <t xml:space="preserve"> (a) Precios índices y/o FOB oficiales fijados por Ministerio de Agroindustria / </t>
    </r>
    <r>
      <rPr>
        <i/>
        <sz val="8"/>
        <rFont val="Arial Narrow"/>
        <family val="2"/>
      </rPr>
      <t>Official export prices.</t>
    </r>
    <r>
      <rPr>
        <sz val="8"/>
        <rFont val="Arial Narrow"/>
        <family val="2"/>
      </rPr>
      <t xml:space="preserve"> (a) 2026</t>
    </r>
  </si>
  <si>
    <r>
      <t xml:space="preserve">Fuente: Elaboración propia según precios de agencias noticiosas. / </t>
    </r>
    <r>
      <rPr>
        <i/>
        <sz val="8"/>
        <rFont val="Arial Narrow"/>
        <family val="2"/>
      </rPr>
      <t xml:space="preserve">Source: Based on prices received from news agencies. </t>
    </r>
    <r>
      <rPr>
        <sz val="8"/>
        <rFont val="Arial Narrow"/>
        <family val="2"/>
      </rPr>
      <t xml:space="preserve">Referencias: (a) Precios índices y/o FOB oficiales fijados por Ministerio de Agroindustria / </t>
    </r>
    <r>
      <rPr>
        <i/>
        <sz val="8"/>
        <rFont val="Arial Narrow"/>
        <family val="2"/>
      </rPr>
      <t xml:space="preserve">Official export prices. </t>
    </r>
    <r>
      <rPr>
        <sz val="8"/>
        <rFont val="Arial Narrow"/>
        <family val="2"/>
      </rPr>
      <t>(b) año 2026</t>
    </r>
  </si>
  <si>
    <r>
      <t xml:space="preserve">Fuente: Elaboración propia en base a precios recibidos de agencias noticiosas.  / </t>
    </r>
    <r>
      <rPr>
        <i/>
        <sz val="8"/>
        <rFont val="Arial Narrow"/>
        <family val="2"/>
      </rPr>
      <t xml:space="preserve">Source: Based on prices received from news agencies. </t>
    </r>
    <r>
      <rPr>
        <sz val="8"/>
        <rFont val="Arial Narrow"/>
        <family val="2"/>
      </rPr>
      <t>(a) Año 2027</t>
    </r>
  </si>
  <si>
    <r>
      <t>Fuente: Ente Administrador Puerto Rosario (ENAPRO)</t>
    </r>
    <r>
      <rPr>
        <i/>
        <sz val="8"/>
        <rFont val="Arial Narrow"/>
        <family val="2"/>
      </rPr>
      <t xml:space="preserve"> - Source: ENAPRO.   * </t>
    </r>
    <r>
      <rPr>
        <sz val="8"/>
        <rFont val="Arial Narrow"/>
        <family val="2"/>
      </rPr>
      <t>Cifras en toneladas</t>
    </r>
    <r>
      <rPr>
        <i/>
        <sz val="8"/>
        <rFont val="Arial Narrow"/>
        <family val="2"/>
      </rPr>
      <t xml:space="preserve"> - Numbers in Tonnes.  ** </t>
    </r>
    <r>
      <rPr>
        <sz val="8"/>
        <rFont val="Arial Narrow"/>
        <family val="2"/>
      </rPr>
      <t>Unidades</t>
    </r>
    <r>
      <rPr>
        <i/>
        <sz val="8"/>
        <rFont val="Arial Narrow"/>
        <family val="2"/>
      </rPr>
      <t xml:space="preserve"> - Units.  </t>
    </r>
    <r>
      <rPr>
        <sz val="8"/>
        <rFont val="Arial Narrow"/>
        <family val="2"/>
      </rPr>
      <t xml:space="preserve">OTROS: Tránsito Entrado / Salido y Removido Entrado / Salido </t>
    </r>
    <r>
      <rPr>
        <i/>
        <sz val="8"/>
        <rFont val="Arial Narrow"/>
        <family val="2"/>
      </rPr>
      <t xml:space="preserve"> -  OTHER: Traffic In / Out  and  Removed  In / Out.</t>
    </r>
  </si>
  <si>
    <r>
      <t>Fuente</t>
    </r>
    <r>
      <rPr>
        <i/>
        <sz val="7"/>
        <rFont val="Calibri"/>
        <family val="2"/>
      </rPr>
      <t xml:space="preserve"> / Source: MAGyP (Ministerio de Agricultura, Ganadería y Pesca de la Nación).  </t>
    </r>
    <r>
      <rPr>
        <sz val="7"/>
        <rFont val="Calibri"/>
        <family val="2"/>
      </rPr>
      <t xml:space="preserve">Se incluyen algodón, alpiste, arroz, avena, cártamo, cebada cervecera, cebada forrajera, centeno, colza,  girasol, lino, maíz, maní, mijo, soja, sorgo, trigo. / </t>
    </r>
    <r>
      <rPr>
        <i/>
        <sz val="7"/>
        <rFont val="Calibri"/>
        <family val="2"/>
      </rPr>
      <t xml:space="preserve">Crops included are cotton, birsdseed, rice, oats, brewer barley, feeder barley, rye, corn, millet, grain sorghum, wheat, safflower, rape.seed, sunflowerseed, lineseed, groundnut and soybean. Otros/Others:  </t>
    </r>
    <r>
      <rPr>
        <sz val="7"/>
        <rFont val="Calibri"/>
        <family val="2"/>
      </rPr>
      <t>La Rioja, Neuquén, Chubut, Mendoza, Río Negro, San Juan.</t>
    </r>
  </si>
  <si>
    <r>
      <t xml:space="preserve">Fuente </t>
    </r>
    <r>
      <rPr>
        <i/>
        <sz val="8"/>
        <rFont val="Arial Narrow"/>
        <family val="2"/>
      </rPr>
      <t>/ Source:</t>
    </r>
    <r>
      <rPr>
        <sz val="8"/>
        <rFont val="Arial Narrow"/>
        <family val="2"/>
      </rPr>
      <t xml:space="preserve"> MAGyP (Ministerio de Agricultura, Ganadería y Pesca de la Nación). OTROS/</t>
    </r>
    <r>
      <rPr>
        <i/>
        <sz val="8"/>
        <rFont val="Arial Narrow"/>
        <family val="2"/>
      </rPr>
      <t>OTHERS</t>
    </r>
    <r>
      <rPr>
        <sz val="8"/>
        <rFont val="Arial Narrow"/>
        <family val="2"/>
      </rPr>
      <t>: Misiones, La Rioja, Neuquén, Río Negro, San Juan, Chubut, Santa Cruz</t>
    </r>
  </si>
  <si>
    <r>
      <t xml:space="preserve">Fuente </t>
    </r>
    <r>
      <rPr>
        <i/>
        <sz val="8"/>
        <rFont val="Arial Narrow"/>
        <family val="2"/>
      </rPr>
      <t>/ Source:</t>
    </r>
    <r>
      <rPr>
        <sz val="8"/>
        <rFont val="Arial Narrow"/>
        <family val="2"/>
      </rPr>
      <t xml:space="preserve"> MAGyP (Ministerio de Agricultura, Ganadería y Pesca de la Nación). OTROS/</t>
    </r>
    <r>
      <rPr>
        <i/>
        <sz val="8"/>
        <rFont val="Arial Narrow"/>
        <family val="2"/>
      </rPr>
      <t>OTHERS</t>
    </r>
    <r>
      <rPr>
        <sz val="8"/>
        <rFont val="Arial Narrow"/>
        <family val="2"/>
      </rPr>
      <t xml:space="preserve"> Chubut, La Rioja, Mendoza, Neuquén, Río Negro, San Juan.</t>
    </r>
  </si>
  <si>
    <r>
      <t xml:space="preserve">Fuente </t>
    </r>
    <r>
      <rPr>
        <i/>
        <sz val="8"/>
        <rFont val="Arial Narrow"/>
        <family val="2"/>
      </rPr>
      <t>/ Source:</t>
    </r>
    <r>
      <rPr>
        <sz val="8"/>
        <rFont val="Arial Narrow"/>
        <family val="2"/>
      </rPr>
      <t xml:space="preserve"> MAGyP (Ministerio de Agricultura, Ganadería y Pesca de la Nación). Otros/</t>
    </r>
    <r>
      <rPr>
        <i/>
        <sz val="8"/>
        <rFont val="Arial Narrow"/>
        <family val="2"/>
      </rPr>
      <t>Others</t>
    </r>
    <r>
      <rPr>
        <sz val="8"/>
        <rFont val="Arial Narrow"/>
        <family val="2"/>
      </rPr>
      <t>: Chubut, Mendoza y Río Negro</t>
    </r>
  </si>
  <si>
    <r>
      <t xml:space="preserve">Fuente </t>
    </r>
    <r>
      <rPr>
        <i/>
        <sz val="8"/>
        <rFont val="Arial Narrow"/>
        <family val="2"/>
      </rPr>
      <t>/ Source:</t>
    </r>
    <r>
      <rPr>
        <sz val="8"/>
        <rFont val="Arial Narrow"/>
        <family val="2"/>
      </rPr>
      <t xml:space="preserve"> MAGyP (Ministerio de Agricultura, Ganadería y Pesca de la Nación).</t>
    </r>
  </si>
  <si>
    <r>
      <t xml:space="preserve">Fuente </t>
    </r>
    <r>
      <rPr>
        <i/>
        <sz val="8"/>
        <rFont val="Arial Narrow"/>
        <family val="2"/>
      </rPr>
      <t>/ Source:</t>
    </r>
    <r>
      <rPr>
        <sz val="8"/>
        <rFont val="Arial Narrow"/>
        <family val="2"/>
      </rPr>
      <t xml:space="preserve"> MAGyP (Ministerio de Agricultura, Ganadería y Pesca de la Nación). Otros/</t>
    </r>
    <r>
      <rPr>
        <i/>
        <sz val="8"/>
        <rFont val="Arial Narrow"/>
        <family val="2"/>
      </rPr>
      <t>Others</t>
    </r>
    <r>
      <rPr>
        <sz val="8"/>
        <rFont val="Arial Narrow"/>
        <family val="2"/>
      </rPr>
      <t>: Jujuy, La Rioja, Mendoza, Misiones, San Juan</t>
    </r>
  </si>
  <si>
    <r>
      <t xml:space="preserve">Fuente </t>
    </r>
    <r>
      <rPr>
        <i/>
        <sz val="8"/>
        <rFont val="Arial Narrow"/>
        <family val="2"/>
      </rPr>
      <t>/ Source:</t>
    </r>
    <r>
      <rPr>
        <sz val="8"/>
        <rFont val="Arial Narrow"/>
        <family val="2"/>
      </rPr>
      <t xml:space="preserve"> MAGyP (Ministerio de Agricultura, Ganadería y Pesca de la Nación). OTROS/</t>
    </r>
    <r>
      <rPr>
        <i/>
        <sz val="8"/>
        <rFont val="Arial Narrow"/>
        <family val="2"/>
      </rPr>
      <t>OTHERS</t>
    </r>
    <r>
      <rPr>
        <sz val="8"/>
        <rFont val="Arial Narrow"/>
        <family val="2"/>
      </rPr>
      <t>: Catamarca, Chaco, La Rioja, Mendoza, Misiones y Stgo del Estero</t>
    </r>
  </si>
  <si>
    <r>
      <t xml:space="preserve">Fuente </t>
    </r>
    <r>
      <rPr>
        <i/>
        <sz val="8"/>
        <rFont val="Arial Narrow"/>
        <family val="2"/>
      </rPr>
      <t>/ Source:</t>
    </r>
    <r>
      <rPr>
        <sz val="8"/>
        <rFont val="Arial Narrow"/>
        <family val="2"/>
      </rPr>
      <t xml:space="preserve"> MAGyP (Ministerio de Agricultura, Ganadería y Pesca de la Nación). Otros/</t>
    </r>
    <r>
      <rPr>
        <i/>
        <sz val="8"/>
        <rFont val="Arial Narrow"/>
        <family val="2"/>
      </rPr>
      <t>Others</t>
    </r>
    <r>
      <rPr>
        <sz val="8"/>
        <rFont val="Arial Narrow"/>
        <family val="2"/>
      </rPr>
      <t>: Catamarca, Jujuy, Mendoza y Misiones.</t>
    </r>
  </si>
  <si>
    <t>• Estimaciones agrícolas, semanales de 2025 - Dirección de Información y Sistemas, Ministerio de Agricultura, Ganadería y Pesca de la Nación</t>
  </si>
  <si>
    <t>• Transporte y Embarque de Granos, enero a diciembre de 2025 - Dirección de Mercados Agrícolas y Agroindustriales, Ministerio de Agricultura, Ganadería y Pesca de la Nación</t>
  </si>
  <si>
    <t>• Informes diarios de 2025 - J.J. Hinrichsen S.A. y Agrosud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</si>
</sst>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#,##0.000"/>
    <numFmt numFmtId="165" formatCode="#,##0.0"/>
    <numFmt numFmtId="166" formatCode="mmm"/>
    <numFmt numFmtId="167" formatCode="mmm/yy"/>
    <numFmt numFmtId="168" formatCode="0.0%"/>
    <numFmt numFmtId="169" formatCode="0.00\ &quot;(a)&quot;"/>
    <numFmt numFmtId="170" formatCode="0.00&quot;(a)&quot;"/>
    <numFmt numFmtId="171" formatCode="d/m"/>
    <numFmt numFmtId="172" formatCode="0.00&quot;(b)&quot;"/>
    <numFmt numFmtId="173" formatCode="#,##0.00[$€];[Red]\-#,##0.00[$€]"/>
    <numFmt numFmtId="174" formatCode="000.00&quot;(b)&quot;"/>
    <numFmt numFmtId="175" formatCode="0.00\ &quot;(b)&quot;"/>
    <numFmt numFmtId="176" formatCode="0.00&quot;(c)&quot;"/>
    <numFmt numFmtId="177" formatCode="0,000.00&quot;(b)&quot;"/>
    <numFmt numFmtId="178" formatCode="0.00\ \(\b\)"/>
    <numFmt numFmtId="179" formatCode="0.00\ \(\a\)"/>
  </numFmts>
  <fonts count="95">
    <font>
      <sz val="10"/>
      <name val="Geneva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i/>
      <sz val="10"/>
      <name val="Arial Narrow"/>
      <family val="2"/>
    </font>
    <font>
      <b/>
      <sz val="10"/>
      <name val="Arial Narrow"/>
      <family val="2"/>
    </font>
    <font>
      <sz val="9"/>
      <name val="Arial Narrow"/>
      <family val="2"/>
    </font>
    <font>
      <sz val="9"/>
      <name val="Arial Narrow"/>
      <family val="2"/>
    </font>
    <font>
      <b/>
      <sz val="11"/>
      <name val="Times New Roman"/>
      <family val="1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Black"/>
      <family val="2"/>
    </font>
    <font>
      <b/>
      <sz val="10"/>
      <name val="Arial Black"/>
      <family val="2"/>
    </font>
    <font>
      <b/>
      <i/>
      <sz val="10"/>
      <name val="Arial Narrow"/>
      <family val="2"/>
    </font>
    <font>
      <b/>
      <sz val="10"/>
      <name val="Times New Roman"/>
      <family val="1"/>
    </font>
    <font>
      <i/>
      <sz val="11"/>
      <name val="Arial"/>
      <family val="2"/>
    </font>
    <font>
      <sz val="13"/>
      <name val="Arial Black"/>
      <family val="2"/>
    </font>
    <font>
      <b/>
      <sz val="12"/>
      <name val="Arial"/>
      <family val="2"/>
    </font>
    <font>
      <i/>
      <sz val="9"/>
      <name val="Arial Narrow"/>
      <family val="2"/>
    </font>
    <font>
      <b/>
      <sz val="10"/>
      <name val="Calibri"/>
      <family val="2"/>
    </font>
    <font>
      <i/>
      <sz val="10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sz val="7"/>
      <name val="Calibri"/>
      <family val="2"/>
    </font>
    <font>
      <i/>
      <sz val="7"/>
      <name val="Calibri"/>
      <family val="2"/>
    </font>
    <font>
      <b/>
      <sz val="9"/>
      <name val="Arial Narrow"/>
      <family val="2"/>
    </font>
    <font>
      <sz val="9"/>
      <name val="Calibri"/>
      <family val="2"/>
      <scheme val="minor"/>
    </font>
    <font>
      <sz val="9"/>
      <color theme="0" tint="-0.499984740745262"/>
      <name val="Arial Narrow"/>
      <family val="2"/>
    </font>
    <font>
      <sz val="7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Arial Narrow"/>
      <family val="2"/>
    </font>
    <font>
      <u/>
      <sz val="10"/>
      <color theme="10"/>
      <name val="Geneva"/>
    </font>
    <font>
      <u/>
      <sz val="9"/>
      <color theme="10"/>
      <name val="Geneva"/>
    </font>
    <font>
      <b/>
      <i/>
      <sz val="9"/>
      <name val="Arial Narrow"/>
      <family val="2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name val="Arial Black"/>
      <family val="2"/>
    </font>
    <font>
      <sz val="14"/>
      <name val="Arial Black"/>
      <family val="2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0" tint="-0.499984740745262"/>
      <name val="Arial Narrow"/>
      <family val="2"/>
    </font>
    <font>
      <sz val="10"/>
      <name val="Geneva"/>
    </font>
    <font>
      <sz val="10"/>
      <name val="Arial"/>
      <family val="2"/>
    </font>
    <font>
      <sz val="14"/>
      <name val="Arial"/>
      <family val="2"/>
    </font>
    <font>
      <b/>
      <i/>
      <sz val="8"/>
      <name val="Arial Narrow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 Narrow"/>
      <family val="2"/>
    </font>
    <font>
      <i/>
      <sz val="12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i/>
      <sz val="8"/>
      <name val="Times New Roman"/>
      <family val="1"/>
    </font>
    <font>
      <sz val="8"/>
      <name val="Geneva"/>
    </font>
    <font>
      <sz val="9"/>
      <name val="Arial Black"/>
      <family val="2"/>
    </font>
    <font>
      <i/>
      <sz val="8"/>
      <name val="Arial Black"/>
      <family val="2"/>
    </font>
    <font>
      <i/>
      <sz val="14"/>
      <name val="Arial Black"/>
      <family val="2"/>
    </font>
    <font>
      <i/>
      <sz val="10"/>
      <name val="Arial"/>
      <family val="2"/>
    </font>
    <font>
      <i/>
      <sz val="12"/>
      <name val="Arial"/>
      <family val="2"/>
    </font>
    <font>
      <b/>
      <sz val="14"/>
      <name val="Arial Black"/>
      <family val="2"/>
    </font>
    <font>
      <sz val="7"/>
      <name val="Arial Narrow"/>
      <family val="2"/>
    </font>
    <font>
      <i/>
      <sz val="7"/>
      <name val="Arial Narrow"/>
      <family val="2"/>
    </font>
    <font>
      <b/>
      <i/>
      <sz val="16"/>
      <name val="Times New Roman"/>
      <family val="1"/>
    </font>
    <font>
      <sz val="13"/>
      <color indexed="8"/>
      <name val="Arial Black"/>
      <family val="2"/>
    </font>
    <font>
      <b/>
      <sz val="11"/>
      <color indexed="8"/>
      <name val="Arial"/>
      <family val="2"/>
    </font>
    <font>
      <sz val="12"/>
      <name val="Arial Black"/>
      <family val="2"/>
    </font>
    <font>
      <i/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i/>
      <sz val="9"/>
      <name val="Arial Black"/>
      <family val="2"/>
    </font>
    <font>
      <b/>
      <sz val="32"/>
      <color theme="1"/>
      <name val="Times New Roman"/>
      <family val="1"/>
    </font>
    <font>
      <sz val="18"/>
      <color rgb="FF404040"/>
      <name val="Times New Roman"/>
      <family val="1"/>
    </font>
    <font>
      <b/>
      <sz val="26"/>
      <color rgb="FF595959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9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ArialNarrow"/>
    </font>
    <font>
      <i/>
      <sz val="9"/>
      <color theme="1"/>
      <name val="Times New Roman"/>
      <family val="1"/>
    </font>
    <font>
      <b/>
      <sz val="10"/>
      <color theme="1"/>
      <name val="ArialNarrow,Bold"/>
    </font>
    <font>
      <b/>
      <sz val="10"/>
      <color theme="1"/>
      <name val="Times New Roman"/>
      <family val="1"/>
    </font>
    <font>
      <sz val="20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2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1">
    <xf numFmtId="0" fontId="0" fillId="0" borderId="0"/>
    <xf numFmtId="0" fontId="30" fillId="0" borderId="0" applyNumberFormat="0" applyFill="0" applyBorder="0" applyAlignment="0" applyProtection="0"/>
    <xf numFmtId="9" fontId="42" fillId="0" borderId="0" applyFont="0" applyFill="0" applyBorder="0" applyAlignment="0" applyProtection="0"/>
    <xf numFmtId="0" fontId="43" fillId="0" borderId="0">
      <alignment vertical="center"/>
    </xf>
    <xf numFmtId="0" fontId="43" fillId="0" borderId="0">
      <alignment vertical="center"/>
    </xf>
    <xf numFmtId="4" fontId="42" fillId="0" borderId="0" applyFont="0" applyFill="0" applyBorder="0" applyAlignment="0" applyProtection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2" fillId="0" borderId="0"/>
    <xf numFmtId="0" fontId="43" fillId="0" borderId="0">
      <alignment wrapText="1"/>
    </xf>
    <xf numFmtId="173" fontId="42" fillId="0" borderId="0" applyFont="0" applyFill="0" applyBorder="0" applyAlignment="0" applyProtection="0"/>
    <xf numFmtId="0" fontId="42" fillId="0" borderId="0"/>
    <xf numFmtId="0" fontId="42" fillId="0" borderId="0"/>
    <xf numFmtId="0" fontId="1" fillId="0" borderId="0"/>
    <xf numFmtId="0" fontId="80" fillId="0" borderId="0" applyNumberFormat="0" applyFill="0" applyBorder="0" applyAlignment="0" applyProtection="0"/>
  </cellStyleXfs>
  <cellXfs count="974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4" fontId="5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left" indent="1"/>
    </xf>
    <xf numFmtId="4" fontId="5" fillId="0" borderId="0" xfId="0" applyNumberFormat="1" applyFont="1"/>
    <xf numFmtId="164" fontId="5" fillId="0" borderId="0" xfId="0" applyNumberFormat="1" applyFont="1"/>
    <xf numFmtId="0" fontId="6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25" fillId="0" borderId="0" xfId="0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right"/>
    </xf>
    <xf numFmtId="4" fontId="26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right" indent="1"/>
    </xf>
    <xf numFmtId="3" fontId="25" fillId="0" borderId="0" xfId="0" applyNumberFormat="1" applyFont="1"/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25" fillId="0" borderId="0" xfId="0" applyFont="1" applyFill="1"/>
    <xf numFmtId="3" fontId="25" fillId="0" borderId="0" xfId="0" applyNumberFormat="1" applyFont="1" applyFill="1"/>
    <xf numFmtId="3" fontId="25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center" vertical="center"/>
    </xf>
    <xf numFmtId="3" fontId="0" fillId="0" borderId="0" xfId="0" applyNumberFormat="1"/>
    <xf numFmtId="164" fontId="5" fillId="0" borderId="0" xfId="0" applyNumberFormat="1" applyFont="1" applyFill="1"/>
    <xf numFmtId="0" fontId="5" fillId="0" borderId="0" xfId="0" applyFont="1" applyFill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5" fillId="2" borderId="0" xfId="0" applyFont="1" applyFill="1"/>
    <xf numFmtId="0" fontId="29" fillId="0" borderId="0" xfId="0" applyFont="1"/>
    <xf numFmtId="4" fontId="29" fillId="0" borderId="0" xfId="0" applyNumberFormat="1" applyFont="1" applyFill="1" applyAlignment="1">
      <alignment horizontal="right"/>
    </xf>
    <xf numFmtId="2" fontId="29" fillId="0" borderId="0" xfId="0" applyNumberFormat="1" applyFont="1" applyFill="1" applyAlignment="1">
      <alignment horizontal="right"/>
    </xf>
    <xf numFmtId="0" fontId="29" fillId="0" borderId="0" xfId="0" applyFont="1" applyAlignment="1">
      <alignment horizontal="center"/>
    </xf>
    <xf numFmtId="2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horizontal="right" vertical="center"/>
    </xf>
    <xf numFmtId="4" fontId="5" fillId="0" borderId="0" xfId="0" applyNumberFormat="1" applyFont="1" applyFill="1" applyAlignment="1">
      <alignment horizontal="right" vertical="center"/>
    </xf>
    <xf numFmtId="0" fontId="24" fillId="0" borderId="0" xfId="0" applyFont="1" applyAlignment="1">
      <alignment vertical="center"/>
    </xf>
    <xf numFmtId="0" fontId="31" fillId="0" borderId="0" xfId="1" applyFont="1"/>
    <xf numFmtId="14" fontId="25" fillId="0" borderId="0" xfId="0" applyNumberFormat="1" applyFont="1" applyAlignment="1">
      <alignment horizontal="center" vertical="center" wrapText="1"/>
    </xf>
    <xf numFmtId="165" fontId="25" fillId="0" borderId="0" xfId="0" applyNumberFormat="1" applyFont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0" fontId="6" fillId="0" borderId="5" xfId="0" applyFont="1" applyFill="1" applyBorder="1" applyAlignment="1">
      <alignment horizontal="right" vertical="center"/>
    </xf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0" fontId="5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/>
    <xf numFmtId="0" fontId="17" fillId="0" borderId="0" xfId="0" applyFont="1" applyBorder="1" applyAlignment="1">
      <alignment horizontal="left"/>
    </xf>
    <xf numFmtId="0" fontId="24" fillId="0" borderId="0" xfId="0" applyFont="1" applyBorder="1" applyAlignment="1">
      <alignment horizontal="center" vertical="center"/>
    </xf>
    <xf numFmtId="0" fontId="24" fillId="0" borderId="0" xfId="0" applyFont="1"/>
    <xf numFmtId="0" fontId="5" fillId="0" borderId="0" xfId="0" applyFont="1" applyBorder="1"/>
    <xf numFmtId="0" fontId="39" fillId="0" borderId="0" xfId="0" applyFont="1"/>
    <xf numFmtId="0" fontId="24" fillId="0" borderId="1" xfId="0" applyFont="1" applyBorder="1" applyAlignment="1">
      <alignment horizontal="right" vertical="center"/>
    </xf>
    <xf numFmtId="4" fontId="24" fillId="0" borderId="0" xfId="0" applyNumberFormat="1" applyFont="1" applyAlignment="1">
      <alignment horizontal="right"/>
    </xf>
    <xf numFmtId="4" fontId="24" fillId="0" borderId="0" xfId="0" applyNumberFormat="1" applyFont="1"/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Border="1" applyAlignment="1">
      <alignment horizontal="right"/>
    </xf>
    <xf numFmtId="4" fontId="41" fillId="0" borderId="0" xfId="0" applyNumberFormat="1" applyFont="1" applyAlignment="1">
      <alignment horizontal="right"/>
    </xf>
    <xf numFmtId="0" fontId="24" fillId="0" borderId="0" xfId="0" applyFont="1" applyAlignment="1">
      <alignment horizontal="center"/>
    </xf>
    <xf numFmtId="4" fontId="24" fillId="0" borderId="0" xfId="0" applyNumberFormat="1" applyFont="1" applyFill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4" fontId="24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4" fontId="24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2" fontId="5" fillId="0" borderId="0" xfId="0" applyNumberFormat="1" applyFont="1" applyBorder="1" applyAlignment="1">
      <alignment horizontal="right" vertical="center"/>
    </xf>
    <xf numFmtId="2" fontId="24" fillId="0" borderId="0" xfId="0" applyNumberFormat="1" applyFont="1" applyBorder="1" applyAlignment="1">
      <alignment horizontal="right" vertical="center"/>
    </xf>
    <xf numFmtId="2" fontId="24" fillId="0" borderId="0" xfId="0" applyNumberFormat="1" applyFont="1" applyAlignment="1">
      <alignment horizontal="right"/>
    </xf>
    <xf numFmtId="0" fontId="24" fillId="0" borderId="0" xfId="0" applyFont="1" applyBorder="1" applyAlignment="1">
      <alignment horizontal="center" vertical="center"/>
    </xf>
    <xf numFmtId="0" fontId="43" fillId="0" borderId="0" xfId="0" applyFont="1"/>
    <xf numFmtId="0" fontId="44" fillId="0" borderId="0" xfId="0" applyFont="1"/>
    <xf numFmtId="0" fontId="45" fillId="0" borderId="4" xfId="0" applyFont="1" applyBorder="1" applyAlignment="1">
      <alignment horizontal="centerContinuous"/>
    </xf>
    <xf numFmtId="0" fontId="46" fillId="0" borderId="4" xfId="0" applyFont="1" applyBorder="1" applyAlignment="1">
      <alignment horizontal="centerContinuous"/>
    </xf>
    <xf numFmtId="0" fontId="9" fillId="0" borderId="4" xfId="0" applyFont="1" applyBorder="1" applyAlignment="1">
      <alignment horizontal="right"/>
    </xf>
    <xf numFmtId="0" fontId="47" fillId="0" borderId="0" xfId="0" applyFont="1"/>
    <xf numFmtId="0" fontId="8" fillId="0" borderId="0" xfId="0" applyFont="1" applyBorder="1" applyAlignment="1">
      <alignment horizontal="centerContinuous"/>
    </xf>
    <xf numFmtId="0" fontId="24" fillId="0" borderId="0" xfId="0" applyFont="1" applyBorder="1" applyAlignment="1">
      <alignment horizontal="center"/>
    </xf>
    <xf numFmtId="0" fontId="49" fillId="0" borderId="3" xfId="0" applyFont="1" applyBorder="1" applyAlignment="1">
      <alignment horizontal="center" vertical="center" wrapText="1"/>
    </xf>
    <xf numFmtId="0" fontId="24" fillId="0" borderId="0" xfId="0" applyFont="1" applyAlignment="1"/>
    <xf numFmtId="0" fontId="5" fillId="0" borderId="0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17" fontId="5" fillId="0" borderId="0" xfId="0" quotePrefix="1" applyNumberFormat="1" applyFont="1" applyBorder="1" applyAlignment="1">
      <alignment horizontal="left"/>
    </xf>
    <xf numFmtId="166" fontId="17" fillId="0" borderId="0" xfId="0" applyNumberFormat="1" applyFont="1" applyAlignment="1">
      <alignment horizontal="left"/>
    </xf>
    <xf numFmtId="3" fontId="5" fillId="0" borderId="0" xfId="0" applyNumberFormat="1" applyFont="1" applyFill="1" applyBorder="1" applyAlignment="1">
      <alignment horizontal="center"/>
    </xf>
    <xf numFmtId="3" fontId="5" fillId="0" borderId="0" xfId="0" applyNumberFormat="1" applyFont="1" applyAlignment="1">
      <alignment horizontal="center"/>
    </xf>
    <xf numFmtId="17" fontId="5" fillId="0" borderId="6" xfId="0" quotePrefix="1" applyNumberFormat="1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3" fontId="5" fillId="0" borderId="6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/>
    </xf>
    <xf numFmtId="3" fontId="5" fillId="0" borderId="0" xfId="0" applyNumberFormat="1" applyFont="1" applyAlignment="1">
      <alignment vertical="top"/>
    </xf>
    <xf numFmtId="166" fontId="17" fillId="0" borderId="6" xfId="0" applyNumberFormat="1" applyFont="1" applyBorder="1" applyAlignment="1">
      <alignment horizontal="left"/>
    </xf>
    <xf numFmtId="0" fontId="17" fillId="0" borderId="0" xfId="0" applyFont="1" applyBorder="1"/>
    <xf numFmtId="0" fontId="49" fillId="0" borderId="0" xfId="0" applyFont="1" applyBorder="1" applyAlignment="1">
      <alignment horizontal="right" wrapText="1"/>
    </xf>
    <xf numFmtId="0" fontId="49" fillId="0" borderId="0" xfId="0" applyFont="1" applyBorder="1" applyAlignment="1">
      <alignment horizontal="right"/>
    </xf>
    <xf numFmtId="3" fontId="49" fillId="0" borderId="0" xfId="0" applyNumberFormat="1" applyFont="1" applyBorder="1" applyAlignment="1">
      <alignment horizontal="right" wrapText="1"/>
    </xf>
    <xf numFmtId="0" fontId="36" fillId="0" borderId="0" xfId="0" applyFont="1"/>
    <xf numFmtId="0" fontId="50" fillId="0" borderId="4" xfId="0" applyFont="1" applyBorder="1" applyAlignment="1">
      <alignment horizontal="centerContinuous" vertical="center"/>
    </xf>
    <xf numFmtId="0" fontId="43" fillId="0" borderId="4" xfId="0" applyFont="1" applyBorder="1" applyAlignment="1">
      <alignment horizontal="centerContinuous" vertical="center"/>
    </xf>
    <xf numFmtId="0" fontId="43" fillId="0" borderId="4" xfId="0" applyFont="1" applyBorder="1"/>
    <xf numFmtId="0" fontId="0" fillId="0" borderId="4" xfId="0" applyBorder="1" applyAlignment="1">
      <alignment horizontal="centerContinuous" vertical="center"/>
    </xf>
    <xf numFmtId="0" fontId="43" fillId="0" borderId="4" xfId="0" applyFont="1" applyBorder="1" applyAlignment="1">
      <alignment horizontal="centerContinuous"/>
    </xf>
    <xf numFmtId="0" fontId="0" fillId="0" borderId="4" xfId="0" applyBorder="1"/>
    <xf numFmtId="0" fontId="24" fillId="0" borderId="2" xfId="0" applyFont="1" applyBorder="1"/>
    <xf numFmtId="0" fontId="24" fillId="0" borderId="2" xfId="0" applyFont="1" applyBorder="1" applyAlignment="1">
      <alignment horizontal="center" wrapText="1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51" fillId="0" borderId="0" xfId="0" applyFont="1"/>
    <xf numFmtId="0" fontId="24" fillId="0" borderId="0" xfId="0" applyFont="1" applyBorder="1" applyAlignment="1">
      <alignment vertical="top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/>
    </xf>
    <xf numFmtId="0" fontId="24" fillId="0" borderId="6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167" fontId="5" fillId="0" borderId="0" xfId="0" applyNumberFormat="1" applyFont="1" applyAlignment="1">
      <alignment horizontal="left"/>
    </xf>
    <xf numFmtId="0" fontId="24" fillId="0" borderId="7" xfId="0" applyFont="1" applyBorder="1" applyAlignment="1">
      <alignment vertical="center"/>
    </xf>
    <xf numFmtId="3" fontId="24" fillId="0" borderId="7" xfId="0" applyNumberFormat="1" applyFont="1" applyBorder="1" applyAlignment="1">
      <alignment horizontal="center" vertical="center"/>
    </xf>
    <xf numFmtId="3" fontId="24" fillId="0" borderId="8" xfId="0" applyNumberFormat="1" applyFont="1" applyBorder="1" applyAlignment="1">
      <alignment horizontal="center" vertical="center"/>
    </xf>
    <xf numFmtId="0" fontId="39" fillId="0" borderId="0" xfId="0" applyFont="1" applyBorder="1"/>
    <xf numFmtId="0" fontId="43" fillId="0" borderId="0" xfId="0" applyFont="1" applyBorder="1"/>
    <xf numFmtId="0" fontId="9" fillId="0" borderId="0" xfId="0" applyFont="1" applyBorder="1"/>
    <xf numFmtId="0" fontId="8" fillId="0" borderId="0" xfId="0" applyFont="1" applyBorder="1"/>
    <xf numFmtId="3" fontId="5" fillId="0" borderId="0" xfId="0" applyNumberFormat="1" applyFont="1" applyBorder="1"/>
    <xf numFmtId="168" fontId="5" fillId="0" borderId="0" xfId="0" applyNumberFormat="1" applyFont="1" applyBorder="1"/>
    <xf numFmtId="0" fontId="52" fillId="0" borderId="0" xfId="0" applyFont="1"/>
    <xf numFmtId="0" fontId="53" fillId="0" borderId="0" xfId="0" applyFont="1" applyBorder="1" applyAlignment="1">
      <alignment horizontal="centerContinuous"/>
    </xf>
    <xf numFmtId="0" fontId="47" fillId="0" borderId="0" xfId="0" applyFont="1" applyBorder="1" applyAlignment="1">
      <alignment horizontal="centerContinuous"/>
    </xf>
    <xf numFmtId="0" fontId="54" fillId="0" borderId="0" xfId="0" applyFont="1" applyBorder="1" applyAlignment="1">
      <alignment horizontal="centerContinuous"/>
    </xf>
    <xf numFmtId="0" fontId="47" fillId="0" borderId="4" xfId="0" applyFont="1" applyBorder="1"/>
    <xf numFmtId="0" fontId="24" fillId="0" borderId="2" xfId="0" applyFont="1" applyBorder="1" applyAlignment="1">
      <alignment vertical="center"/>
    </xf>
    <xf numFmtId="0" fontId="55" fillId="0" borderId="1" xfId="0" applyFont="1" applyBorder="1" applyAlignment="1">
      <alignment horizontal="centerContinuous" vertical="center"/>
    </xf>
    <xf numFmtId="0" fontId="24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55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0" fontId="43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0" fontId="8" fillId="0" borderId="6" xfId="0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8" fillId="0" borderId="0" xfId="0" applyFont="1" applyBorder="1" applyAlignment="1">
      <alignment horizontal="right" vertical="center"/>
    </xf>
    <xf numFmtId="0" fontId="39" fillId="0" borderId="0" xfId="0" applyFont="1" applyAlignment="1">
      <alignment horizontal="right"/>
    </xf>
    <xf numFmtId="168" fontId="5" fillId="0" borderId="3" xfId="0" applyNumberFormat="1" applyFont="1" applyBorder="1" applyAlignment="1">
      <alignment horizontal="right"/>
    </xf>
    <xf numFmtId="168" fontId="5" fillId="0" borderId="3" xfId="0" applyNumberFormat="1" applyFont="1" applyBorder="1"/>
    <xf numFmtId="168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/>
    <xf numFmtId="3" fontId="5" fillId="0" borderId="0" xfId="0" applyNumberFormat="1" applyFont="1" applyAlignment="1">
      <alignment horizontal="right"/>
    </xf>
    <xf numFmtId="168" fontId="5" fillId="0" borderId="6" xfId="0" applyNumberFormat="1" applyFont="1" applyBorder="1" applyAlignment="1">
      <alignment horizontal="right"/>
    </xf>
    <xf numFmtId="168" fontId="5" fillId="0" borderId="6" xfId="0" applyNumberFormat="1" applyFont="1" applyBorder="1"/>
    <xf numFmtId="3" fontId="5" fillId="0" borderId="6" xfId="0" applyNumberFormat="1" applyFont="1" applyBorder="1" applyAlignment="1">
      <alignment horizontal="right"/>
    </xf>
    <xf numFmtId="3" fontId="5" fillId="0" borderId="6" xfId="0" applyNumberFormat="1" applyFont="1" applyBorder="1"/>
    <xf numFmtId="0" fontId="24" fillId="0" borderId="6" xfId="0" applyFont="1" applyBorder="1"/>
    <xf numFmtId="3" fontId="24" fillId="0" borderId="7" xfId="0" applyNumberFormat="1" applyFont="1" applyBorder="1"/>
    <xf numFmtId="168" fontId="24" fillId="0" borderId="6" xfId="0" applyNumberFormat="1" applyFont="1" applyBorder="1" applyAlignment="1">
      <alignment horizontal="right"/>
    </xf>
    <xf numFmtId="168" fontId="24" fillId="0" borderId="6" xfId="0" applyNumberFormat="1" applyFont="1" applyBorder="1"/>
    <xf numFmtId="3" fontId="24" fillId="0" borderId="6" xfId="0" applyNumberFormat="1" applyFont="1" applyBorder="1"/>
    <xf numFmtId="168" fontId="24" fillId="0" borderId="7" xfId="0" applyNumberFormat="1" applyFont="1" applyBorder="1" applyAlignment="1">
      <alignment horizontal="right"/>
    </xf>
    <xf numFmtId="10" fontId="24" fillId="0" borderId="7" xfId="0" applyNumberFormat="1" applyFont="1" applyBorder="1" applyAlignment="1">
      <alignment horizontal="right"/>
    </xf>
    <xf numFmtId="0" fontId="40" fillId="0" borderId="6" xfId="0" applyFont="1" applyBorder="1"/>
    <xf numFmtId="3" fontId="24" fillId="0" borderId="3" xfId="0" applyNumberFormat="1" applyFont="1" applyBorder="1"/>
    <xf numFmtId="168" fontId="24" fillId="0" borderId="0" xfId="0" applyNumberFormat="1" applyFont="1" applyBorder="1" applyAlignment="1">
      <alignment horizontal="right"/>
    </xf>
    <xf numFmtId="168" fontId="24" fillId="0" borderId="0" xfId="0" applyNumberFormat="1" applyFont="1" applyBorder="1"/>
    <xf numFmtId="3" fontId="24" fillId="0" borderId="0" xfId="0" applyNumberFormat="1" applyFont="1" applyBorder="1"/>
    <xf numFmtId="168" fontId="24" fillId="0" borderId="3" xfId="0" applyNumberFormat="1" applyFont="1" applyBorder="1" applyAlignment="1">
      <alignment horizontal="right"/>
    </xf>
    <xf numFmtId="10" fontId="24" fillId="0" borderId="3" xfId="0" applyNumberFormat="1" applyFont="1" applyBorder="1" applyAlignment="1">
      <alignment horizontal="right"/>
    </xf>
    <xf numFmtId="3" fontId="24" fillId="0" borderId="4" xfId="0" applyNumberFormat="1" applyFont="1" applyBorder="1"/>
    <xf numFmtId="3" fontId="24" fillId="0" borderId="8" xfId="0" applyNumberFormat="1" applyFont="1" applyBorder="1"/>
    <xf numFmtId="168" fontId="24" fillId="0" borderId="4" xfId="0" applyNumberFormat="1" applyFont="1" applyBorder="1" applyAlignment="1">
      <alignment horizontal="right"/>
    </xf>
    <xf numFmtId="0" fontId="40" fillId="0" borderId="0" xfId="0" applyFont="1"/>
    <xf numFmtId="0" fontId="9" fillId="0" borderId="2" xfId="0" applyFont="1" applyBorder="1"/>
    <xf numFmtId="0" fontId="8" fillId="0" borderId="2" xfId="0" applyFont="1" applyBorder="1"/>
    <xf numFmtId="0" fontId="5" fillId="0" borderId="2" xfId="0" applyFont="1" applyBorder="1"/>
    <xf numFmtId="0" fontId="2" fillId="0" borderId="0" xfId="0" applyFont="1" applyBorder="1" applyAlignment="1">
      <alignment vertical="center"/>
    </xf>
    <xf numFmtId="0" fontId="4" fillId="0" borderId="0" xfId="3" applyFont="1" applyAlignment="1">
      <alignment horizontal="left" vertical="top"/>
    </xf>
    <xf numFmtId="3" fontId="2" fillId="0" borderId="0" xfId="3" applyNumberFormat="1" applyFont="1">
      <alignment vertical="center"/>
    </xf>
    <xf numFmtId="0" fontId="2" fillId="0" borderId="0" xfId="3" applyFont="1">
      <alignment vertical="center"/>
    </xf>
    <xf numFmtId="3" fontId="15" fillId="0" borderId="0" xfId="3" applyNumberFormat="1" applyFont="1" applyAlignment="1">
      <alignment horizontal="centerContinuous"/>
    </xf>
    <xf numFmtId="3" fontId="57" fillId="0" borderId="0" xfId="3" applyNumberFormat="1" applyFont="1" applyAlignment="1">
      <alignment horizontal="centerContinuous"/>
    </xf>
    <xf numFmtId="3" fontId="36" fillId="0" borderId="0" xfId="3" applyNumberFormat="1" applyFont="1" applyAlignment="1">
      <alignment horizontal="centerContinuous"/>
    </xf>
    <xf numFmtId="0" fontId="36" fillId="0" borderId="0" xfId="3" applyFont="1" applyAlignment="1">
      <alignment horizontal="centerContinuous"/>
    </xf>
    <xf numFmtId="3" fontId="36" fillId="0" borderId="0" xfId="3" applyNumberFormat="1" applyFont="1" applyAlignment="1">
      <alignment horizontal="centerContinuous" vertical="center"/>
    </xf>
    <xf numFmtId="0" fontId="36" fillId="0" borderId="0" xfId="3" applyFont="1">
      <alignment vertical="center"/>
    </xf>
    <xf numFmtId="3" fontId="58" fillId="0" borderId="0" xfId="3" applyNumberFormat="1" applyFont="1" applyAlignment="1">
      <alignment horizontal="centerContinuous"/>
    </xf>
    <xf numFmtId="3" fontId="59" fillId="0" borderId="0" xfId="3" applyNumberFormat="1" applyFont="1" applyAlignment="1">
      <alignment horizontal="centerContinuous"/>
    </xf>
    <xf numFmtId="3" fontId="43" fillId="0" borderId="0" xfId="3" applyNumberFormat="1" applyFont="1" applyAlignment="1">
      <alignment horizontal="centerContinuous"/>
    </xf>
    <xf numFmtId="0" fontId="43" fillId="0" borderId="0" xfId="3" applyFont="1" applyAlignment="1">
      <alignment horizontal="centerContinuous"/>
    </xf>
    <xf numFmtId="3" fontId="43" fillId="0" borderId="0" xfId="3" applyNumberFormat="1" applyFont="1" applyAlignment="1">
      <alignment horizontal="centerContinuous" vertical="center"/>
    </xf>
    <xf numFmtId="0" fontId="43" fillId="0" borderId="0" xfId="3" applyFont="1">
      <alignment vertical="center"/>
    </xf>
    <xf numFmtId="3" fontId="53" fillId="0" borderId="0" xfId="3" applyNumberFormat="1" applyFont="1" applyAlignment="1">
      <alignment horizontal="centerContinuous"/>
    </xf>
    <xf numFmtId="3" fontId="9" fillId="0" borderId="0" xfId="3" applyNumberFormat="1" applyFont="1" applyAlignment="1">
      <alignment horizontal="centerContinuous"/>
    </xf>
    <xf numFmtId="0" fontId="47" fillId="0" borderId="0" xfId="3" applyFont="1" applyAlignment="1">
      <alignment horizontal="centerContinuous"/>
    </xf>
    <xf numFmtId="0" fontId="9" fillId="0" borderId="0" xfId="3" applyFont="1" applyAlignment="1">
      <alignment horizontal="right"/>
    </xf>
    <xf numFmtId="0" fontId="9" fillId="0" borderId="0" xfId="3" applyFont="1">
      <alignment vertical="center"/>
    </xf>
    <xf numFmtId="0" fontId="5" fillId="0" borderId="2" xfId="3" applyFont="1" applyBorder="1" applyAlignment="1">
      <alignment horizontal="left"/>
    </xf>
    <xf numFmtId="167" fontId="24" fillId="0" borderId="2" xfId="3" applyNumberFormat="1" applyFont="1" applyBorder="1" applyAlignment="1">
      <alignment horizontal="right"/>
    </xf>
    <xf numFmtId="3" fontId="24" fillId="0" borderId="2" xfId="3" applyNumberFormat="1" applyFont="1" applyBorder="1" applyAlignment="1">
      <alignment horizontal="right"/>
    </xf>
    <xf numFmtId="3" fontId="24" fillId="0" borderId="0" xfId="3" applyNumberFormat="1" applyFont="1" applyBorder="1" applyAlignment="1">
      <alignment horizontal="right"/>
    </xf>
    <xf numFmtId="0" fontId="2" fillId="0" borderId="0" xfId="3" applyFont="1" applyAlignment="1">
      <alignment horizontal="center"/>
    </xf>
    <xf numFmtId="0" fontId="5" fillId="0" borderId="6" xfId="3" applyFont="1" applyBorder="1" applyAlignment="1">
      <alignment horizontal="left" vertical="top"/>
    </xf>
    <xf numFmtId="0" fontId="17" fillId="0" borderId="6" xfId="3" applyFont="1" applyBorder="1" applyAlignment="1">
      <alignment horizontal="left" vertical="top"/>
    </xf>
    <xf numFmtId="3" fontId="17" fillId="0" borderId="6" xfId="3" applyNumberFormat="1" applyFont="1" applyBorder="1" applyAlignment="1">
      <alignment horizontal="right" vertical="top"/>
    </xf>
    <xf numFmtId="3" fontId="24" fillId="0" borderId="6" xfId="3" applyNumberFormat="1" applyFont="1" applyBorder="1" applyAlignment="1">
      <alignment horizontal="right" vertical="top"/>
    </xf>
    <xf numFmtId="3" fontId="24" fillId="0" borderId="0" xfId="3" applyNumberFormat="1" applyFont="1" applyBorder="1" applyAlignment="1">
      <alignment horizontal="right" vertical="top"/>
    </xf>
    <xf numFmtId="0" fontId="5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3" fontId="5" fillId="0" borderId="0" xfId="3" applyNumberFormat="1" applyFont="1" applyAlignment="1">
      <alignment horizontal="right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5" fillId="0" borderId="0" xfId="3" applyNumberFormat="1" applyFont="1" applyBorder="1" applyAlignment="1">
      <alignment horizontal="right" vertical="center"/>
    </xf>
    <xf numFmtId="0" fontId="8" fillId="0" borderId="0" xfId="3" quotePrefix="1" applyFont="1" applyAlignment="1">
      <alignment vertical="center"/>
    </xf>
    <xf numFmtId="3" fontId="5" fillId="0" borderId="0" xfId="3" applyNumberFormat="1" applyFont="1" applyFill="1" applyAlignment="1">
      <alignment horizontal="right" vertical="center"/>
    </xf>
    <xf numFmtId="3" fontId="5" fillId="0" borderId="0" xfId="3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/>
    </xf>
    <xf numFmtId="0" fontId="24" fillId="0" borderId="8" xfId="3" applyFont="1" applyBorder="1">
      <alignment vertical="center"/>
    </xf>
    <xf numFmtId="3" fontId="24" fillId="0" borderId="8" xfId="3" applyNumberFormat="1" applyFont="1" applyBorder="1" applyAlignment="1">
      <alignment horizontal="right" vertical="center"/>
    </xf>
    <xf numFmtId="3" fontId="24" fillId="0" borderId="0" xfId="3" applyNumberFormat="1" applyFont="1" applyBorder="1" applyAlignment="1">
      <alignment horizontal="right" vertical="center"/>
    </xf>
    <xf numFmtId="0" fontId="9" fillId="0" borderId="0" xfId="3" applyFont="1" applyBorder="1" applyAlignment="1"/>
    <xf numFmtId="3" fontId="8" fillId="0" borderId="0" xfId="3" applyNumberFormat="1" applyFont="1" applyBorder="1">
      <alignment vertical="center"/>
    </xf>
    <xf numFmtId="3" fontId="2" fillId="0" borderId="0" xfId="3" applyNumberFormat="1" applyFont="1" applyBorder="1">
      <alignment vertical="center"/>
    </xf>
    <xf numFmtId="0" fontId="4" fillId="0" borderId="0" xfId="4" applyFont="1" applyFill="1" applyAlignment="1">
      <alignment horizontal="left" vertical="top"/>
    </xf>
    <xf numFmtId="0" fontId="43" fillId="0" borderId="0" xfId="4" applyFill="1">
      <alignment vertical="center"/>
    </xf>
    <xf numFmtId="9" fontId="43" fillId="0" borderId="0" xfId="4" applyNumberFormat="1" applyFill="1">
      <alignment vertical="center"/>
    </xf>
    <xf numFmtId="0" fontId="43" fillId="0" borderId="0" xfId="4" applyFill="1" applyAlignment="1">
      <alignment horizontal="left" vertical="center"/>
    </xf>
    <xf numFmtId="0" fontId="43" fillId="0" borderId="0" xfId="4">
      <alignment vertical="center"/>
    </xf>
    <xf numFmtId="0" fontId="60" fillId="0" borderId="0" xfId="4" applyFont="1" applyAlignment="1">
      <alignment horizontal="center" vertical="center"/>
    </xf>
    <xf numFmtId="0" fontId="52" fillId="0" borderId="0" xfId="4" applyFont="1">
      <alignment vertical="center"/>
    </xf>
    <xf numFmtId="0" fontId="24" fillId="0" borderId="2" xfId="4" applyFont="1" applyFill="1" applyBorder="1" applyAlignment="1">
      <alignment horizontal="right" wrapText="1"/>
    </xf>
    <xf numFmtId="0" fontId="8" fillId="0" borderId="6" xfId="4" applyFont="1" applyFill="1" applyBorder="1" applyAlignment="1">
      <alignment horizontal="right" vertical="top"/>
    </xf>
    <xf numFmtId="0" fontId="8" fillId="0" borderId="11" xfId="4" applyFont="1" applyFill="1" applyBorder="1" applyAlignment="1">
      <alignment horizontal="right" vertical="top"/>
    </xf>
    <xf numFmtId="9" fontId="9" fillId="0" borderId="12" xfId="4" applyNumberFormat="1" applyFont="1" applyFill="1" applyBorder="1" applyAlignment="1">
      <alignment horizontal="right" vertical="top"/>
    </xf>
    <xf numFmtId="9" fontId="9" fillId="0" borderId="6" xfId="4" applyNumberFormat="1" applyFont="1" applyFill="1" applyBorder="1" applyAlignment="1">
      <alignment horizontal="right" vertical="top"/>
    </xf>
    <xf numFmtId="0" fontId="49" fillId="0" borderId="0" xfId="4" applyFont="1" applyFill="1" applyAlignment="1">
      <alignment vertical="center"/>
    </xf>
    <xf numFmtId="9" fontId="49" fillId="0" borderId="0" xfId="4" applyNumberFormat="1" applyFont="1" applyFill="1" applyBorder="1" applyAlignment="1">
      <alignment horizontal="right" vertical="center"/>
    </xf>
    <xf numFmtId="0" fontId="46" fillId="0" borderId="0" xfId="4" applyFont="1" applyAlignment="1">
      <alignment vertical="center"/>
    </xf>
    <xf numFmtId="0" fontId="9" fillId="0" borderId="0" xfId="4" applyFont="1" applyFill="1" applyAlignment="1">
      <alignment horizontal="left" vertical="center" indent="2"/>
    </xf>
    <xf numFmtId="3" fontId="9" fillId="0" borderId="0" xfId="4" applyNumberFormat="1" applyFont="1" applyBorder="1" applyAlignment="1"/>
    <xf numFmtId="3" fontId="9" fillId="0" borderId="0" xfId="4" applyNumberFormat="1" applyFont="1" applyAlignment="1"/>
    <xf numFmtId="3" fontId="9" fillId="0" borderId="0" xfId="4" applyNumberFormat="1" applyFont="1" applyFill="1" applyAlignment="1"/>
    <xf numFmtId="3" fontId="9" fillId="0" borderId="13" xfId="4" applyNumberFormat="1" applyFont="1" applyFill="1" applyBorder="1" applyAlignment="1"/>
    <xf numFmtId="9" fontId="9" fillId="0" borderId="14" xfId="4" applyNumberFormat="1" applyFont="1" applyFill="1" applyBorder="1" applyAlignment="1">
      <alignment horizontal="right"/>
    </xf>
    <xf numFmtId="9" fontId="9" fillId="0" borderId="0" xfId="4" applyNumberFormat="1" applyFont="1" applyFill="1" applyBorder="1" applyAlignment="1">
      <alignment horizontal="right" vertical="center"/>
    </xf>
    <xf numFmtId="0" fontId="47" fillId="0" borderId="0" xfId="4" applyFont="1" applyAlignment="1">
      <alignment vertical="center"/>
    </xf>
    <xf numFmtId="0" fontId="24" fillId="0" borderId="0" xfId="4" applyFont="1" applyFill="1" applyBorder="1" applyAlignment="1">
      <alignment vertical="center"/>
    </xf>
    <xf numFmtId="9" fontId="24" fillId="0" borderId="0" xfId="4" applyNumberFormat="1" applyFont="1" applyFill="1" applyBorder="1" applyAlignment="1">
      <alignment vertical="center"/>
    </xf>
    <xf numFmtId="0" fontId="39" fillId="0" borderId="0" xfId="4" applyFont="1" applyAlignment="1">
      <alignment vertical="center"/>
    </xf>
    <xf numFmtId="0" fontId="9" fillId="0" borderId="4" xfId="4" applyFont="1" applyFill="1" applyBorder="1" applyAlignment="1">
      <alignment vertical="center"/>
    </xf>
    <xf numFmtId="168" fontId="9" fillId="0" borderId="4" xfId="4" applyNumberFormat="1" applyFont="1" applyFill="1" applyBorder="1" applyAlignment="1"/>
    <xf numFmtId="168" fontId="9" fillId="0" borderId="17" xfId="4" applyNumberFormat="1" applyFont="1" applyFill="1" applyBorder="1" applyAlignment="1"/>
    <xf numFmtId="9" fontId="9" fillId="0" borderId="18" xfId="4" applyNumberFormat="1" applyFont="1" applyFill="1" applyBorder="1" applyAlignment="1"/>
    <xf numFmtId="9" fontId="9" fillId="0" borderId="4" xfId="4" applyNumberFormat="1" applyFont="1" applyFill="1" applyBorder="1" applyAlignment="1">
      <alignment vertical="center"/>
    </xf>
    <xf numFmtId="0" fontId="43" fillId="0" borderId="0" xfId="4" applyAlignment="1"/>
    <xf numFmtId="4" fontId="62" fillId="0" borderId="0" xfId="5" applyFont="1" applyBorder="1" applyAlignment="1">
      <alignment vertical="center" wrapText="1"/>
    </xf>
    <xf numFmtId="9" fontId="62" fillId="0" borderId="0" xfId="5" applyNumberFormat="1" applyFont="1" applyBorder="1" applyAlignment="1">
      <alignment vertical="center" wrapText="1"/>
    </xf>
    <xf numFmtId="0" fontId="5" fillId="0" borderId="0" xfId="4" applyFont="1" applyAlignment="1"/>
    <xf numFmtId="0" fontId="5" fillId="0" borderId="0" xfId="4" applyFont="1">
      <alignment vertical="center"/>
    </xf>
    <xf numFmtId="3" fontId="43" fillId="0" borderId="0" xfId="4" applyNumberFormat="1">
      <alignment vertical="center"/>
    </xf>
    <xf numFmtId="9" fontId="43" fillId="0" borderId="0" xfId="4" applyNumberFormat="1">
      <alignment vertical="center"/>
    </xf>
    <xf numFmtId="3" fontId="47" fillId="0" borderId="0" xfId="4" applyNumberFormat="1" applyFont="1">
      <alignment vertical="center"/>
    </xf>
    <xf numFmtId="0" fontId="4" fillId="0" borderId="0" xfId="6" applyFont="1" applyBorder="1" applyAlignment="1">
      <alignment horizontal="left" vertical="center"/>
    </xf>
    <xf numFmtId="3" fontId="5" fillId="0" borderId="0" xfId="6" applyNumberFormat="1" applyFont="1" applyBorder="1" applyAlignment="1">
      <alignment vertical="center"/>
    </xf>
    <xf numFmtId="0" fontId="43" fillId="0" borderId="0" xfId="6" applyAlignment="1">
      <alignment vertical="center"/>
    </xf>
    <xf numFmtId="3" fontId="15" fillId="0" borderId="0" xfId="6" applyNumberFormat="1" applyFont="1" applyFill="1" applyBorder="1" applyAlignment="1">
      <alignment vertical="center"/>
    </xf>
    <xf numFmtId="0" fontId="36" fillId="0" borderId="0" xfId="6" applyFont="1" applyAlignment="1">
      <alignment vertical="center"/>
    </xf>
    <xf numFmtId="0" fontId="59" fillId="0" borderId="0" xfId="6" applyFont="1" applyAlignment="1">
      <alignment vertical="center"/>
    </xf>
    <xf numFmtId="0" fontId="53" fillId="0" borderId="0" xfId="6" applyFont="1" applyBorder="1" applyAlignment="1">
      <alignment horizontal="centerContinuous"/>
    </xf>
    <xf numFmtId="3" fontId="9" fillId="0" borderId="0" xfId="6" applyNumberFormat="1" applyFont="1" applyBorder="1" applyAlignment="1">
      <alignment horizontal="centerContinuous" vertical="center"/>
    </xf>
    <xf numFmtId="0" fontId="9" fillId="0" borderId="0" xfId="6" applyFont="1" applyBorder="1" applyAlignment="1">
      <alignment horizontal="right"/>
    </xf>
    <xf numFmtId="0" fontId="9" fillId="0" borderId="0" xfId="6" applyFont="1" applyBorder="1" applyAlignment="1">
      <alignment horizontal="right" vertical="center"/>
    </xf>
    <xf numFmtId="0" fontId="47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62" fillId="0" borderId="0" xfId="6" applyFont="1" applyAlignment="1">
      <alignment vertical="center"/>
    </xf>
    <xf numFmtId="0" fontId="9" fillId="0" borderId="0" xfId="6" applyFont="1" applyAlignment="1"/>
    <xf numFmtId="0" fontId="47" fillId="0" borderId="0" xfId="6" applyFont="1" applyBorder="1">
      <alignment vertical="center"/>
    </xf>
    <xf numFmtId="0" fontId="47" fillId="0" borderId="0" xfId="6" applyFont="1">
      <alignment vertical="center"/>
    </xf>
    <xf numFmtId="3" fontId="9" fillId="0" borderId="0" xfId="7" applyNumberFormat="1" applyFont="1" applyBorder="1" applyAlignment="1"/>
    <xf numFmtId="0" fontId="43" fillId="0" borderId="0" xfId="6">
      <alignment vertical="center"/>
    </xf>
    <xf numFmtId="0" fontId="61" fillId="0" borderId="0" xfId="6" applyFont="1">
      <alignment vertical="center"/>
    </xf>
    <xf numFmtId="3" fontId="5" fillId="0" borderId="0" xfId="6" applyNumberFormat="1" applyFont="1">
      <alignment vertical="center"/>
    </xf>
    <xf numFmtId="0" fontId="9" fillId="0" borderId="0" xfId="6" applyFont="1">
      <alignment vertical="center"/>
    </xf>
    <xf numFmtId="3" fontId="61" fillId="0" borderId="0" xfId="6" applyNumberFormat="1" applyFont="1">
      <alignment vertical="center"/>
    </xf>
    <xf numFmtId="0" fontId="49" fillId="0" borderId="0" xfId="7" applyFont="1" applyAlignment="1">
      <alignment vertical="center"/>
    </xf>
    <xf numFmtId="0" fontId="9" fillId="0" borderId="0" xfId="7" applyFont="1" applyAlignment="1">
      <alignment vertical="center"/>
    </xf>
    <xf numFmtId="0" fontId="24" fillId="0" borderId="0" xfId="7" applyFont="1" applyAlignment="1">
      <alignment vertical="center"/>
    </xf>
    <xf numFmtId="3" fontId="5" fillId="0" borderId="0" xfId="7" applyNumberFormat="1" applyFont="1" applyBorder="1" applyAlignment="1">
      <alignment vertical="center"/>
    </xf>
    <xf numFmtId="3" fontId="24" fillId="0" borderId="0" xfId="7" applyNumberFormat="1" applyFont="1" applyBorder="1" applyAlignment="1">
      <alignment vertical="center"/>
    </xf>
    <xf numFmtId="0" fontId="4" fillId="0" borderId="0" xfId="8" applyFont="1" applyFill="1" applyAlignment="1">
      <alignment horizontal="left" vertical="center"/>
    </xf>
    <xf numFmtId="0" fontId="43" fillId="0" borderId="0" xfId="8" applyFill="1" applyAlignment="1">
      <alignment vertical="center"/>
    </xf>
    <xf numFmtId="0" fontId="43" fillId="0" borderId="0" xfId="8" applyAlignment="1">
      <alignment vertical="center"/>
    </xf>
    <xf numFmtId="0" fontId="63" fillId="0" borderId="0" xfId="8" applyFont="1" applyAlignment="1">
      <alignment vertical="center"/>
    </xf>
    <xf numFmtId="0" fontId="50" fillId="0" borderId="0" xfId="8" applyFont="1" applyAlignment="1">
      <alignment vertical="center"/>
    </xf>
    <xf numFmtId="3" fontId="8" fillId="0" borderId="4" xfId="8" applyNumberFormat="1" applyFont="1" applyFill="1" applyBorder="1" applyAlignment="1">
      <alignment horizontal="center" vertical="top"/>
    </xf>
    <xf numFmtId="3" fontId="8" fillId="0" borderId="4" xfId="8" applyNumberFormat="1" applyFont="1" applyFill="1" applyBorder="1" applyAlignment="1">
      <alignment horizontal="left" vertical="top"/>
    </xf>
    <xf numFmtId="0" fontId="8" fillId="0" borderId="4" xfId="8" applyFont="1" applyBorder="1" applyAlignment="1">
      <alignment vertical="top"/>
    </xf>
    <xf numFmtId="0" fontId="9" fillId="0" borderId="0" xfId="8" applyFont="1" applyAlignment="1">
      <alignment horizontal="right"/>
    </xf>
    <xf numFmtId="0" fontId="8" fillId="0" borderId="0" xfId="8" applyFont="1" applyAlignment="1">
      <alignment vertical="center"/>
    </xf>
    <xf numFmtId="0" fontId="24" fillId="0" borderId="2" xfId="8" applyFont="1" applyFill="1" applyBorder="1" applyAlignment="1">
      <alignment horizontal="right" vertical="center" wrapText="1"/>
    </xf>
    <xf numFmtId="0" fontId="24" fillId="0" borderId="2" xfId="8" applyFont="1" applyFill="1" applyBorder="1" applyAlignment="1">
      <alignment horizontal="right" wrapText="1"/>
    </xf>
    <xf numFmtId="0" fontId="8" fillId="0" borderId="4" xfId="8" applyFont="1" applyFill="1" applyBorder="1" applyAlignment="1">
      <alignment horizontal="right" vertical="center"/>
    </xf>
    <xf numFmtId="0" fontId="8" fillId="0" borderId="17" xfId="4" applyFont="1" applyFill="1" applyBorder="1" applyAlignment="1">
      <alignment horizontal="right" vertical="top"/>
    </xf>
    <xf numFmtId="9" fontId="9" fillId="0" borderId="18" xfId="4" applyNumberFormat="1" applyFont="1" applyFill="1" applyBorder="1" applyAlignment="1">
      <alignment horizontal="right" vertical="top"/>
    </xf>
    <xf numFmtId="0" fontId="8" fillId="0" borderId="4" xfId="4" applyFont="1" applyFill="1" applyBorder="1" applyAlignment="1">
      <alignment horizontal="right" vertical="top"/>
    </xf>
    <xf numFmtId="9" fontId="9" fillId="0" borderId="4" xfId="4" applyNumberFormat="1" applyFont="1" applyFill="1" applyBorder="1" applyAlignment="1">
      <alignment horizontal="right" vertical="top"/>
    </xf>
    <xf numFmtId="0" fontId="24" fillId="0" borderId="0" xfId="8" applyFont="1" applyFill="1" applyBorder="1" applyAlignment="1"/>
    <xf numFmtId="0" fontId="24" fillId="0" borderId="0" xfId="8" applyFont="1" applyFill="1" applyBorder="1" applyAlignment="1">
      <alignment horizontal="left"/>
    </xf>
    <xf numFmtId="3" fontId="24" fillId="0" borderId="0" xfId="8" applyNumberFormat="1" applyFont="1" applyFill="1" applyBorder="1" applyAlignment="1"/>
    <xf numFmtId="3" fontId="24" fillId="0" borderId="0" xfId="8" applyNumberFormat="1" applyFont="1" applyFill="1" applyAlignment="1"/>
    <xf numFmtId="168" fontId="24" fillId="0" borderId="0" xfId="8" applyNumberFormat="1" applyFont="1" applyFill="1" applyBorder="1" applyAlignment="1">
      <alignment horizontal="right"/>
    </xf>
    <xf numFmtId="9" fontId="24" fillId="0" borderId="0" xfId="8" applyNumberFormat="1" applyFont="1" applyFill="1" applyBorder="1" applyAlignment="1">
      <alignment horizontal="right"/>
    </xf>
    <xf numFmtId="0" fontId="39" fillId="0" borderId="0" xfId="8" applyFont="1" applyAlignment="1"/>
    <xf numFmtId="0" fontId="5" fillId="0" borderId="0" xfId="8" applyFont="1" applyFill="1" applyBorder="1" applyAlignment="1">
      <alignment horizontal="right" vertical="center"/>
    </xf>
    <xf numFmtId="0" fontId="5" fillId="0" borderId="0" xfId="8" applyFont="1" applyFill="1" applyAlignment="1">
      <alignment horizontal="left" vertical="center"/>
    </xf>
    <xf numFmtId="3" fontId="5" fillId="0" borderId="0" xfId="8" applyNumberFormat="1" applyFont="1" applyFill="1" applyAlignment="1">
      <alignment vertical="center"/>
    </xf>
    <xf numFmtId="168" fontId="5" fillId="0" borderId="0" xfId="8" applyNumberFormat="1" applyFont="1" applyFill="1" applyAlignment="1">
      <alignment vertical="center"/>
    </xf>
    <xf numFmtId="3" fontId="5" fillId="0" borderId="0" xfId="8" applyNumberFormat="1" applyFont="1" applyFill="1" applyBorder="1" applyAlignment="1">
      <alignment vertical="center"/>
    </xf>
    <xf numFmtId="0" fontId="39" fillId="0" borderId="0" xfId="8" applyFont="1" applyAlignment="1">
      <alignment vertical="center"/>
    </xf>
    <xf numFmtId="0" fontId="24" fillId="0" borderId="0" xfId="8" applyFont="1" applyFill="1" applyAlignment="1">
      <alignment horizontal="left"/>
    </xf>
    <xf numFmtId="168" fontId="5" fillId="0" borderId="0" xfId="8" applyNumberFormat="1" applyFont="1" applyFill="1" applyAlignment="1">
      <alignment horizontal="right" vertical="center"/>
    </xf>
    <xf numFmtId="0" fontId="24" fillId="0" borderId="7" xfId="8" applyFont="1" applyFill="1" applyBorder="1" applyAlignment="1">
      <alignment vertical="center"/>
    </xf>
    <xf numFmtId="0" fontId="24" fillId="0" borderId="7" xfId="8" applyFont="1" applyFill="1" applyBorder="1" applyAlignment="1">
      <alignment horizontal="left" vertical="center"/>
    </xf>
    <xf numFmtId="3" fontId="24" fillId="0" borderId="7" xfId="8" applyNumberFormat="1" applyFont="1" applyFill="1" applyBorder="1" applyAlignment="1">
      <alignment vertical="center"/>
    </xf>
    <xf numFmtId="0" fontId="5" fillId="0" borderId="0" xfId="8" applyFont="1" applyAlignment="1">
      <alignment vertical="center"/>
    </xf>
    <xf numFmtId="0" fontId="45" fillId="0" borderId="3" xfId="8" applyFont="1" applyFill="1" applyBorder="1" applyAlignment="1">
      <alignment horizontal="left"/>
    </xf>
    <xf numFmtId="3" fontId="24" fillId="0" borderId="3" xfId="2" applyNumberFormat="1" applyFont="1" applyFill="1" applyBorder="1" applyAlignment="1"/>
    <xf numFmtId="168" fontId="49" fillId="0" borderId="3" xfId="8" applyNumberFormat="1" applyFont="1" applyFill="1" applyBorder="1" applyAlignment="1">
      <alignment horizontal="right"/>
    </xf>
    <xf numFmtId="0" fontId="8" fillId="0" borderId="0" xfId="8" applyFont="1" applyAlignment="1"/>
    <xf numFmtId="0" fontId="45" fillId="0" borderId="4" xfId="8" applyFont="1" applyFill="1" applyBorder="1" applyAlignment="1">
      <alignment horizontal="left" vertical="top"/>
    </xf>
    <xf numFmtId="9" fontId="17" fillId="0" borderId="4" xfId="2" applyNumberFormat="1" applyFont="1" applyFill="1" applyBorder="1" applyAlignment="1">
      <alignment vertical="top"/>
    </xf>
    <xf numFmtId="9" fontId="32" fillId="0" borderId="4" xfId="2" applyFont="1" applyFill="1" applyBorder="1" applyAlignment="1">
      <alignment vertical="top"/>
    </xf>
    <xf numFmtId="0" fontId="8" fillId="0" borderId="0" xfId="8" applyFont="1" applyAlignment="1">
      <alignment vertical="top"/>
    </xf>
    <xf numFmtId="0" fontId="43" fillId="0" borderId="0" xfId="8">
      <alignment vertical="center"/>
    </xf>
    <xf numFmtId="0" fontId="43" fillId="0" borderId="0" xfId="8" applyAlignment="1">
      <alignment horizontal="left" vertical="center"/>
    </xf>
    <xf numFmtId="3" fontId="43" fillId="0" borderId="0" xfId="8" applyNumberFormat="1">
      <alignment vertical="center"/>
    </xf>
    <xf numFmtId="3" fontId="39" fillId="0" borderId="0" xfId="8" applyNumberFormat="1" applyFont="1">
      <alignment vertical="center"/>
    </xf>
    <xf numFmtId="3" fontId="39" fillId="0" borderId="4" xfId="8" applyNumberFormat="1" applyFont="1" applyBorder="1">
      <alignment vertical="center"/>
    </xf>
    <xf numFmtId="0" fontId="4" fillId="0" borderId="0" xfId="9" applyFont="1" applyAlignment="1">
      <alignment horizontal="left" vertical="center"/>
    </xf>
    <xf numFmtId="3" fontId="5" fillId="0" borderId="0" xfId="9" applyNumberFormat="1" applyFont="1" applyAlignment="1">
      <alignment vertical="center"/>
    </xf>
    <xf numFmtId="0" fontId="43" fillId="0" borderId="0" xfId="9" applyAlignment="1">
      <alignment vertical="center"/>
    </xf>
    <xf numFmtId="0" fontId="63" fillId="0" borderId="0" xfId="9" applyFont="1" applyAlignment="1">
      <alignment vertical="center"/>
    </xf>
    <xf numFmtId="0" fontId="50" fillId="0" borderId="0" xfId="9" applyFont="1" applyAlignment="1">
      <alignment vertical="center"/>
    </xf>
    <xf numFmtId="0" fontId="8" fillId="0" borderId="4" xfId="9" applyFont="1" applyBorder="1" applyAlignment="1">
      <alignment vertical="center"/>
    </xf>
    <xf numFmtId="0" fontId="9" fillId="0" borderId="0" xfId="9" applyFont="1" applyAlignment="1">
      <alignment horizontal="right" vertical="center"/>
    </xf>
    <xf numFmtId="0" fontId="8" fillId="0" borderId="0" xfId="9" applyFont="1" applyAlignment="1">
      <alignment vertical="center"/>
    </xf>
    <xf numFmtId="0" fontId="24" fillId="0" borderId="2" xfId="9" applyFont="1" applyBorder="1" applyAlignment="1">
      <alignment vertical="center"/>
    </xf>
    <xf numFmtId="0" fontId="24" fillId="0" borderId="2" xfId="9" applyFont="1" applyFill="1" applyBorder="1" applyAlignment="1">
      <alignment horizontal="right" vertical="center" wrapText="1"/>
    </xf>
    <xf numFmtId="3" fontId="24" fillId="0" borderId="2" xfId="9" applyNumberFormat="1" applyFont="1" applyBorder="1" applyAlignment="1">
      <alignment horizontal="right" vertical="center" wrapText="1"/>
    </xf>
    <xf numFmtId="0" fontId="49" fillId="0" borderId="0" xfId="9" applyFont="1" applyAlignment="1">
      <alignment vertical="center"/>
    </xf>
    <xf numFmtId="0" fontId="47" fillId="0" borderId="0" xfId="9" applyFont="1" applyAlignment="1">
      <alignment vertical="center"/>
    </xf>
    <xf numFmtId="0" fontId="9" fillId="0" borderId="0" xfId="9" applyFont="1" applyAlignment="1">
      <alignment vertical="center"/>
    </xf>
    <xf numFmtId="3" fontId="61" fillId="0" borderId="0" xfId="9" applyNumberFormat="1" applyFont="1" applyAlignment="1">
      <alignment vertical="center"/>
    </xf>
    <xf numFmtId="3" fontId="8" fillId="0" borderId="0" xfId="9" applyNumberFormat="1" applyFont="1" applyAlignment="1">
      <alignment vertical="center"/>
    </xf>
    <xf numFmtId="0" fontId="4" fillId="0" borderId="0" xfId="11" applyFont="1" applyFill="1" applyAlignment="1">
      <alignment horizontal="left" vertical="top"/>
    </xf>
    <xf numFmtId="0" fontId="43" fillId="0" borderId="0" xfId="11" applyFill="1">
      <alignment vertical="center"/>
    </xf>
    <xf numFmtId="0" fontId="43" fillId="0" borderId="0" xfId="11">
      <alignment vertical="center"/>
    </xf>
    <xf numFmtId="3" fontId="8" fillId="0" borderId="0" xfId="11" applyNumberFormat="1" applyFont="1" applyFill="1" applyAlignment="1">
      <alignment horizontal="left" vertical="top"/>
    </xf>
    <xf numFmtId="0" fontId="8" fillId="0" borderId="0" xfId="11" applyFont="1" applyAlignment="1">
      <alignment horizontal="left" vertical="top"/>
    </xf>
    <xf numFmtId="0" fontId="9" fillId="0" borderId="0" xfId="11" applyFont="1" applyAlignment="1">
      <alignment horizontal="right"/>
    </xf>
    <xf numFmtId="0" fontId="8" fillId="0" borderId="0" xfId="11" applyFont="1">
      <alignment vertical="center"/>
    </xf>
    <xf numFmtId="0" fontId="24" fillId="0" borderId="2" xfId="11" applyFont="1" applyFill="1" applyBorder="1" applyAlignment="1">
      <alignment horizontal="right" vertical="center" wrapText="1"/>
    </xf>
    <xf numFmtId="0" fontId="17" fillId="0" borderId="6" xfId="11" quotePrefix="1" applyFont="1" applyBorder="1" applyAlignment="1">
      <alignment horizontal="left" vertical="top"/>
    </xf>
    <xf numFmtId="0" fontId="17" fillId="0" borderId="6" xfId="11" applyFont="1" applyFill="1" applyBorder="1" applyAlignment="1">
      <alignment horizontal="right" vertical="top"/>
    </xf>
    <xf numFmtId="0" fontId="24" fillId="0" borderId="0" xfId="11" applyFont="1" applyFill="1" applyAlignment="1"/>
    <xf numFmtId="0" fontId="24" fillId="0" borderId="0" xfId="11" applyFont="1" applyFill="1" applyAlignment="1">
      <alignment horizontal="left"/>
    </xf>
    <xf numFmtId="3" fontId="24" fillId="0" borderId="0" xfId="11" applyNumberFormat="1" applyFont="1" applyFill="1" applyAlignment="1"/>
    <xf numFmtId="3" fontId="24" fillId="0" borderId="15" xfId="11" applyNumberFormat="1" applyFont="1" applyFill="1" applyBorder="1" applyAlignment="1"/>
    <xf numFmtId="168" fontId="24" fillId="0" borderId="16" xfId="8" applyNumberFormat="1" applyFont="1" applyFill="1" applyBorder="1" applyAlignment="1">
      <alignment horizontal="right"/>
    </xf>
    <xf numFmtId="168" fontId="24" fillId="0" borderId="16" xfId="11" applyNumberFormat="1" applyFont="1" applyFill="1" applyBorder="1" applyAlignment="1"/>
    <xf numFmtId="168" fontId="24" fillId="0" borderId="0" xfId="11" applyNumberFormat="1" applyFont="1" applyFill="1" applyAlignment="1"/>
    <xf numFmtId="0" fontId="51" fillId="0" borderId="0" xfId="11" applyFont="1" applyAlignment="1"/>
    <xf numFmtId="0" fontId="5" fillId="0" borderId="0" xfId="11" applyFont="1" applyFill="1" applyAlignment="1">
      <alignment horizontal="right"/>
    </xf>
    <xf numFmtId="0" fontId="5" fillId="0" borderId="0" xfId="11" applyFont="1" applyFill="1" applyAlignment="1">
      <alignment horizontal="left"/>
    </xf>
    <xf numFmtId="3" fontId="5" fillId="0" borderId="0" xfId="11" applyNumberFormat="1" applyFont="1" applyFill="1" applyAlignment="1"/>
    <xf numFmtId="3" fontId="5" fillId="0" borderId="13" xfId="11" applyNumberFormat="1" applyFont="1" applyFill="1" applyBorder="1" applyAlignment="1"/>
    <xf numFmtId="168" fontId="5" fillId="0" borderId="14" xfId="11" applyNumberFormat="1" applyFont="1" applyFill="1" applyBorder="1" applyAlignment="1"/>
    <xf numFmtId="168" fontId="5" fillId="0" borderId="0" xfId="11" applyNumberFormat="1" applyFont="1" applyFill="1" applyAlignment="1"/>
    <xf numFmtId="0" fontId="43" fillId="0" borderId="0" xfId="11" applyAlignment="1"/>
    <xf numFmtId="0" fontId="24" fillId="0" borderId="0" xfId="11" applyFont="1" applyFill="1" applyBorder="1" applyAlignment="1"/>
    <xf numFmtId="0" fontId="24" fillId="0" borderId="0" xfId="11" applyFont="1" applyFill="1" applyBorder="1" applyAlignment="1">
      <alignment horizontal="left"/>
    </xf>
    <xf numFmtId="3" fontId="24" fillId="0" borderId="13" xfId="11" applyNumberFormat="1" applyFont="1" applyFill="1" applyBorder="1" applyAlignment="1"/>
    <xf numFmtId="168" fontId="24" fillId="0" borderId="14" xfId="8" applyNumberFormat="1" applyFont="1" applyFill="1" applyBorder="1" applyAlignment="1">
      <alignment horizontal="right"/>
    </xf>
    <xf numFmtId="168" fontId="24" fillId="0" borderId="14" xfId="11" applyNumberFormat="1" applyFont="1" applyFill="1" applyBorder="1" applyAlignment="1"/>
    <xf numFmtId="0" fontId="51" fillId="0" borderId="0" xfId="11" applyFont="1" applyBorder="1" applyAlignment="1"/>
    <xf numFmtId="0" fontId="5" fillId="0" borderId="0" xfId="11" applyFont="1" applyFill="1" applyBorder="1" applyAlignment="1">
      <alignment horizontal="right"/>
    </xf>
    <xf numFmtId="0" fontId="5" fillId="0" borderId="0" xfId="11" applyFont="1" applyFill="1" applyBorder="1" applyAlignment="1">
      <alignment horizontal="left"/>
    </xf>
    <xf numFmtId="3" fontId="5" fillId="0" borderId="0" xfId="11" applyNumberFormat="1" applyFont="1" applyFill="1" applyBorder="1" applyAlignment="1"/>
    <xf numFmtId="168" fontId="5" fillId="0" borderId="0" xfId="11" applyNumberFormat="1" applyFont="1" applyFill="1" applyBorder="1" applyAlignment="1"/>
    <xf numFmtId="0" fontId="43" fillId="0" borderId="0" xfId="11" applyBorder="1" applyAlignment="1"/>
    <xf numFmtId="3" fontId="24" fillId="0" borderId="0" xfId="11" applyNumberFormat="1" applyFont="1" applyFill="1" applyBorder="1" applyAlignment="1"/>
    <xf numFmtId="0" fontId="24" fillId="0" borderId="7" xfId="11" applyFont="1" applyFill="1" applyBorder="1" applyAlignment="1">
      <alignment vertical="center"/>
    </xf>
    <xf numFmtId="0" fontId="24" fillId="0" borderId="7" xfId="11" applyFont="1" applyFill="1" applyBorder="1" applyAlignment="1">
      <alignment horizontal="left" vertical="center"/>
    </xf>
    <xf numFmtId="3" fontId="24" fillId="0" borderId="25" xfId="11" applyNumberFormat="1" applyFont="1" applyFill="1" applyBorder="1" applyAlignment="1">
      <alignment vertical="center"/>
    </xf>
    <xf numFmtId="168" fontId="5" fillId="0" borderId="7" xfId="11" applyNumberFormat="1" applyFont="1" applyFill="1" applyBorder="1" applyAlignment="1">
      <alignment vertical="center"/>
    </xf>
    <xf numFmtId="0" fontId="43" fillId="0" borderId="0" xfId="11" applyAlignment="1">
      <alignment vertical="center"/>
    </xf>
    <xf numFmtId="0" fontId="24" fillId="0" borderId="3" xfId="11" applyFont="1" applyFill="1" applyBorder="1" applyAlignment="1">
      <alignment horizontal="left"/>
    </xf>
    <xf numFmtId="0" fontId="32" fillId="0" borderId="3" xfId="11" applyFont="1" applyFill="1" applyBorder="1" applyAlignment="1">
      <alignment horizontal="left"/>
    </xf>
    <xf numFmtId="3" fontId="24" fillId="0" borderId="3" xfId="11" applyNumberFormat="1" applyFont="1" applyFill="1" applyBorder="1" applyAlignment="1"/>
    <xf numFmtId="168" fontId="24" fillId="0" borderId="3" xfId="11" applyNumberFormat="1" applyFont="1" applyFill="1" applyBorder="1" applyAlignment="1"/>
    <xf numFmtId="9" fontId="17" fillId="0" borderId="4" xfId="11" applyNumberFormat="1" applyFont="1" applyFill="1" applyBorder="1" applyAlignment="1">
      <alignment horizontal="right" vertical="center"/>
    </xf>
    <xf numFmtId="9" fontId="17" fillId="0" borderId="17" xfId="11" applyNumberFormat="1" applyFont="1" applyFill="1" applyBorder="1" applyAlignment="1">
      <alignment horizontal="right" vertical="center"/>
    </xf>
    <xf numFmtId="168" fontId="32" fillId="0" borderId="18" xfId="11" applyNumberFormat="1" applyFont="1" applyFill="1" applyBorder="1" applyAlignment="1">
      <alignment vertical="center"/>
    </xf>
    <xf numFmtId="168" fontId="24" fillId="0" borderId="4" xfId="11" applyNumberFormat="1" applyFont="1" applyFill="1" applyBorder="1" applyAlignment="1"/>
    <xf numFmtId="0" fontId="62" fillId="0" borderId="0" xfId="11" applyFont="1">
      <alignment vertical="center"/>
    </xf>
    <xf numFmtId="0" fontId="43" fillId="0" borderId="0" xfId="11" applyAlignment="1">
      <alignment horizontal="left" vertical="center"/>
    </xf>
    <xf numFmtId="3" fontId="43" fillId="0" borderId="0" xfId="11" applyNumberFormat="1">
      <alignment vertical="center"/>
    </xf>
    <xf numFmtId="0" fontId="4" fillId="0" borderId="0" xfId="10" applyFont="1" applyAlignment="1">
      <alignment horizontal="left" vertical="center"/>
    </xf>
    <xf numFmtId="3" fontId="5" fillId="0" borderId="0" xfId="10" applyNumberFormat="1" applyFont="1" applyAlignment="1">
      <alignment vertical="center"/>
    </xf>
    <xf numFmtId="0" fontId="43" fillId="0" borderId="0" xfId="10" applyAlignment="1">
      <alignment vertical="center"/>
    </xf>
    <xf numFmtId="0" fontId="63" fillId="0" borderId="0" xfId="10" applyFont="1" applyAlignment="1">
      <alignment vertical="center"/>
    </xf>
    <xf numFmtId="0" fontId="50" fillId="0" borderId="0" xfId="10" applyFont="1" applyAlignment="1">
      <alignment vertical="center"/>
    </xf>
    <xf numFmtId="0" fontId="8" fillId="0" borderId="0" xfId="10" applyFont="1" applyAlignment="1">
      <alignment horizontal="centerContinuous" vertical="center"/>
    </xf>
    <xf numFmtId="3" fontId="8" fillId="0" borderId="0" xfId="10" applyNumberFormat="1" applyFont="1" applyAlignment="1">
      <alignment horizontal="centerContinuous" vertical="center"/>
    </xf>
    <xf numFmtId="0" fontId="9" fillId="0" borderId="0" xfId="10" applyFont="1" applyAlignment="1">
      <alignment horizontal="right" vertical="center"/>
    </xf>
    <xf numFmtId="0" fontId="8" fillId="0" borderId="0" xfId="10" applyFont="1" applyAlignment="1">
      <alignment vertical="center"/>
    </xf>
    <xf numFmtId="0" fontId="24" fillId="0" borderId="2" xfId="10" applyFont="1" applyBorder="1" applyAlignment="1">
      <alignment vertical="center"/>
    </xf>
    <xf numFmtId="0" fontId="24" fillId="0" borderId="2" xfId="10" applyFont="1" applyFill="1" applyBorder="1" applyAlignment="1">
      <alignment horizontal="left" vertical="center"/>
    </xf>
    <xf numFmtId="0" fontId="24" fillId="0" borderId="6" xfId="10" applyFont="1" applyFill="1" applyBorder="1" applyAlignment="1">
      <alignment horizontal="left" vertical="center"/>
    </xf>
    <xf numFmtId="0" fontId="17" fillId="0" borderId="6" xfId="11" applyFont="1" applyFill="1" applyBorder="1" applyAlignment="1">
      <alignment horizontal="right" vertical="center"/>
    </xf>
    <xf numFmtId="0" fontId="24" fillId="0" borderId="0" xfId="10" applyFont="1" applyAlignment="1"/>
    <xf numFmtId="3" fontId="24" fillId="0" borderId="0" xfId="10" applyNumberFormat="1" applyFont="1" applyAlignment="1"/>
    <xf numFmtId="0" fontId="5" fillId="0" borderId="0" xfId="10" applyFont="1" applyAlignment="1"/>
    <xf numFmtId="0" fontId="9" fillId="0" borderId="0" xfId="10" applyFont="1" applyAlignment="1">
      <alignment vertical="center"/>
    </xf>
    <xf numFmtId="0" fontId="24" fillId="0" borderId="0" xfId="9" applyFont="1" applyAlignment="1"/>
    <xf numFmtId="0" fontId="24" fillId="0" borderId="0" xfId="10" applyFont="1" applyBorder="1" applyAlignment="1"/>
    <xf numFmtId="0" fontId="9" fillId="0" borderId="0" xfId="10" applyFont="1" applyBorder="1" applyAlignment="1"/>
    <xf numFmtId="0" fontId="9" fillId="0" borderId="0" xfId="10" applyFont="1" applyBorder="1" applyAlignment="1">
      <alignment vertical="center"/>
    </xf>
    <xf numFmtId="3" fontId="9" fillId="0" borderId="0" xfId="10" applyNumberFormat="1" applyFont="1" applyBorder="1" applyAlignment="1">
      <alignment vertical="center"/>
    </xf>
    <xf numFmtId="0" fontId="49" fillId="0" borderId="0" xfId="10" applyFont="1" applyAlignment="1">
      <alignment vertical="center"/>
    </xf>
    <xf numFmtId="0" fontId="9" fillId="0" borderId="0" xfId="10" applyFont="1" applyAlignment="1"/>
    <xf numFmtId="0" fontId="24" fillId="0" borderId="8" xfId="10" applyFont="1" applyFill="1" applyBorder="1" applyAlignment="1">
      <alignment vertical="center"/>
    </xf>
    <xf numFmtId="3" fontId="24" fillId="0" borderId="8" xfId="10" applyNumberFormat="1" applyFont="1" applyFill="1" applyBorder="1" applyAlignment="1">
      <alignment vertical="center"/>
    </xf>
    <xf numFmtId="0" fontId="24" fillId="0" borderId="0" xfId="10" applyFont="1" applyBorder="1" applyAlignment="1">
      <alignment vertical="center"/>
    </xf>
    <xf numFmtId="3" fontId="61" fillId="0" borderId="0" xfId="10" applyNumberFormat="1" applyFont="1" applyBorder="1" applyAlignment="1">
      <alignment vertical="center"/>
    </xf>
    <xf numFmtId="3" fontId="62" fillId="0" borderId="0" xfId="10" applyNumberFormat="1" applyFont="1" applyBorder="1" applyAlignment="1">
      <alignment vertical="center"/>
    </xf>
    <xf numFmtId="0" fontId="43" fillId="0" borderId="0" xfId="10" applyBorder="1" applyAlignment="1">
      <alignment vertical="center"/>
    </xf>
    <xf numFmtId="3" fontId="5" fillId="0" borderId="0" xfId="10" applyNumberFormat="1" applyFont="1" applyBorder="1" applyAlignment="1">
      <alignment vertical="center"/>
    </xf>
    <xf numFmtId="0" fontId="4" fillId="0" borderId="0" xfId="12" applyFont="1"/>
    <xf numFmtId="0" fontId="2" fillId="0" borderId="0" xfId="12" applyFont="1"/>
    <xf numFmtId="3" fontId="2" fillId="0" borderId="0" xfId="12" applyNumberFormat="1" applyFont="1"/>
    <xf numFmtId="0" fontId="36" fillId="0" borderId="0" xfId="12" applyFont="1"/>
    <xf numFmtId="0" fontId="52" fillId="0" borderId="0" xfId="12" applyFont="1"/>
    <xf numFmtId="0" fontId="45" fillId="0" borderId="0" xfId="12" applyFont="1" applyAlignment="1">
      <alignment horizontal="centerContinuous"/>
    </xf>
    <xf numFmtId="0" fontId="9" fillId="0" borderId="0" xfId="12" applyFont="1" applyAlignment="1">
      <alignment horizontal="centerContinuous"/>
    </xf>
    <xf numFmtId="0" fontId="9" fillId="0" borderId="0" xfId="12" applyFont="1"/>
    <xf numFmtId="3" fontId="9" fillId="0" borderId="0" xfId="12" applyNumberFormat="1" applyFont="1"/>
    <xf numFmtId="0" fontId="9" fillId="0" borderId="0" xfId="13" applyFont="1" applyAlignment="1">
      <alignment horizontal="right"/>
    </xf>
    <xf numFmtId="0" fontId="24" fillId="0" borderId="2" xfId="12" applyFont="1" applyBorder="1" applyAlignment="1"/>
    <xf numFmtId="0" fontId="24" fillId="0" borderId="2" xfId="12" applyFont="1" applyBorder="1" applyAlignment="1">
      <alignment horizontal="right"/>
    </xf>
    <xf numFmtId="0" fontId="2" fillId="0" borderId="0" xfId="12" applyFont="1" applyAlignment="1">
      <alignment vertical="center"/>
    </xf>
    <xf numFmtId="0" fontId="4" fillId="0" borderId="6" xfId="12" applyFont="1" applyBorder="1" applyAlignment="1">
      <alignment horizontal="left" vertical="top"/>
    </xf>
    <xf numFmtId="0" fontId="3" fillId="0" borderId="6" xfId="12" applyFont="1" applyBorder="1" applyAlignment="1">
      <alignment horizontal="left" vertical="top"/>
    </xf>
    <xf numFmtId="0" fontId="17" fillId="0" borderId="6" xfId="12" applyFont="1" applyBorder="1" applyAlignment="1">
      <alignment horizontal="right" vertical="top"/>
    </xf>
    <xf numFmtId="0" fontId="17" fillId="0" borderId="0" xfId="12" applyFont="1" applyBorder="1" applyAlignment="1">
      <alignment horizontal="right" vertical="top"/>
    </xf>
    <xf numFmtId="0" fontId="5" fillId="0" borderId="0" xfId="12" applyFont="1"/>
    <xf numFmtId="0" fontId="17" fillId="0" borderId="0" xfId="12" applyFont="1"/>
    <xf numFmtId="3" fontId="5" fillId="0" borderId="0" xfId="12" applyNumberFormat="1" applyFont="1" applyAlignment="1">
      <alignment horizontal="right" indent="1"/>
    </xf>
    <xf numFmtId="3" fontId="5" fillId="0" borderId="0" xfId="12" applyNumberFormat="1" applyFont="1" applyAlignment="1"/>
    <xf numFmtId="0" fontId="5" fillId="0" borderId="0" xfId="12" applyFont="1" applyBorder="1"/>
    <xf numFmtId="0" fontId="17" fillId="0" borderId="0" xfId="12" applyFont="1" applyBorder="1"/>
    <xf numFmtId="3" fontId="5" fillId="0" borderId="0" xfId="12" applyNumberFormat="1" applyFont="1" applyBorder="1" applyAlignment="1">
      <alignment horizontal="right" indent="1"/>
    </xf>
    <xf numFmtId="3" fontId="5" fillId="0" borderId="0" xfId="12" applyNumberFormat="1" applyFont="1" applyBorder="1" applyAlignment="1"/>
    <xf numFmtId="0" fontId="17" fillId="0" borderId="0" xfId="12" applyFont="1" applyAlignment="1">
      <alignment wrapText="1"/>
    </xf>
    <xf numFmtId="3" fontId="24" fillId="0" borderId="0" xfId="12" applyNumberFormat="1" applyFont="1" applyAlignment="1">
      <alignment horizontal="right" indent="1"/>
    </xf>
    <xf numFmtId="3" fontId="24" fillId="0" borderId="0" xfId="12" applyNumberFormat="1" applyFont="1" applyAlignment="1"/>
    <xf numFmtId="3" fontId="24" fillId="0" borderId="6" xfId="12" applyNumberFormat="1" applyFont="1" applyBorder="1" applyAlignment="1">
      <alignment horizontal="right" indent="1"/>
    </xf>
    <xf numFmtId="3" fontId="24" fillId="0" borderId="0" xfId="12" applyNumberFormat="1" applyFont="1" applyBorder="1" applyAlignment="1">
      <alignment horizontal="right" indent="1"/>
    </xf>
    <xf numFmtId="0" fontId="24" fillId="0" borderId="0" xfId="12" applyFont="1" applyBorder="1"/>
    <xf numFmtId="0" fontId="32" fillId="0" borderId="0" xfId="12" applyFont="1" applyBorder="1"/>
    <xf numFmtId="3" fontId="24" fillId="0" borderId="7" xfId="12" applyNumberFormat="1" applyFont="1" applyBorder="1" applyAlignment="1">
      <alignment horizontal="right" indent="1"/>
    </xf>
    <xf numFmtId="3" fontId="24" fillId="0" borderId="3" xfId="5" applyNumberFormat="1" applyFont="1" applyFill="1" applyBorder="1" applyAlignment="1">
      <alignment horizontal="right" indent="1"/>
    </xf>
    <xf numFmtId="3" fontId="24" fillId="0" borderId="0" xfId="12" applyNumberFormat="1" applyFont="1" applyBorder="1" applyAlignment="1"/>
    <xf numFmtId="3" fontId="24" fillId="0" borderId="24" xfId="12" applyNumberFormat="1" applyFont="1" applyBorder="1" applyAlignment="1">
      <alignment horizontal="right" indent="1"/>
    </xf>
    <xf numFmtId="3" fontId="24" fillId="0" borderId="25" xfId="12" applyNumberFormat="1" applyFont="1" applyBorder="1" applyAlignment="1">
      <alignment horizontal="right" indent="1"/>
    </xf>
    <xf numFmtId="0" fontId="4" fillId="0" borderId="0" xfId="12" applyFont="1" applyBorder="1"/>
    <xf numFmtId="0" fontId="12" fillId="0" borderId="0" xfId="12" applyFont="1" applyBorder="1"/>
    <xf numFmtId="0" fontId="24" fillId="0" borderId="6" xfId="12" applyFont="1" applyBorder="1"/>
    <xf numFmtId="3" fontId="5" fillId="0" borderId="6" xfId="12" applyNumberFormat="1" applyFont="1" applyBorder="1" applyAlignment="1"/>
    <xf numFmtId="3" fontId="24" fillId="0" borderId="6" xfId="12" applyNumberFormat="1" applyFont="1" applyBorder="1" applyAlignment="1"/>
    <xf numFmtId="0" fontId="24" fillId="0" borderId="0" xfId="12" applyFont="1" applyBorder="1" applyAlignment="1">
      <alignment horizontal="left" vertical="center"/>
    </xf>
    <xf numFmtId="0" fontId="17" fillId="0" borderId="14" xfId="12" applyFont="1" applyBorder="1" applyAlignment="1">
      <alignment horizontal="center"/>
    </xf>
    <xf numFmtId="0" fontId="24" fillId="0" borderId="16" xfId="12" applyFont="1" applyBorder="1" applyAlignment="1">
      <alignment horizontal="right"/>
    </xf>
    <xf numFmtId="0" fontId="24" fillId="0" borderId="0" xfId="12" applyFont="1" applyBorder="1" applyAlignment="1">
      <alignment horizontal="right"/>
    </xf>
    <xf numFmtId="0" fontId="24" fillId="0" borderId="6" xfId="12" applyFont="1" applyBorder="1" applyAlignment="1">
      <alignment horizontal="center" vertical="center"/>
    </xf>
    <xf numFmtId="0" fontId="24" fillId="0" borderId="0" xfId="12" applyFont="1" applyBorder="1" applyAlignment="1">
      <alignment horizontal="center"/>
    </xf>
    <xf numFmtId="0" fontId="17" fillId="0" borderId="6" xfId="12" applyFont="1" applyBorder="1" applyAlignment="1">
      <alignment horizontal="center" vertical="center"/>
    </xf>
    <xf numFmtId="0" fontId="17" fillId="0" borderId="12" xfId="12" applyFont="1" applyBorder="1" applyAlignment="1">
      <alignment horizontal="right"/>
    </xf>
    <xf numFmtId="0" fontId="17" fillId="0" borderId="6" xfId="12" applyFont="1" applyBorder="1" applyAlignment="1">
      <alignment horizontal="center" vertical="top"/>
    </xf>
    <xf numFmtId="0" fontId="24" fillId="0" borderId="6" xfId="12" applyFont="1" applyBorder="1" applyAlignment="1">
      <alignment horizontal="left" vertical="top"/>
    </xf>
    <xf numFmtId="0" fontId="17" fillId="0" borderId="12" xfId="12" applyFont="1" applyBorder="1" applyAlignment="1">
      <alignment horizontal="center" vertical="top"/>
    </xf>
    <xf numFmtId="0" fontId="5" fillId="0" borderId="6" xfId="12" applyFont="1" applyBorder="1" applyAlignment="1">
      <alignment horizontal="center" vertical="top"/>
    </xf>
    <xf numFmtId="0" fontId="5" fillId="0" borderId="12" xfId="12" applyFont="1" applyBorder="1" applyAlignment="1">
      <alignment horizontal="center" vertical="top"/>
    </xf>
    <xf numFmtId="0" fontId="5" fillId="0" borderId="0" xfId="12" applyFont="1" applyBorder="1" applyAlignment="1">
      <alignment horizontal="center" vertical="top"/>
    </xf>
    <xf numFmtId="0" fontId="17" fillId="0" borderId="0" xfId="12" applyFont="1" applyBorder="1" applyAlignment="1">
      <alignment horizontal="center"/>
    </xf>
    <xf numFmtId="3" fontId="5" fillId="0" borderId="0" xfId="12" applyNumberFormat="1" applyFont="1" applyBorder="1" applyAlignment="1">
      <alignment horizontal="center"/>
    </xf>
    <xf numFmtId="3" fontId="5" fillId="0" borderId="6" xfId="12" applyNumberFormat="1" applyFont="1" applyBorder="1" applyAlignment="1">
      <alignment horizontal="center"/>
    </xf>
    <xf numFmtId="0" fontId="32" fillId="0" borderId="0" xfId="12" applyFont="1" applyBorder="1" applyAlignment="1">
      <alignment horizontal="center"/>
    </xf>
    <xf numFmtId="3" fontId="5" fillId="0" borderId="7" xfId="12" applyNumberFormat="1" applyFont="1" applyBorder="1" applyAlignment="1">
      <alignment horizontal="center"/>
    </xf>
    <xf numFmtId="3" fontId="24" fillId="0" borderId="0" xfId="12" applyNumberFormat="1" applyFont="1" applyBorder="1" applyAlignment="1">
      <alignment horizontal="center"/>
    </xf>
    <xf numFmtId="0" fontId="24" fillId="0" borderId="4" xfId="12" applyFont="1" applyBorder="1"/>
    <xf numFmtId="3" fontId="5" fillId="0" borderId="4" xfId="12" applyNumberFormat="1" applyFont="1" applyBorder="1"/>
    <xf numFmtId="0" fontId="4" fillId="0" borderId="0" xfId="14" applyFont="1" applyAlignment="1">
      <alignment horizontal="left" vertical="top"/>
    </xf>
    <xf numFmtId="0" fontId="4" fillId="0" borderId="0" xfId="14" applyFont="1" applyAlignment="1">
      <alignment horizontal="right" vertical="top"/>
    </xf>
    <xf numFmtId="0" fontId="4" fillId="0" borderId="0" xfId="14" applyFont="1" applyAlignment="1">
      <alignment horizontal="centerContinuous" vertical="top"/>
    </xf>
    <xf numFmtId="0" fontId="2" fillId="0" borderId="0" xfId="14"/>
    <xf numFmtId="0" fontId="66" fillId="0" borderId="0" xfId="14" applyFont="1"/>
    <xf numFmtId="0" fontId="68" fillId="0" borderId="0" xfId="14" applyFont="1"/>
    <xf numFmtId="0" fontId="9" fillId="0" borderId="2" xfId="14" applyFont="1" applyBorder="1" applyAlignment="1">
      <alignment horizontal="right"/>
    </xf>
    <xf numFmtId="0" fontId="9" fillId="0" borderId="2" xfId="14" applyFont="1" applyBorder="1" applyAlignment="1">
      <alignment horizontal="center"/>
    </xf>
    <xf numFmtId="0" fontId="2" fillId="0" borderId="0" xfId="14" applyAlignment="1">
      <alignment horizontal="center"/>
    </xf>
    <xf numFmtId="0" fontId="8" fillId="0" borderId="6" xfId="14" applyFont="1" applyBorder="1" applyAlignment="1">
      <alignment horizontal="right" vertical="top"/>
    </xf>
    <xf numFmtId="0" fontId="8" fillId="0" borderId="6" xfId="14" applyFont="1" applyBorder="1" applyAlignment="1">
      <alignment horizontal="center" vertical="top"/>
    </xf>
    <xf numFmtId="1" fontId="5" fillId="0" borderId="0" xfId="14" applyNumberFormat="1" applyFont="1" applyAlignment="1">
      <alignment horizontal="right"/>
    </xf>
    <xf numFmtId="3" fontId="5" fillId="0" borderId="0" xfId="14" applyNumberFormat="1" applyFont="1" applyFill="1" applyBorder="1" applyAlignment="1">
      <alignment horizontal="center"/>
    </xf>
    <xf numFmtId="3" fontId="5" fillId="0" borderId="0" xfId="14" applyNumberFormat="1" applyFont="1" applyFill="1" applyBorder="1" applyAlignment="1">
      <alignment horizontal="right"/>
    </xf>
    <xf numFmtId="3" fontId="5" fillId="0" borderId="0" xfId="14" applyNumberFormat="1" applyFont="1" applyFill="1" applyBorder="1" applyAlignment="1">
      <alignment horizontal="right" vertical="center" wrapText="1"/>
    </xf>
    <xf numFmtId="2" fontId="2" fillId="0" borderId="0" xfId="14" applyNumberFormat="1"/>
    <xf numFmtId="0" fontId="4" fillId="0" borderId="0" xfId="14" applyFont="1"/>
    <xf numFmtId="3" fontId="2" fillId="0" borderId="0" xfId="14" applyNumberFormat="1" applyFont="1" applyAlignment="1">
      <alignment horizontal="center"/>
    </xf>
    <xf numFmtId="3" fontId="2" fillId="0" borderId="0" xfId="14" applyNumberFormat="1" applyFont="1" applyAlignment="1">
      <alignment horizontal="right"/>
    </xf>
    <xf numFmtId="3" fontId="5" fillId="0" borderId="0" xfId="14" applyNumberFormat="1" applyFont="1" applyFill="1" applyBorder="1"/>
    <xf numFmtId="3" fontId="5" fillId="0" borderId="6" xfId="14" applyNumberFormat="1" applyFont="1" applyFill="1" applyBorder="1" applyAlignment="1">
      <alignment horizontal="right" vertical="center" wrapText="1"/>
    </xf>
    <xf numFmtId="3" fontId="5" fillId="0" borderId="0" xfId="14" applyNumberFormat="1" applyFont="1" applyAlignment="1">
      <alignment horizontal="center"/>
    </xf>
    <xf numFmtId="3" fontId="5" fillId="0" borderId="0" xfId="14" applyNumberFormat="1" applyFont="1" applyAlignment="1">
      <alignment horizontal="right"/>
    </xf>
    <xf numFmtId="3" fontId="5" fillId="0" borderId="6" xfId="14" applyNumberFormat="1" applyFont="1" applyFill="1" applyBorder="1" applyAlignment="1">
      <alignment horizontal="center"/>
    </xf>
    <xf numFmtId="0" fontId="9" fillId="0" borderId="3" xfId="14" applyFont="1" applyBorder="1"/>
    <xf numFmtId="0" fontId="9" fillId="0" borderId="3" xfId="14" applyFont="1" applyBorder="1" applyAlignment="1">
      <alignment horizontal="right"/>
    </xf>
    <xf numFmtId="3" fontId="5" fillId="0" borderId="3" xfId="14" applyNumberFormat="1" applyFont="1" applyBorder="1" applyAlignment="1">
      <alignment horizontal="center"/>
    </xf>
    <xf numFmtId="3" fontId="5" fillId="0" borderId="3" xfId="14" applyNumberFormat="1" applyFont="1" applyBorder="1" applyAlignment="1">
      <alignment horizontal="right"/>
    </xf>
    <xf numFmtId="0" fontId="2" fillId="0" borderId="0" xfId="14" applyFont="1"/>
    <xf numFmtId="0" fontId="9" fillId="0" borderId="0" xfId="14" applyFont="1"/>
    <xf numFmtId="0" fontId="9" fillId="0" borderId="0" xfId="14" applyFont="1" applyAlignment="1">
      <alignment horizontal="right"/>
    </xf>
    <xf numFmtId="0" fontId="9" fillId="0" borderId="4" xfId="14" applyFont="1" applyBorder="1"/>
    <xf numFmtId="0" fontId="9" fillId="0" borderId="4" xfId="14" applyFont="1" applyBorder="1" applyAlignment="1">
      <alignment horizontal="right"/>
    </xf>
    <xf numFmtId="3" fontId="5" fillId="0" borderId="4" xfId="14" applyNumberFormat="1" applyFont="1" applyBorder="1" applyAlignment="1">
      <alignment horizontal="center"/>
    </xf>
    <xf numFmtId="3" fontId="5" fillId="0" borderId="4" xfId="14" applyNumberFormat="1" applyFont="1" applyBorder="1" applyAlignment="1">
      <alignment horizontal="right"/>
    </xf>
    <xf numFmtId="0" fontId="9" fillId="0" borderId="0" xfId="14" quotePrefix="1" applyFont="1" applyBorder="1"/>
    <xf numFmtId="0" fontId="49" fillId="0" borderId="0" xfId="14" quotePrefix="1" applyFont="1" applyBorder="1" applyAlignment="1">
      <alignment horizontal="right"/>
    </xf>
    <xf numFmtId="2" fontId="5" fillId="0" borderId="0" xfId="14" applyNumberFormat="1" applyFont="1" applyBorder="1"/>
    <xf numFmtId="2" fontId="5" fillId="0" borderId="0" xfId="14" applyNumberFormat="1" applyFont="1" applyBorder="1" applyAlignment="1">
      <alignment horizontal="right"/>
    </xf>
    <xf numFmtId="0" fontId="4" fillId="0" borderId="0" xfId="14" applyFont="1" applyAlignment="1">
      <alignment horizontal="left"/>
    </xf>
    <xf numFmtId="0" fontId="4" fillId="0" borderId="0" xfId="14" applyFont="1" applyAlignment="1">
      <alignment horizontal="right"/>
    </xf>
    <xf numFmtId="0" fontId="4" fillId="0" borderId="0" xfId="14" applyFont="1" applyAlignment="1">
      <alignment horizontal="centerContinuous"/>
    </xf>
    <xf numFmtId="3" fontId="5" fillId="0" borderId="0" xfId="14" applyNumberFormat="1" applyFont="1" applyBorder="1" applyAlignment="1">
      <alignment horizontal="right"/>
    </xf>
    <xf numFmtId="3" fontId="5" fillId="0" borderId="0" xfId="14" applyNumberFormat="1" applyFont="1" applyBorder="1"/>
    <xf numFmtId="2" fontId="2" fillId="0" borderId="0" xfId="14" applyNumberFormat="1" applyBorder="1"/>
    <xf numFmtId="0" fontId="2" fillId="0" borderId="0" xfId="14" applyBorder="1"/>
    <xf numFmtId="3" fontId="5" fillId="0" borderId="4" xfId="14" applyNumberFormat="1" applyFont="1" applyBorder="1"/>
    <xf numFmtId="0" fontId="17" fillId="0" borderId="0" xfId="14" applyFont="1" applyAlignment="1">
      <alignment horizontal="left"/>
    </xf>
    <xf numFmtId="0" fontId="2" fillId="0" borderId="0" xfId="14" applyAlignment="1">
      <alignment horizontal="right"/>
    </xf>
    <xf numFmtId="0" fontId="17" fillId="0" borderId="0" xfId="14" applyFont="1" applyAlignment="1">
      <alignment horizontal="right"/>
    </xf>
    <xf numFmtId="1" fontId="5" fillId="0" borderId="0" xfId="14" applyNumberFormat="1" applyFont="1" applyAlignment="1">
      <alignment horizontal="center"/>
    </xf>
    <xf numFmtId="3" fontId="5" fillId="0" borderId="0" xfId="14" applyNumberFormat="1" applyFont="1" applyFill="1" applyAlignment="1">
      <alignment horizontal="center"/>
    </xf>
    <xf numFmtId="3" fontId="5" fillId="0" borderId="0" xfId="14" applyNumberFormat="1" applyFont="1" applyFill="1" applyBorder="1" applyAlignment="1">
      <alignment horizontal="right" vertical="top" wrapText="1"/>
    </xf>
    <xf numFmtId="2" fontId="5" fillId="0" borderId="0" xfId="14" applyNumberFormat="1" applyFont="1" applyAlignment="1">
      <alignment horizontal="center"/>
    </xf>
    <xf numFmtId="4" fontId="5" fillId="0" borderId="0" xfId="14" applyNumberFormat="1" applyFont="1" applyFill="1" applyBorder="1" applyAlignment="1">
      <alignment horizontal="right" vertical="top" wrapText="1"/>
    </xf>
    <xf numFmtId="4" fontId="5" fillId="0" borderId="0" xfId="14" applyNumberFormat="1" applyFont="1" applyBorder="1" applyAlignment="1">
      <alignment horizontal="center"/>
    </xf>
    <xf numFmtId="3" fontId="5" fillId="0" borderId="0" xfId="14" applyNumberFormat="1" applyFont="1" applyBorder="1" applyAlignment="1">
      <alignment horizontal="center"/>
    </xf>
    <xf numFmtId="3" fontId="5" fillId="0" borderId="6" xfId="14" applyNumberFormat="1" applyFont="1" applyFill="1" applyBorder="1" applyAlignment="1">
      <alignment horizontal="right" vertical="top" wrapText="1"/>
    </xf>
    <xf numFmtId="4" fontId="5" fillId="0" borderId="6" xfId="14" applyNumberFormat="1" applyFont="1" applyFill="1" applyBorder="1" applyAlignment="1">
      <alignment horizontal="right" vertical="top" wrapText="1"/>
    </xf>
    <xf numFmtId="4" fontId="5" fillId="0" borderId="6" xfId="14" applyNumberFormat="1" applyFont="1" applyBorder="1" applyAlignment="1">
      <alignment horizontal="center"/>
    </xf>
    <xf numFmtId="3" fontId="5" fillId="0" borderId="6" xfId="14" applyNumberFormat="1" applyFont="1" applyBorder="1" applyAlignment="1">
      <alignment horizontal="center"/>
    </xf>
    <xf numFmtId="4" fontId="5" fillId="0" borderId="6" xfId="14" applyNumberFormat="1" applyFont="1" applyFill="1" applyBorder="1" applyAlignment="1">
      <alignment horizontal="center" vertical="top" wrapText="1"/>
    </xf>
    <xf numFmtId="0" fontId="49" fillId="0" borderId="0" xfId="14" quotePrefix="1" applyFont="1" applyBorder="1"/>
    <xf numFmtId="3" fontId="5" fillId="0" borderId="0" xfId="14" applyNumberFormat="1" applyFont="1" applyFill="1" applyBorder="1" applyAlignment="1">
      <alignment horizontal="center" vertical="top" wrapText="1"/>
    </xf>
    <xf numFmtId="3" fontId="5" fillId="0" borderId="0" xfId="14" applyNumberFormat="1" applyFont="1" applyFill="1"/>
    <xf numFmtId="3" fontId="5" fillId="0" borderId="0" xfId="15" applyNumberFormat="1" applyFont="1" applyFill="1" applyBorder="1" applyAlignment="1">
      <alignment horizontal="center" vertical="top" wrapText="1"/>
    </xf>
    <xf numFmtId="3" fontId="5" fillId="0" borderId="6" xfId="14" applyNumberFormat="1" applyFont="1" applyFill="1" applyBorder="1"/>
    <xf numFmtId="0" fontId="4" fillId="0" borderId="0" xfId="0" applyFont="1" applyAlignment="1">
      <alignment vertical="top"/>
    </xf>
    <xf numFmtId="0" fontId="68" fillId="0" borderId="0" xfId="0" applyFont="1"/>
    <xf numFmtId="0" fontId="2" fillId="0" borderId="4" xfId="0" applyFont="1" applyBorder="1" applyAlignment="1">
      <alignment horizontal="centerContinuous"/>
    </xf>
    <xf numFmtId="0" fontId="17" fillId="0" borderId="4" xfId="0" applyFont="1" applyBorder="1" applyAlignment="1">
      <alignment horizontal="centerContinuous"/>
    </xf>
    <xf numFmtId="0" fontId="40" fillId="0" borderId="0" xfId="0" applyFont="1" applyFill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169" fontId="5" fillId="0" borderId="0" xfId="0" applyNumberFormat="1" applyFont="1" applyAlignment="1">
      <alignment horizontal="center"/>
    </xf>
    <xf numFmtId="170" fontId="5" fillId="0" borderId="0" xfId="0" applyNumberFormat="1" applyFont="1" applyAlignment="1">
      <alignment horizontal="center"/>
    </xf>
    <xf numFmtId="2" fontId="5" fillId="0" borderId="6" xfId="0" applyNumberFormat="1" applyFont="1" applyBorder="1"/>
    <xf numFmtId="0" fontId="5" fillId="0" borderId="6" xfId="0" applyFont="1" applyBorder="1"/>
    <xf numFmtId="0" fontId="40" fillId="0" borderId="0" xfId="0" applyFont="1" applyFill="1" applyBorder="1" applyAlignment="1">
      <alignment horizontal="left" vertical="center"/>
    </xf>
    <xf numFmtId="0" fontId="5" fillId="0" borderId="4" xfId="0" applyFont="1" applyBorder="1"/>
    <xf numFmtId="0" fontId="9" fillId="0" borderId="0" xfId="0" applyFont="1" applyBorder="1" applyAlignment="1">
      <alignment vertical="center"/>
    </xf>
    <xf numFmtId="0" fontId="0" fillId="0" borderId="0" xfId="0" applyBorder="1"/>
    <xf numFmtId="17" fontId="5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Continuous"/>
    </xf>
    <xf numFmtId="0" fontId="17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right"/>
    </xf>
    <xf numFmtId="0" fontId="5" fillId="0" borderId="2" xfId="0" applyFont="1" applyBorder="1" applyAlignment="1">
      <alignment vertical="center"/>
    </xf>
    <xf numFmtId="0" fontId="55" fillId="0" borderId="2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17" fontId="9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171" fontId="9" fillId="0" borderId="7" xfId="0" applyNumberFormat="1" applyFont="1" applyBorder="1" applyAlignment="1">
      <alignment horizontal="center" vertical="center"/>
    </xf>
    <xf numFmtId="171" fontId="8" fillId="0" borderId="7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/>
    <xf numFmtId="2" fontId="5" fillId="0" borderId="0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0" xfId="0" applyNumberFormat="1" applyFont="1" applyAlignment="1"/>
    <xf numFmtId="170" fontId="5" fillId="0" borderId="0" xfId="0" applyNumberFormat="1" applyFont="1" applyBorder="1" applyAlignment="1">
      <alignment horizontal="center"/>
    </xf>
    <xf numFmtId="172" fontId="5" fillId="0" borderId="0" xfId="0" applyNumberFormat="1" applyFont="1" applyBorder="1" applyAlignment="1">
      <alignment horizontal="center"/>
    </xf>
    <xf numFmtId="170" fontId="5" fillId="0" borderId="0" xfId="0" applyNumberFormat="1" applyFont="1" applyBorder="1" applyAlignment="1">
      <alignment horizontal="right"/>
    </xf>
    <xf numFmtId="2" fontId="9" fillId="0" borderId="0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47" fillId="0" borderId="0" xfId="0" applyNumberFormat="1" applyFont="1" applyAlignment="1">
      <alignment horizontal="center"/>
    </xf>
    <xf numFmtId="2" fontId="5" fillId="0" borderId="0" xfId="0" applyNumberFormat="1" applyFont="1" applyBorder="1"/>
    <xf numFmtId="0" fontId="43" fillId="0" borderId="0" xfId="0" applyFont="1" applyBorder="1" applyAlignment="1">
      <alignment horizontal="center"/>
    </xf>
    <xf numFmtId="0" fontId="39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43" fillId="0" borderId="2" xfId="0" applyFont="1" applyBorder="1" applyAlignment="1">
      <alignment vertical="center"/>
    </xf>
    <xf numFmtId="4" fontId="5" fillId="0" borderId="3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74" fontId="5" fillId="0" borderId="0" xfId="0" applyNumberFormat="1" applyFont="1" applyBorder="1" applyAlignment="1">
      <alignment horizontal="center" vertical="center"/>
    </xf>
    <xf numFmtId="174" fontId="5" fillId="0" borderId="0" xfId="0" applyNumberFormat="1" applyFont="1" applyAlignment="1">
      <alignment horizontal="center" vertical="center"/>
    </xf>
    <xf numFmtId="175" fontId="5" fillId="0" borderId="0" xfId="0" applyNumberFormat="1" applyFont="1"/>
    <xf numFmtId="175" fontId="5" fillId="0" borderId="0" xfId="0" applyNumberFormat="1" applyFont="1" applyAlignment="1">
      <alignment horizontal="center" vertical="center"/>
    </xf>
    <xf numFmtId="169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174" fontId="5" fillId="0" borderId="4" xfId="0" applyNumberFormat="1" applyFont="1" applyBorder="1" applyAlignment="1">
      <alignment horizontal="center" vertical="center"/>
    </xf>
    <xf numFmtId="175" fontId="5" fillId="0" borderId="4" xfId="0" applyNumberFormat="1" applyFont="1" applyBorder="1"/>
    <xf numFmtId="175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175" fontId="5" fillId="0" borderId="0" xfId="0" applyNumberFormat="1" applyFont="1" applyBorder="1" applyAlignment="1">
      <alignment vertical="center"/>
    </xf>
    <xf numFmtId="175" fontId="5" fillId="0" borderId="0" xfId="0" applyNumberFormat="1" applyFont="1" applyBorder="1" applyAlignment="1">
      <alignment horizontal="center" vertical="center"/>
    </xf>
    <xf numFmtId="0" fontId="43" fillId="0" borderId="0" xfId="0" applyFont="1" applyBorder="1" applyAlignment="1">
      <alignment vertical="center"/>
    </xf>
    <xf numFmtId="0" fontId="55" fillId="0" borderId="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174" fontId="5" fillId="0" borderId="13" xfId="0" applyNumberFormat="1" applyFont="1" applyBorder="1" applyAlignment="1">
      <alignment horizontal="center" vertical="center"/>
    </xf>
    <xf numFmtId="174" fontId="5" fillId="0" borderId="17" xfId="0" applyNumberFormat="1" applyFont="1" applyBorder="1" applyAlignment="1">
      <alignment horizontal="center" vertical="center"/>
    </xf>
    <xf numFmtId="2" fontId="5" fillId="0" borderId="0" xfId="0" applyNumberFormat="1" applyFont="1"/>
    <xf numFmtId="174" fontId="5" fillId="0" borderId="0" xfId="0" applyNumberFormat="1" applyFont="1" applyAlignment="1">
      <alignment horizontal="center"/>
    </xf>
    <xf numFmtId="172" fontId="5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2" xfId="0" applyFont="1" applyBorder="1" applyAlignment="1"/>
    <xf numFmtId="0" fontId="2" fillId="0" borderId="2" xfId="0" applyFont="1" applyBorder="1"/>
    <xf numFmtId="0" fontId="55" fillId="0" borderId="9" xfId="0" applyFont="1" applyBorder="1" applyAlignment="1">
      <alignment vertical="center"/>
    </xf>
    <xf numFmtId="2" fontId="5" fillId="0" borderId="3" xfId="0" applyNumberFormat="1" applyFont="1" applyBorder="1" applyAlignment="1">
      <alignment horizontal="center" vertical="center"/>
    </xf>
    <xf numFmtId="174" fontId="5" fillId="0" borderId="0" xfId="0" applyNumberFormat="1" applyFont="1" applyBorder="1" applyAlignment="1">
      <alignment horizontal="center"/>
    </xf>
    <xf numFmtId="0" fontId="55" fillId="0" borderId="0" xfId="0" applyFont="1" applyBorder="1" applyAlignment="1">
      <alignment vertical="center"/>
    </xf>
    <xf numFmtId="0" fontId="55" fillId="0" borderId="6" xfId="0" applyFont="1" applyBorder="1" applyAlignment="1">
      <alignment vertical="center"/>
    </xf>
    <xf numFmtId="0" fontId="43" fillId="0" borderId="6" xfId="0" applyFont="1" applyBorder="1"/>
    <xf numFmtId="2" fontId="5" fillId="0" borderId="16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4" fontId="5" fillId="0" borderId="0" xfId="0" applyNumberFormat="1" applyFont="1" applyAlignment="1">
      <alignment horizontal="center"/>
    </xf>
    <xf numFmtId="175" fontId="5" fillId="0" borderId="0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170" fontId="5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17" fontId="2" fillId="0" borderId="0" xfId="0" applyNumberFormat="1" applyFont="1" applyBorder="1" applyAlignment="1">
      <alignment horizontal="centerContinuous"/>
    </xf>
    <xf numFmtId="17" fontId="17" fillId="0" borderId="0" xfId="0" applyNumberFormat="1" applyFont="1" applyBorder="1" applyAlignment="1">
      <alignment horizontal="centerContinuous"/>
    </xf>
    <xf numFmtId="17" fontId="9" fillId="0" borderId="0" xfId="0" applyNumberFormat="1" applyFont="1" applyBorder="1" applyAlignment="1">
      <alignment horizontal="right"/>
    </xf>
    <xf numFmtId="0" fontId="55" fillId="0" borderId="1" xfId="0" applyFont="1" applyBorder="1" applyAlignment="1">
      <alignment vertical="center"/>
    </xf>
    <xf numFmtId="17" fontId="5" fillId="0" borderId="0" xfId="0" applyNumberFormat="1" applyFont="1" applyBorder="1" applyAlignment="1">
      <alignment horizontal="center"/>
    </xf>
    <xf numFmtId="17" fontId="5" fillId="0" borderId="24" xfId="17" applyNumberFormat="1" applyFont="1" applyFill="1" applyBorder="1" applyAlignment="1">
      <alignment horizontal="center" vertical="center"/>
    </xf>
    <xf numFmtId="17" fontId="5" fillId="0" borderId="7" xfId="17" applyNumberFormat="1" applyFont="1" applyFill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172" fontId="5" fillId="0" borderId="13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43" fillId="0" borderId="6" xfId="0" applyNumberFormat="1" applyFont="1" applyBorder="1"/>
    <xf numFmtId="4" fontId="43" fillId="0" borderId="6" xfId="0" applyNumberFormat="1" applyFont="1" applyBorder="1" applyAlignment="1">
      <alignment horizontal="center"/>
    </xf>
    <xf numFmtId="176" fontId="5" fillId="0" borderId="0" xfId="0" applyNumberFormat="1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69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4" fontId="5" fillId="0" borderId="2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177" fontId="5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17" fontId="5" fillId="0" borderId="6" xfId="0" applyNumberFormat="1" applyFont="1" applyBorder="1" applyAlignment="1">
      <alignment horizontal="right"/>
    </xf>
    <xf numFmtId="17" fontId="5" fillId="0" borderId="7" xfId="18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7" fontId="5" fillId="0" borderId="24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174" fontId="5" fillId="0" borderId="13" xfId="0" applyNumberFormat="1" applyFont="1" applyBorder="1" applyAlignment="1">
      <alignment horizontal="center"/>
    </xf>
    <xf numFmtId="175" fontId="5" fillId="0" borderId="0" xfId="0" applyNumberFormat="1" applyFont="1" applyAlignment="1">
      <alignment horizontal="center"/>
    </xf>
    <xf numFmtId="0" fontId="5" fillId="0" borderId="6" xfId="0" applyFont="1" applyBorder="1" applyAlignment="1">
      <alignment horizontal="center"/>
    </xf>
    <xf numFmtId="176" fontId="5" fillId="0" borderId="0" xfId="0" applyNumberFormat="1" applyFont="1" applyAlignment="1">
      <alignment horizontal="center" vertical="center"/>
    </xf>
    <xf numFmtId="176" fontId="5" fillId="0" borderId="0" xfId="0" applyNumberFormat="1" applyFont="1" applyBorder="1" applyAlignment="1">
      <alignment horizontal="center"/>
    </xf>
    <xf numFmtId="178" fontId="5" fillId="0" borderId="0" xfId="0" applyNumberFormat="1" applyFont="1" applyBorder="1" applyAlignment="1">
      <alignment horizontal="center"/>
    </xf>
    <xf numFmtId="17" fontId="5" fillId="0" borderId="0" xfId="0" applyNumberFormat="1" applyFont="1" applyFill="1" applyBorder="1" applyAlignment="1">
      <alignment horizontal="center"/>
    </xf>
    <xf numFmtId="17" fontId="5" fillId="0" borderId="0" xfId="18" applyNumberFormat="1" applyFont="1" applyFill="1" applyBorder="1" applyAlignment="1">
      <alignment horizontal="center"/>
    </xf>
    <xf numFmtId="179" fontId="5" fillId="0" borderId="0" xfId="0" applyNumberFormat="1" applyFont="1" applyAlignment="1">
      <alignment horizontal="center"/>
    </xf>
    <xf numFmtId="170" fontId="5" fillId="0" borderId="0" xfId="0" applyNumberFormat="1" applyFont="1" applyBorder="1" applyAlignment="1">
      <alignment horizontal="center" vertical="center"/>
    </xf>
    <xf numFmtId="170" fontId="5" fillId="0" borderId="4" xfId="0" applyNumberFormat="1" applyFont="1" applyBorder="1" applyAlignment="1">
      <alignment horizontal="center" vertical="center"/>
    </xf>
    <xf numFmtId="0" fontId="24" fillId="0" borderId="2" xfId="6" applyFont="1" applyBorder="1" applyAlignment="1">
      <alignment horizontal="left"/>
    </xf>
    <xf numFmtId="0" fontId="24" fillId="0" borderId="0" xfId="6" applyFont="1" applyBorder="1" applyAlignment="1">
      <alignment horizontal="left"/>
    </xf>
    <xf numFmtId="0" fontId="17" fillId="0" borderId="6" xfId="6" applyFont="1" applyBorder="1" applyAlignment="1">
      <alignment horizontal="left" vertical="top"/>
    </xf>
    <xf numFmtId="3" fontId="17" fillId="0" borderId="6" xfId="6" applyNumberFormat="1" applyFont="1" applyBorder="1" applyAlignment="1">
      <alignment horizontal="center" vertical="top" wrapText="1"/>
    </xf>
    <xf numFmtId="3" fontId="17" fillId="0" borderId="11" xfId="6" applyNumberFormat="1" applyFont="1" applyBorder="1" applyAlignment="1">
      <alignment horizontal="right" vertical="center" wrapText="1"/>
    </xf>
    <xf numFmtId="3" fontId="17" fillId="0" borderId="12" xfId="6" applyNumberFormat="1" applyFont="1" applyBorder="1" applyAlignment="1">
      <alignment horizontal="center" vertical="center" wrapText="1"/>
    </xf>
    <xf numFmtId="3" fontId="17" fillId="0" borderId="6" xfId="6" applyNumberFormat="1" applyFont="1" applyBorder="1" applyAlignment="1">
      <alignment horizontal="center" vertical="center" wrapText="1"/>
    </xf>
    <xf numFmtId="0" fontId="5" fillId="0" borderId="0" xfId="6" applyFont="1" applyBorder="1" applyAlignment="1">
      <alignment horizontal="left" indent="1"/>
    </xf>
    <xf numFmtId="3" fontId="5" fillId="0" borderId="0" xfId="6" applyNumberFormat="1" applyFont="1" applyBorder="1" applyAlignment="1"/>
    <xf numFmtId="3" fontId="5" fillId="0" borderId="13" xfId="6" applyNumberFormat="1" applyFont="1" applyBorder="1" applyAlignment="1"/>
    <xf numFmtId="3" fontId="5" fillId="0" borderId="14" xfId="6" applyNumberFormat="1" applyFont="1" applyBorder="1" applyAlignment="1"/>
    <xf numFmtId="0" fontId="5" fillId="0" borderId="0" xfId="6" applyFont="1" applyBorder="1" applyAlignment="1">
      <alignment horizontal="left" vertical="center" indent="1"/>
    </xf>
    <xf numFmtId="0" fontId="39" fillId="0" borderId="0" xfId="6" applyFont="1" applyBorder="1">
      <alignment vertical="center"/>
    </xf>
    <xf numFmtId="0" fontId="5" fillId="0" borderId="0" xfId="7" applyFont="1" applyBorder="1" applyAlignment="1">
      <alignment horizontal="left" indent="1"/>
    </xf>
    <xf numFmtId="3" fontId="5" fillId="0" borderId="0" xfId="7" applyNumberFormat="1" applyFont="1" applyBorder="1" applyAlignment="1"/>
    <xf numFmtId="0" fontId="5" fillId="0" borderId="0" xfId="7" applyFont="1" applyBorder="1" applyAlignment="1"/>
    <xf numFmtId="0" fontId="24" fillId="0" borderId="0" xfId="7" applyFont="1" applyBorder="1" applyAlignment="1">
      <alignment vertical="center"/>
    </xf>
    <xf numFmtId="3" fontId="24" fillId="0" borderId="13" xfId="6" applyNumberFormat="1" applyFont="1" applyBorder="1" applyAlignment="1">
      <alignment vertical="center"/>
    </xf>
    <xf numFmtId="9" fontId="24" fillId="0" borderId="14" xfId="6" applyNumberFormat="1" applyFont="1" applyBorder="1" applyAlignment="1">
      <alignment vertical="center"/>
    </xf>
    <xf numFmtId="9" fontId="24" fillId="0" borderId="0" xfId="6" applyNumberFormat="1" applyFont="1" applyBorder="1" applyAlignment="1">
      <alignment vertical="center"/>
    </xf>
    <xf numFmtId="3" fontId="5" fillId="0" borderId="13" xfId="6" applyNumberFormat="1" applyFont="1" applyBorder="1" applyAlignment="1">
      <alignment vertical="center"/>
    </xf>
    <xf numFmtId="3" fontId="5" fillId="0" borderId="14" xfId="6" applyNumberFormat="1" applyFont="1" applyBorder="1" applyAlignment="1">
      <alignment vertical="center"/>
    </xf>
    <xf numFmtId="0" fontId="5" fillId="0" borderId="0" xfId="7" applyFont="1" applyBorder="1" applyAlignment="1">
      <alignment vertical="center"/>
    </xf>
    <xf numFmtId="0" fontId="24" fillId="0" borderId="4" xfId="7" applyFont="1" applyFill="1" applyBorder="1" applyAlignment="1">
      <alignment vertical="center"/>
    </xf>
    <xf numFmtId="3" fontId="24" fillId="0" borderId="4" xfId="7" applyNumberFormat="1" applyFont="1" applyBorder="1" applyAlignment="1">
      <alignment vertical="center"/>
    </xf>
    <xf numFmtId="0" fontId="5" fillId="0" borderId="0" xfId="7" applyFont="1" applyBorder="1" applyAlignment="1">
      <alignment horizontal="left" vertical="center" indent="1"/>
    </xf>
    <xf numFmtId="0" fontId="24" fillId="0" borderId="0" xfId="6" applyFont="1" applyBorder="1" applyAlignment="1">
      <alignment vertical="center"/>
    </xf>
    <xf numFmtId="3" fontId="24" fillId="0" borderId="0" xfId="6" applyNumberFormat="1" applyFont="1" applyBorder="1" applyAlignment="1">
      <alignment vertical="center"/>
    </xf>
    <xf numFmtId="3" fontId="24" fillId="0" borderId="15" xfId="6" applyNumberFormat="1" applyFont="1" applyBorder="1" applyAlignment="1">
      <alignment vertical="center"/>
    </xf>
    <xf numFmtId="0" fontId="49" fillId="0" borderId="0" xfId="6" applyFont="1" applyAlignment="1">
      <alignment vertical="center"/>
    </xf>
    <xf numFmtId="3" fontId="49" fillId="0" borderId="0" xfId="4" applyNumberFormat="1" applyFont="1" applyBorder="1" applyAlignment="1">
      <alignment vertical="center"/>
    </xf>
    <xf numFmtId="3" fontId="49" fillId="0" borderId="13" xfId="4" applyNumberFormat="1" applyFont="1" applyFill="1" applyBorder="1" applyAlignment="1">
      <alignment vertical="center"/>
    </xf>
    <xf numFmtId="9" fontId="49" fillId="0" borderId="14" xfId="4" applyNumberFormat="1" applyFont="1" applyFill="1" applyBorder="1" applyAlignment="1">
      <alignment horizontal="right" vertical="center"/>
    </xf>
    <xf numFmtId="3" fontId="49" fillId="0" borderId="13" xfId="4" applyNumberFormat="1" applyFont="1" applyBorder="1" applyAlignment="1">
      <alignment horizontal="right" vertical="center"/>
    </xf>
    <xf numFmtId="3" fontId="49" fillId="0" borderId="0" xfId="4" applyNumberFormat="1" applyFont="1" applyFill="1" applyAlignment="1">
      <alignment vertical="center"/>
    </xf>
    <xf numFmtId="3" fontId="49" fillId="0" borderId="15" xfId="4" applyNumberFormat="1" applyFont="1" applyBorder="1" applyAlignment="1">
      <alignment horizontal="right" vertical="center"/>
    </xf>
    <xf numFmtId="9" fontId="49" fillId="0" borderId="16" xfId="4" applyNumberFormat="1" applyFont="1" applyFill="1" applyBorder="1" applyAlignment="1">
      <alignment horizontal="right" vertical="center"/>
    </xf>
    <xf numFmtId="0" fontId="24" fillId="0" borderId="6" xfId="4" applyFont="1" applyFill="1" applyBorder="1" applyAlignment="1">
      <alignment vertical="center"/>
    </xf>
    <xf numFmtId="3" fontId="24" fillId="0" borderId="6" xfId="4" applyNumberFormat="1" applyFont="1" applyFill="1" applyBorder="1" applyAlignment="1">
      <alignment vertical="center"/>
    </xf>
    <xf numFmtId="3" fontId="24" fillId="0" borderId="11" xfId="4" applyNumberFormat="1" applyFont="1" applyFill="1" applyBorder="1" applyAlignment="1">
      <alignment vertical="center"/>
    </xf>
    <xf numFmtId="3" fontId="24" fillId="0" borderId="12" xfId="4" applyNumberFormat="1" applyFont="1" applyFill="1" applyBorder="1" applyAlignment="1">
      <alignment vertical="center"/>
    </xf>
    <xf numFmtId="9" fontId="24" fillId="0" borderId="6" xfId="4" applyNumberFormat="1" applyFont="1" applyFill="1" applyBorder="1" applyAlignment="1">
      <alignment vertical="center"/>
    </xf>
    <xf numFmtId="3" fontId="39" fillId="0" borderId="0" xfId="4" applyNumberFormat="1" applyFont="1" applyAlignment="1">
      <alignment vertical="center"/>
    </xf>
    <xf numFmtId="3" fontId="24" fillId="0" borderId="0" xfId="4" applyNumberFormat="1" applyFont="1" applyFill="1" applyBorder="1" applyAlignment="1">
      <alignment vertical="center"/>
    </xf>
    <xf numFmtId="3" fontId="24" fillId="0" borderId="15" xfId="4" applyNumberFormat="1" applyFont="1" applyFill="1" applyBorder="1" applyAlignment="1">
      <alignment vertical="center"/>
    </xf>
    <xf numFmtId="9" fontId="24" fillId="0" borderId="14" xfId="4" applyNumberFormat="1" applyFont="1" applyFill="1" applyBorder="1" applyAlignment="1">
      <alignment vertical="center"/>
    </xf>
    <xf numFmtId="0" fontId="24" fillId="0" borderId="19" xfId="10" applyFont="1" applyFill="1" applyBorder="1" applyAlignment="1">
      <alignment horizontal="right" vertical="center" wrapText="1"/>
    </xf>
    <xf numFmtId="0" fontId="17" fillId="0" borderId="6" xfId="9" applyFont="1" applyBorder="1" applyAlignment="1">
      <alignment vertical="center"/>
    </xf>
    <xf numFmtId="0" fontId="17" fillId="0" borderId="6" xfId="9" applyFont="1" applyFill="1" applyBorder="1" applyAlignment="1">
      <alignment horizontal="right" vertical="center" wrapText="1"/>
    </xf>
    <xf numFmtId="0" fontId="17" fillId="0" borderId="20" xfId="10" applyFont="1" applyFill="1" applyBorder="1" applyAlignment="1">
      <alignment horizontal="right" vertical="center"/>
    </xf>
    <xf numFmtId="0" fontId="17" fillId="0" borderId="11" xfId="8" applyFont="1" applyFill="1" applyBorder="1" applyAlignment="1">
      <alignment horizontal="right" vertical="center"/>
    </xf>
    <xf numFmtId="0" fontId="17" fillId="0" borderId="12" xfId="8" applyFont="1" applyFill="1" applyBorder="1" applyAlignment="1">
      <alignment horizontal="right" vertical="center"/>
    </xf>
    <xf numFmtId="3" fontId="17" fillId="0" borderId="6" xfId="9" applyNumberFormat="1" applyFont="1" applyBorder="1" applyAlignment="1">
      <alignment horizontal="right" vertical="center" wrapText="1"/>
    </xf>
    <xf numFmtId="0" fontId="24" fillId="0" borderId="0" xfId="9" applyFont="1" applyAlignment="1">
      <alignment vertical="center"/>
    </xf>
    <xf numFmtId="3" fontId="24" fillId="0" borderId="0" xfId="9" applyNumberFormat="1" applyFont="1" applyAlignment="1">
      <alignment vertical="center"/>
    </xf>
    <xf numFmtId="3" fontId="24" fillId="0" borderId="21" xfId="9" applyNumberFormat="1" applyFont="1" applyBorder="1" applyAlignment="1">
      <alignment vertical="center"/>
    </xf>
    <xf numFmtId="0" fontId="5" fillId="0" borderId="0" xfId="9" applyFont="1" applyAlignment="1">
      <alignment vertical="center"/>
    </xf>
    <xf numFmtId="3" fontId="5" fillId="0" borderId="22" xfId="9" applyNumberFormat="1" applyFont="1" applyBorder="1" applyAlignment="1">
      <alignment vertical="center"/>
    </xf>
    <xf numFmtId="3" fontId="24" fillId="0" borderId="22" xfId="9" applyNumberFormat="1" applyFont="1" applyBorder="1" applyAlignment="1">
      <alignment vertical="center"/>
    </xf>
    <xf numFmtId="3" fontId="24" fillId="0" borderId="0" xfId="9" applyNumberFormat="1" applyFont="1" applyBorder="1" applyAlignment="1">
      <alignment vertical="center"/>
    </xf>
    <xf numFmtId="3" fontId="5" fillId="0" borderId="0" xfId="9" applyNumberFormat="1" applyFont="1" applyFill="1" applyAlignment="1">
      <alignment vertical="center"/>
    </xf>
    <xf numFmtId="0" fontId="24" fillId="0" borderId="8" xfId="9" applyFont="1" applyFill="1" applyBorder="1" applyAlignment="1">
      <alignment vertical="center"/>
    </xf>
    <xf numFmtId="3" fontId="24" fillId="0" borderId="8" xfId="9" applyNumberFormat="1" applyFont="1" applyBorder="1" applyAlignment="1">
      <alignment vertical="center"/>
    </xf>
    <xf numFmtId="3" fontId="24" fillId="0" borderId="23" xfId="9" applyNumberFormat="1" applyFont="1" applyBorder="1" applyAlignment="1">
      <alignment vertical="center"/>
    </xf>
    <xf numFmtId="0" fontId="39" fillId="0" borderId="6" xfId="11" applyFont="1" applyBorder="1" applyAlignment="1">
      <alignment horizontal="left" vertical="center"/>
    </xf>
    <xf numFmtId="0" fontId="17" fillId="0" borderId="11" xfId="4" applyFont="1" applyFill="1" applyBorder="1" applyAlignment="1">
      <alignment horizontal="right" vertical="top"/>
    </xf>
    <xf numFmtId="9" fontId="5" fillId="0" borderId="12" xfId="4" applyNumberFormat="1" applyFont="1" applyFill="1" applyBorder="1" applyAlignment="1">
      <alignment horizontal="right" vertical="top"/>
    </xf>
    <xf numFmtId="0" fontId="17" fillId="0" borderId="6" xfId="4" applyFont="1" applyFill="1" applyBorder="1" applyAlignment="1">
      <alignment horizontal="right" vertical="top"/>
    </xf>
    <xf numFmtId="9" fontId="5" fillId="0" borderId="6" xfId="4" applyNumberFormat="1" applyFont="1" applyFill="1" applyBorder="1" applyAlignment="1">
      <alignment horizontal="right" vertical="top"/>
    </xf>
    <xf numFmtId="168" fontId="5" fillId="0" borderId="14" xfId="11" applyNumberFormat="1" applyFont="1" applyFill="1" applyBorder="1" applyAlignment="1">
      <alignment horizontal="right"/>
    </xf>
    <xf numFmtId="3" fontId="24" fillId="0" borderId="7" xfId="11" applyNumberFormat="1" applyFont="1" applyFill="1" applyBorder="1" applyAlignment="1">
      <alignment vertical="center"/>
    </xf>
    <xf numFmtId="3" fontId="24" fillId="0" borderId="24" xfId="11" applyNumberFormat="1" applyFont="1" applyFill="1" applyBorder="1" applyAlignment="1">
      <alignment vertical="center"/>
    </xf>
    <xf numFmtId="0" fontId="32" fillId="0" borderId="4" xfId="11" applyFont="1" applyFill="1" applyBorder="1" applyAlignment="1">
      <alignment horizontal="left" vertical="center"/>
    </xf>
    <xf numFmtId="0" fontId="24" fillId="0" borderId="2" xfId="10" applyFont="1" applyFill="1" applyBorder="1" applyAlignment="1">
      <alignment horizontal="right" vertical="center" wrapText="1"/>
    </xf>
    <xf numFmtId="0" fontId="24" fillId="0" borderId="2" xfId="10" applyFont="1" applyFill="1" applyBorder="1" applyAlignment="1">
      <alignment horizontal="right" vertical="center"/>
    </xf>
    <xf numFmtId="0" fontId="17" fillId="0" borderId="6" xfId="10" applyFont="1" applyBorder="1" applyAlignment="1">
      <alignment vertical="center"/>
    </xf>
    <xf numFmtId="0" fontId="17" fillId="0" borderId="6" xfId="10" applyFont="1" applyFill="1" applyBorder="1" applyAlignment="1">
      <alignment horizontal="right" vertical="center" wrapText="1"/>
    </xf>
    <xf numFmtId="0" fontId="17" fillId="0" borderId="6" xfId="10" applyFont="1" applyFill="1" applyBorder="1" applyAlignment="1">
      <alignment horizontal="right" vertical="center"/>
    </xf>
    <xf numFmtId="0" fontId="5" fillId="0" borderId="0" xfId="10" applyFont="1" applyAlignment="1">
      <alignment vertical="center"/>
    </xf>
    <xf numFmtId="3" fontId="24" fillId="0" borderId="0" xfId="10" applyNumberFormat="1" applyFont="1" applyAlignment="1">
      <alignment vertical="center"/>
    </xf>
    <xf numFmtId="0" fontId="5" fillId="0" borderId="0" xfId="10" applyFont="1" applyBorder="1" applyAlignment="1">
      <alignment vertical="center"/>
    </xf>
    <xf numFmtId="0" fontId="24" fillId="0" borderId="0" xfId="10" applyFont="1" applyAlignment="1">
      <alignment vertical="center"/>
    </xf>
    <xf numFmtId="0" fontId="5" fillId="0" borderId="0" xfId="10" applyFont="1" applyFill="1" applyBorder="1" applyAlignment="1">
      <alignment vertical="center"/>
    </xf>
    <xf numFmtId="3" fontId="5" fillId="0" borderId="0" xfId="10" applyNumberFormat="1" applyFont="1" applyBorder="1" applyAlignment="1">
      <alignment horizontal="right" vertical="center"/>
    </xf>
    <xf numFmtId="0" fontId="1" fillId="0" borderId="0" xfId="19"/>
    <xf numFmtId="0" fontId="73" fillId="0" borderId="0" xfId="19" applyFont="1" applyAlignment="1">
      <alignment horizontal="center" vertical="center"/>
    </xf>
    <xf numFmtId="0" fontId="75" fillId="0" borderId="0" xfId="19" applyFont="1" applyAlignment="1">
      <alignment vertical="center"/>
    </xf>
    <xf numFmtId="0" fontId="76" fillId="0" borderId="0" xfId="19" applyFont="1" applyAlignment="1">
      <alignment vertical="center"/>
    </xf>
    <xf numFmtId="0" fontId="77" fillId="0" borderId="0" xfId="19" applyFont="1" applyAlignment="1">
      <alignment vertical="center"/>
    </xf>
    <xf numFmtId="0" fontId="78" fillId="0" borderId="0" xfId="19" applyFont="1" applyAlignment="1">
      <alignment vertical="center"/>
    </xf>
    <xf numFmtId="0" fontId="75" fillId="0" borderId="0" xfId="19" applyFont="1" applyAlignment="1">
      <alignment horizontal="left" vertical="center"/>
    </xf>
    <xf numFmtId="0" fontId="1" fillId="0" borderId="0" xfId="19" applyAlignment="1">
      <alignment horizontal="left"/>
    </xf>
    <xf numFmtId="0" fontId="79" fillId="0" borderId="0" xfId="19" applyFont="1" applyAlignment="1">
      <alignment horizontal="left" vertical="center"/>
    </xf>
    <xf numFmtId="0" fontId="76" fillId="0" borderId="0" xfId="19" applyFont="1" applyAlignment="1">
      <alignment horizontal="left" vertical="center"/>
    </xf>
    <xf numFmtId="0" fontId="80" fillId="0" borderId="0" xfId="20" applyAlignment="1">
      <alignment horizontal="left" vertical="center"/>
    </xf>
    <xf numFmtId="0" fontId="82" fillId="0" borderId="0" xfId="19" applyFont="1" applyAlignment="1">
      <alignment horizontal="center" vertical="center"/>
    </xf>
    <xf numFmtId="0" fontId="1" fillId="0" borderId="0" xfId="19" applyAlignment="1">
      <alignment horizontal="right"/>
    </xf>
    <xf numFmtId="0" fontId="83" fillId="0" borderId="4" xfId="19" applyFont="1" applyBorder="1" applyAlignment="1">
      <alignment vertical="center"/>
    </xf>
    <xf numFmtId="0" fontId="1" fillId="0" borderId="4" xfId="19" applyBorder="1"/>
    <xf numFmtId="0" fontId="84" fillId="0" borderId="0" xfId="19" applyFont="1" applyAlignment="1">
      <alignment vertical="center"/>
    </xf>
    <xf numFmtId="0" fontId="85" fillId="0" borderId="0" xfId="19" applyFont="1" applyAlignment="1">
      <alignment vertical="center"/>
    </xf>
    <xf numFmtId="0" fontId="86" fillId="0" borderId="0" xfId="19" applyFont="1" applyAlignment="1">
      <alignment vertical="center"/>
    </xf>
    <xf numFmtId="0" fontId="76" fillId="0" borderId="0" xfId="19" applyFont="1" applyAlignment="1">
      <alignment horizontal="left" vertical="center" indent="2"/>
    </xf>
    <xf numFmtId="0" fontId="84" fillId="0" borderId="0" xfId="19" applyFont="1" applyAlignment="1">
      <alignment horizontal="left" vertical="center" indent="2"/>
    </xf>
    <xf numFmtId="0" fontId="84" fillId="0" borderId="0" xfId="19" applyFont="1" applyAlignment="1">
      <alignment horizontal="justify" vertical="center"/>
    </xf>
    <xf numFmtId="0" fontId="87" fillId="0" borderId="0" xfId="19" applyFont="1" applyAlignment="1">
      <alignment horizontal="center" vertical="center"/>
    </xf>
    <xf numFmtId="0" fontId="83" fillId="0" borderId="4" xfId="19" applyFont="1" applyBorder="1" applyAlignment="1">
      <alignment horizontal="right" vertical="center"/>
    </xf>
    <xf numFmtId="0" fontId="1" fillId="0" borderId="0" xfId="19" applyAlignment="1">
      <alignment horizontal="center" vertical="center"/>
    </xf>
    <xf numFmtId="0" fontId="30" fillId="0" borderId="0" xfId="1" applyAlignment="1">
      <alignment horizontal="center"/>
    </xf>
    <xf numFmtId="0" fontId="30" fillId="0" borderId="0" xfId="1" applyAlignment="1">
      <alignment horizontal="right"/>
    </xf>
    <xf numFmtId="0" fontId="4" fillId="0" borderId="0" xfId="14" applyFont="1" applyBorder="1" applyAlignment="1">
      <alignment horizontal="left" vertical="top"/>
    </xf>
    <xf numFmtId="0" fontId="4" fillId="0" borderId="0" xfId="14" applyFont="1" applyBorder="1" applyAlignment="1">
      <alignment horizontal="centerContinuous" vertical="top"/>
    </xf>
    <xf numFmtId="1" fontId="5" fillId="0" borderId="0" xfId="14" applyNumberFormat="1" applyFont="1" applyBorder="1" applyAlignment="1">
      <alignment horizontal="center"/>
    </xf>
    <xf numFmtId="0" fontId="30" fillId="0" borderId="0" xfId="1" applyBorder="1" applyAlignment="1">
      <alignment horizontal="right"/>
    </xf>
    <xf numFmtId="0" fontId="30" fillId="0" borderId="0" xfId="1" applyAlignment="1">
      <alignment horizontal="right" vertical="center"/>
    </xf>
    <xf numFmtId="0" fontId="84" fillId="0" borderId="0" xfId="19" applyFont="1" applyAlignment="1">
      <alignment horizontal="right" vertical="center"/>
    </xf>
    <xf numFmtId="0" fontId="86" fillId="0" borderId="0" xfId="19" applyFont="1" applyAlignment="1">
      <alignment horizontal="right" vertical="center"/>
    </xf>
    <xf numFmtId="0" fontId="88" fillId="0" borderId="0" xfId="0" applyFont="1" applyAlignment="1">
      <alignment vertical="center"/>
    </xf>
    <xf numFmtId="0" fontId="91" fillId="0" borderId="0" xfId="0" applyFont="1" applyAlignment="1">
      <alignment vertical="center"/>
    </xf>
    <xf numFmtId="0" fontId="92" fillId="0" borderId="0" xfId="0" applyFont="1" applyAlignment="1">
      <alignment vertical="center"/>
    </xf>
    <xf numFmtId="0" fontId="93" fillId="0" borderId="0" xfId="0" applyFont="1" applyAlignment="1">
      <alignment vertical="center"/>
    </xf>
    <xf numFmtId="0" fontId="94" fillId="0" borderId="0" xfId="0" applyFont="1" applyAlignment="1">
      <alignment horizontal="center" vertical="center"/>
    </xf>
    <xf numFmtId="0" fontId="89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93" fillId="0" borderId="0" xfId="0" applyFont="1"/>
    <xf numFmtId="0" fontId="30" fillId="0" borderId="0" xfId="1" applyAlignment="1">
      <alignment vertical="center"/>
    </xf>
    <xf numFmtId="0" fontId="30" fillId="0" borderId="0" xfId="1" applyAlignment="1">
      <alignment horizontal="justify" vertical="center"/>
    </xf>
    <xf numFmtId="0" fontId="1" fillId="0" borderId="0" xfId="19" applyAlignment="1"/>
    <xf numFmtId="3" fontId="2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165" fontId="5" fillId="0" borderId="0" xfId="0" applyNumberFormat="1" applyFont="1"/>
    <xf numFmtId="165" fontId="5" fillId="0" borderId="0" xfId="0" applyNumberFormat="1" applyFont="1" applyFill="1"/>
    <xf numFmtId="3" fontId="5" fillId="0" borderId="0" xfId="0" applyNumberFormat="1" applyFont="1" applyFill="1"/>
    <xf numFmtId="0" fontId="9" fillId="0" borderId="0" xfId="0" applyFont="1" applyBorder="1" applyAlignment="1">
      <alignment vertical="center" wrapText="1"/>
    </xf>
    <xf numFmtId="0" fontId="4" fillId="0" borderId="0" xfId="14" applyFont="1" applyBorder="1" applyAlignment="1">
      <alignment horizontal="right" vertical="top"/>
    </xf>
    <xf numFmtId="3" fontId="9" fillId="0" borderId="3" xfId="14" applyNumberFormat="1" applyFont="1" applyBorder="1" applyAlignment="1">
      <alignment horizontal="right"/>
    </xf>
    <xf numFmtId="3" fontId="9" fillId="0" borderId="0" xfId="14" applyNumberFormat="1" applyFont="1" applyAlignment="1">
      <alignment horizontal="right"/>
    </xf>
    <xf numFmtId="3" fontId="9" fillId="0" borderId="4" xfId="14" applyNumberFormat="1" applyFont="1" applyBorder="1" applyAlignment="1">
      <alignment horizontal="right"/>
    </xf>
    <xf numFmtId="3" fontId="5" fillId="0" borderId="0" xfId="14" applyNumberFormat="1" applyFont="1" applyFill="1" applyAlignment="1">
      <alignment horizontal="right"/>
    </xf>
    <xf numFmtId="3" fontId="5" fillId="0" borderId="6" xfId="14" applyNumberFormat="1" applyFont="1" applyBorder="1" applyAlignment="1">
      <alignment horizontal="right"/>
    </xf>
    <xf numFmtId="3" fontId="5" fillId="0" borderId="6" xfId="14" applyNumberFormat="1" applyFont="1" applyFill="1" applyBorder="1" applyAlignment="1">
      <alignment horizontal="right"/>
    </xf>
    <xf numFmtId="3" fontId="5" fillId="0" borderId="0" xfId="15" applyNumberFormat="1" applyFont="1" applyFill="1" applyBorder="1" applyAlignment="1">
      <alignment horizontal="right" vertical="top" wrapText="1"/>
    </xf>
    <xf numFmtId="4" fontId="5" fillId="0" borderId="6" xfId="14" applyNumberFormat="1" applyFont="1" applyBorder="1" applyAlignment="1">
      <alignment horizontal="right"/>
    </xf>
    <xf numFmtId="1" fontId="5" fillId="0" borderId="0" xfId="14" applyNumberFormat="1" applyFont="1" applyBorder="1" applyAlignment="1">
      <alignment horizontal="left" indent="1"/>
    </xf>
    <xf numFmtId="1" fontId="5" fillId="0" borderId="4" xfId="14" applyNumberFormat="1" applyFont="1" applyBorder="1" applyAlignment="1">
      <alignment horizontal="left" indent="1"/>
    </xf>
    <xf numFmtId="0" fontId="72" fillId="0" borderId="0" xfId="19" applyFont="1" applyAlignment="1">
      <alignment horizontal="center"/>
    </xf>
    <xf numFmtId="0" fontId="73" fillId="0" borderId="0" xfId="19" applyFont="1" applyAlignment="1">
      <alignment horizontal="center" vertical="center"/>
    </xf>
    <xf numFmtId="0" fontId="74" fillId="0" borderId="0" xfId="19" applyFont="1" applyAlignment="1">
      <alignment horizontal="center"/>
    </xf>
    <xf numFmtId="0" fontId="81" fillId="0" borderId="27" xfId="19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left" wrapText="1"/>
    </xf>
    <xf numFmtId="0" fontId="10" fillId="0" borderId="0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7" fillId="0" borderId="0" xfId="0" applyFont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0" fontId="16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46" fillId="0" borderId="2" xfId="0" applyFont="1" applyBorder="1" applyAlignment="1">
      <alignment horizontal="center"/>
    </xf>
    <xf numFmtId="0" fontId="48" fillId="0" borderId="6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5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5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39" fillId="0" borderId="0" xfId="0" applyFont="1" applyAlignment="1">
      <alignment horizontal="right" vertical="center"/>
    </xf>
    <xf numFmtId="0" fontId="10" fillId="0" borderId="0" xfId="3" applyFont="1" applyAlignment="1">
      <alignment horizontal="center" vertical="center" wrapText="1"/>
    </xf>
    <xf numFmtId="3" fontId="61" fillId="0" borderId="2" xfId="4" applyNumberFormat="1" applyFont="1" applyBorder="1" applyAlignment="1">
      <alignment horizontal="left" wrapText="1"/>
    </xf>
    <xf numFmtId="3" fontId="15" fillId="0" borderId="0" xfId="4" applyNumberFormat="1" applyFont="1" applyFill="1" applyAlignment="1">
      <alignment horizontal="center" vertical="center"/>
    </xf>
    <xf numFmtId="3" fontId="14" fillId="0" borderId="4" xfId="4" applyNumberFormat="1" applyFont="1" applyFill="1" applyBorder="1" applyAlignment="1">
      <alignment horizontal="center" vertical="center"/>
    </xf>
    <xf numFmtId="0" fontId="24" fillId="0" borderId="2" xfId="4" applyFont="1" applyFill="1" applyBorder="1" applyAlignment="1">
      <alignment horizontal="left" vertical="center"/>
    </xf>
    <xf numFmtId="0" fontId="43" fillId="0" borderId="6" xfId="4" applyBorder="1" applyAlignment="1">
      <alignment vertical="center"/>
    </xf>
    <xf numFmtId="0" fontId="24" fillId="0" borderId="9" xfId="4" applyFont="1" applyFill="1" applyBorder="1" applyAlignment="1">
      <alignment horizontal="center" wrapText="1"/>
    </xf>
    <xf numFmtId="0" fontId="24" fillId="0" borderId="10" xfId="4" applyFont="1" applyFill="1" applyBorder="1" applyAlignment="1">
      <alignment horizontal="center" wrapText="1"/>
    </xf>
    <xf numFmtId="0" fontId="24" fillId="0" borderId="9" xfId="4" applyFont="1" applyFill="1" applyBorder="1" applyAlignment="1">
      <alignment horizontal="center" vertical="center" wrapText="1"/>
    </xf>
    <xf numFmtId="0" fontId="24" fillId="0" borderId="10" xfId="4" applyFont="1" applyFill="1" applyBorder="1" applyAlignment="1">
      <alignment horizontal="center" vertical="center" wrapText="1"/>
    </xf>
    <xf numFmtId="0" fontId="24" fillId="0" borderId="2" xfId="4" applyFont="1" applyFill="1" applyBorder="1" applyAlignment="1">
      <alignment horizontal="center" vertical="center" wrapText="1"/>
    </xf>
    <xf numFmtId="3" fontId="9" fillId="0" borderId="2" xfId="4" applyNumberFormat="1" applyFont="1" applyBorder="1" applyAlignment="1">
      <alignment horizontal="left" vertical="center" wrapText="1"/>
    </xf>
    <xf numFmtId="3" fontId="24" fillId="0" borderId="17" xfId="7" applyNumberFormat="1" applyFont="1" applyBorder="1" applyAlignment="1">
      <alignment horizontal="center" vertical="center"/>
    </xf>
    <xf numFmtId="3" fontId="24" fillId="0" borderId="18" xfId="7" applyNumberFormat="1" applyFont="1" applyBorder="1" applyAlignment="1">
      <alignment horizontal="center" vertical="center"/>
    </xf>
    <xf numFmtId="3" fontId="24" fillId="0" borderId="17" xfId="7" applyNumberFormat="1" applyFont="1" applyBorder="1" applyAlignment="1">
      <alignment horizontal="center" vertical="center" wrapText="1"/>
    </xf>
    <xf numFmtId="3" fontId="24" fillId="0" borderId="4" xfId="7" applyNumberFormat="1" applyFont="1" applyBorder="1" applyAlignment="1">
      <alignment horizontal="center" vertical="center" wrapText="1"/>
    </xf>
    <xf numFmtId="3" fontId="15" fillId="0" borderId="0" xfId="6" applyNumberFormat="1" applyFont="1" applyFill="1" applyBorder="1" applyAlignment="1">
      <alignment horizontal="center" vertical="center"/>
    </xf>
    <xf numFmtId="3" fontId="14" fillId="0" borderId="0" xfId="6" applyNumberFormat="1" applyFont="1" applyFill="1" applyBorder="1" applyAlignment="1">
      <alignment horizontal="center" vertical="center"/>
    </xf>
    <xf numFmtId="3" fontId="24" fillId="0" borderId="2" xfId="6" applyNumberFormat="1" applyFont="1" applyBorder="1" applyAlignment="1">
      <alignment horizontal="center" wrapText="1"/>
    </xf>
    <xf numFmtId="3" fontId="24" fillId="0" borderId="0" xfId="6" applyNumberFormat="1" applyFont="1" applyBorder="1" applyAlignment="1">
      <alignment horizontal="center" wrapText="1"/>
    </xf>
    <xf numFmtId="0" fontId="24" fillId="0" borderId="13" xfId="4" applyFont="1" applyFill="1" applyBorder="1" applyAlignment="1">
      <alignment horizontal="center" vertical="center" wrapText="1"/>
    </xf>
    <xf numFmtId="0" fontId="24" fillId="0" borderId="14" xfId="4" applyFont="1" applyFill="1" applyBorder="1" applyAlignment="1">
      <alignment horizontal="center" vertical="center" wrapText="1"/>
    </xf>
    <xf numFmtId="3" fontId="24" fillId="0" borderId="9" xfId="6" applyNumberFormat="1" applyFont="1" applyBorder="1" applyAlignment="1">
      <alignment horizontal="center" vertical="center" wrapText="1"/>
    </xf>
    <xf numFmtId="3" fontId="24" fillId="0" borderId="2" xfId="6" applyNumberFormat="1" applyFont="1" applyBorder="1" applyAlignment="1">
      <alignment horizontal="center" vertical="center" wrapText="1"/>
    </xf>
    <xf numFmtId="3" fontId="24" fillId="0" borderId="13" xfId="6" applyNumberFormat="1" applyFont="1" applyBorder="1" applyAlignment="1">
      <alignment horizontal="center" vertical="center" wrapText="1"/>
    </xf>
    <xf numFmtId="3" fontId="24" fillId="0" borderId="0" xfId="6" applyNumberFormat="1" applyFont="1" applyBorder="1" applyAlignment="1">
      <alignment horizontal="center" vertical="center" wrapText="1"/>
    </xf>
    <xf numFmtId="3" fontId="61" fillId="0" borderId="2" xfId="4" applyNumberFormat="1" applyFont="1" applyBorder="1" applyAlignment="1">
      <alignment horizontal="left" vertical="center" wrapText="1"/>
    </xf>
    <xf numFmtId="3" fontId="15" fillId="0" borderId="0" xfId="8" applyNumberFormat="1" applyFont="1" applyFill="1" applyAlignment="1">
      <alignment horizontal="center"/>
    </xf>
    <xf numFmtId="3" fontId="14" fillId="0" borderId="0" xfId="8" applyNumberFormat="1" applyFont="1" applyFill="1" applyAlignment="1">
      <alignment horizontal="center" vertical="top"/>
    </xf>
    <xf numFmtId="0" fontId="24" fillId="0" borderId="2" xfId="8" applyFont="1" applyFill="1" applyBorder="1" applyAlignment="1">
      <alignment horizontal="left" vertical="center" wrapText="1"/>
    </xf>
    <xf numFmtId="0" fontId="24" fillId="0" borderId="4" xfId="8" applyFont="1" applyFill="1" applyBorder="1" applyAlignment="1">
      <alignment horizontal="left" vertical="center" wrapText="1"/>
    </xf>
    <xf numFmtId="0" fontId="15" fillId="0" borderId="0" xfId="9" applyFont="1" applyAlignment="1">
      <alignment horizontal="center" vertical="center"/>
    </xf>
    <xf numFmtId="0" fontId="14" fillId="0" borderId="0" xfId="9" applyFont="1" applyBorder="1" applyAlignment="1">
      <alignment horizontal="center" vertical="center"/>
    </xf>
    <xf numFmtId="3" fontId="15" fillId="0" borderId="0" xfId="11" applyNumberFormat="1" applyFont="1" applyFill="1" applyAlignment="1">
      <alignment horizontal="center"/>
    </xf>
    <xf numFmtId="3" fontId="14" fillId="0" borderId="0" xfId="11" applyNumberFormat="1" applyFont="1" applyFill="1" applyAlignment="1">
      <alignment horizontal="center" vertical="top"/>
    </xf>
    <xf numFmtId="0" fontId="24" fillId="0" borderId="2" xfId="11" applyFont="1" applyFill="1" applyBorder="1" applyAlignment="1">
      <alignment horizontal="left" vertical="center" wrapText="1"/>
    </xf>
    <xf numFmtId="0" fontId="15" fillId="0" borderId="0" xfId="10" applyFont="1" applyAlignment="1">
      <alignment horizontal="center" vertical="center"/>
    </xf>
    <xf numFmtId="0" fontId="14" fillId="0" borderId="0" xfId="10" applyFont="1" applyAlignment="1">
      <alignment horizontal="center" vertical="center"/>
    </xf>
    <xf numFmtId="0" fontId="9" fillId="0" borderId="2" xfId="12" applyFont="1" applyBorder="1" applyAlignment="1">
      <alignment horizontal="left" wrapText="1"/>
    </xf>
    <xf numFmtId="0" fontId="15" fillId="0" borderId="0" xfId="12" applyFont="1" applyAlignment="1">
      <alignment horizontal="center"/>
    </xf>
    <xf numFmtId="0" fontId="14" fillId="0" borderId="0" xfId="12" applyFont="1" applyAlignment="1">
      <alignment horizontal="center"/>
    </xf>
    <xf numFmtId="3" fontId="4" fillId="3" borderId="24" xfId="12" applyNumberFormat="1" applyFont="1" applyFill="1" applyBorder="1" applyAlignment="1">
      <alignment horizontal="center"/>
    </xf>
    <xf numFmtId="3" fontId="4" fillId="3" borderId="7" xfId="12" applyNumberFormat="1" applyFont="1" applyFill="1" applyBorder="1" applyAlignment="1">
      <alignment horizontal="center"/>
    </xf>
    <xf numFmtId="3" fontId="4" fillId="3" borderId="25" xfId="12" applyNumberFormat="1" applyFont="1" applyFill="1" applyBorder="1" applyAlignment="1">
      <alignment horizontal="center"/>
    </xf>
    <xf numFmtId="0" fontId="24" fillId="0" borderId="15" xfId="12" applyFont="1" applyBorder="1" applyAlignment="1">
      <alignment horizontal="center" vertical="center"/>
    </xf>
    <xf numFmtId="0" fontId="24" fillId="0" borderId="3" xfId="12" applyFont="1" applyBorder="1" applyAlignment="1">
      <alignment horizontal="center" vertical="center"/>
    </xf>
    <xf numFmtId="0" fontId="17" fillId="0" borderId="11" xfId="12" applyFont="1" applyBorder="1" applyAlignment="1">
      <alignment horizontal="center" vertical="center"/>
    </xf>
    <xf numFmtId="0" fontId="17" fillId="0" borderId="6" xfId="12" applyFont="1" applyBorder="1" applyAlignment="1">
      <alignment horizontal="center" vertical="center"/>
    </xf>
    <xf numFmtId="0" fontId="67" fillId="0" borderId="0" xfId="14" applyFont="1" applyFill="1" applyAlignment="1">
      <alignment horizontal="center" vertical="top"/>
    </xf>
    <xf numFmtId="0" fontId="9" fillId="0" borderId="4" xfId="14" applyFont="1" applyBorder="1" applyAlignment="1">
      <alignment horizontal="center"/>
    </xf>
    <xf numFmtId="0" fontId="64" fillId="0" borderId="0" xfId="14" applyFont="1" applyFill="1" applyAlignment="1">
      <alignment horizontal="center"/>
    </xf>
    <xf numFmtId="0" fontId="65" fillId="0" borderId="0" xfId="14" applyFont="1" applyFill="1" applyAlignment="1">
      <alignment horizontal="center"/>
    </xf>
    <xf numFmtId="0" fontId="64" fillId="0" borderId="0" xfId="14" applyFont="1" applyFill="1" applyBorder="1" applyAlignment="1">
      <alignment horizontal="center"/>
    </xf>
    <xf numFmtId="0" fontId="65" fillId="0" borderId="0" xfId="14" applyFont="1" applyFill="1" applyBorder="1" applyAlignment="1">
      <alignment horizontal="center"/>
    </xf>
    <xf numFmtId="0" fontId="67" fillId="0" borderId="0" xfId="14" applyFont="1" applyFill="1" applyBorder="1" applyAlignment="1">
      <alignment horizontal="center" vertical="top"/>
    </xf>
    <xf numFmtId="0" fontId="69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55" fillId="0" borderId="6" xfId="0" applyFont="1" applyBorder="1" applyAlignment="1">
      <alignment horizontal="center" vertical="center"/>
    </xf>
    <xf numFmtId="0" fontId="55" fillId="0" borderId="6" xfId="0" applyFont="1" applyFill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173" fontId="55" fillId="0" borderId="1" xfId="16" applyFont="1" applyBorder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0" fontId="55" fillId="0" borderId="11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/>
    </xf>
  </cellXfs>
  <cellStyles count="21">
    <cellStyle name="Euro" xfId="16"/>
    <cellStyle name="Hipervínculo" xfId="1" builtinId="8"/>
    <cellStyle name="Hipervínculo 2" xfId="20"/>
    <cellStyle name="Millares 2" xfId="5"/>
    <cellStyle name="Normal" xfId="0" builtinId="0"/>
    <cellStyle name="Normal 2" xfId="14"/>
    <cellStyle name="Normal 2 2" xfId="15"/>
    <cellStyle name="Normal 3" xfId="19"/>
    <cellStyle name="Normal_2.04, Embarques granos por mes 2005" xfId="3"/>
    <cellStyle name="Normal_2.05, Embarques granos por puerto 2005" xfId="4"/>
    <cellStyle name="Normal_2.06 a, Embarques granos por destino 2005" xfId="6"/>
    <cellStyle name="Normal_2.06 b, Embarques granos por destino 2005" xfId="7"/>
    <cellStyle name="Normal_2.07, Embarques subproductos por puerto 2005" xfId="8"/>
    <cellStyle name="Normal_2.08, Embarques subproductos por destino 2005" xfId="9"/>
    <cellStyle name="Normal_2.09, Embarques aceites por puerto 2005" xfId="11"/>
    <cellStyle name="Normal_2.10, Embarques aceites por destino 2005" xfId="10"/>
    <cellStyle name="Normal_2.11. Movimiento en puerto Rosario 2005" xfId="13"/>
    <cellStyle name="Normal_Hoja1" xfId="12"/>
    <cellStyle name="Normal_PRECIOS5" xfId="18"/>
    <cellStyle name="Normal_PRECIOS8" xfId="17"/>
    <cellStyle name="Porcentaj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752475</xdr:colOff>
      <xdr:row>7</xdr:row>
      <xdr:rowOff>95250</xdr:rowOff>
    </xdr:to>
    <xdr:grpSp>
      <xdr:nvGrpSpPr>
        <xdr:cNvPr id="2" name="Grupo 1"/>
        <xdr:cNvGrpSpPr/>
      </xdr:nvGrpSpPr>
      <xdr:grpSpPr>
        <a:xfrm>
          <a:off x="0" y="0"/>
          <a:ext cx="7620000" cy="1428750"/>
          <a:chOff x="0" y="-1"/>
          <a:chExt cx="7315200" cy="1216153"/>
        </a:xfrm>
      </xdr:grpSpPr>
      <xdr:sp macro="" textlink="">
        <xdr:nvSpPr>
          <xdr:cNvPr id="3" name="Rectángulo 51"/>
          <xdr:cNvSpPr/>
        </xdr:nvSpPr>
        <xdr:spPr>
          <a:xfrm>
            <a:off x="0" y="-1"/>
            <a:ext cx="7315200" cy="1130373"/>
          </a:xfrm>
          <a:custGeom>
            <a:avLst/>
            <a:gdLst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0 w 7312660"/>
              <a:gd name="connsiteY3" fmla="*/ 1215390 h 1215390"/>
              <a:gd name="connsiteX4" fmla="*/ 0 w 7312660"/>
              <a:gd name="connsiteY4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3667125 w 7312660"/>
              <a:gd name="connsiteY3" fmla="*/ 120967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3619500 w 7312660"/>
              <a:gd name="connsiteY3" fmla="*/ 73342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129665 h 1215390"/>
              <a:gd name="connsiteX3" fmla="*/ 3619500 w 7312660"/>
              <a:gd name="connsiteY3" fmla="*/ 73342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9525 w 7322185"/>
              <a:gd name="connsiteY0" fmla="*/ 0 h 1129665"/>
              <a:gd name="connsiteX1" fmla="*/ 7322185 w 7322185"/>
              <a:gd name="connsiteY1" fmla="*/ 0 h 1129665"/>
              <a:gd name="connsiteX2" fmla="*/ 7322185 w 7322185"/>
              <a:gd name="connsiteY2" fmla="*/ 1129665 h 1129665"/>
              <a:gd name="connsiteX3" fmla="*/ 3629025 w 7322185"/>
              <a:gd name="connsiteY3" fmla="*/ 733425 h 1129665"/>
              <a:gd name="connsiteX4" fmla="*/ 0 w 7322185"/>
              <a:gd name="connsiteY4" fmla="*/ 1091565 h 1129665"/>
              <a:gd name="connsiteX5" fmla="*/ 9525 w 7322185"/>
              <a:gd name="connsiteY5" fmla="*/ 0 h 1129665"/>
              <a:gd name="connsiteX0" fmla="*/ 0 w 7312660"/>
              <a:gd name="connsiteY0" fmla="*/ 0 h 1129665"/>
              <a:gd name="connsiteX1" fmla="*/ 7312660 w 7312660"/>
              <a:gd name="connsiteY1" fmla="*/ 0 h 1129665"/>
              <a:gd name="connsiteX2" fmla="*/ 7312660 w 7312660"/>
              <a:gd name="connsiteY2" fmla="*/ 1129665 h 1129665"/>
              <a:gd name="connsiteX3" fmla="*/ 3619500 w 7312660"/>
              <a:gd name="connsiteY3" fmla="*/ 733425 h 1129665"/>
              <a:gd name="connsiteX4" fmla="*/ 0 w 7312660"/>
              <a:gd name="connsiteY4" fmla="*/ 1091565 h 1129665"/>
              <a:gd name="connsiteX5" fmla="*/ 0 w 7312660"/>
              <a:gd name="connsiteY5" fmla="*/ 0 h 11296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7312660" h="1129665">
                <a:moveTo>
                  <a:pt x="0" y="0"/>
                </a:moveTo>
                <a:lnTo>
                  <a:pt x="7312660" y="0"/>
                </a:lnTo>
                <a:lnTo>
                  <a:pt x="7312660" y="1129665"/>
                </a:lnTo>
                <a:lnTo>
                  <a:pt x="3619500" y="733425"/>
                </a:lnTo>
                <a:lnTo>
                  <a:pt x="0" y="1091565"/>
                </a:lnTo>
                <a:lnTo>
                  <a:pt x="0" y="0"/>
                </a:lnTo>
                <a:close/>
              </a:path>
            </a:pathLst>
          </a:cu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s-AR"/>
          </a:p>
        </xdr:txBody>
      </xdr:sp>
      <xdr:sp macro="" textlink="">
        <xdr:nvSpPr>
          <xdr:cNvPr id="4" name="Rectángulo 3"/>
          <xdr:cNvSpPr/>
        </xdr:nvSpPr>
        <xdr:spPr>
          <a:xfrm>
            <a:off x="0" y="0"/>
            <a:ext cx="7315200" cy="1216152"/>
          </a:xfrm>
          <a:prstGeom prst="rect">
            <a:avLst/>
          </a:prstGeom>
          <a:blipFill>
            <a:blip xmlns:r="http://schemas.openxmlformats.org/officeDocument/2006/relationships" r:embed="rId1"/>
            <a:stretch>
              <a:fillRect r="-7574"/>
            </a:stretch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s-AR"/>
          </a:p>
        </xdr:txBody>
      </xdr:sp>
    </xdr:grpSp>
    <xdr:clientData/>
  </xdr:twoCellAnchor>
  <xdr:twoCellAnchor editAs="oneCell">
    <xdr:from>
      <xdr:col>4</xdr:col>
      <xdr:colOff>85725</xdr:colOff>
      <xdr:row>10</xdr:row>
      <xdr:rowOff>238125</xdr:rowOff>
    </xdr:from>
    <xdr:to>
      <xdr:col>6</xdr:col>
      <xdr:colOff>21590</xdr:colOff>
      <xdr:row>11</xdr:row>
      <xdr:rowOff>1144270</xdr:rowOff>
    </xdr:to>
    <xdr:pic>
      <xdr:nvPicPr>
        <xdr:cNvPr id="5" name="3 Imagen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3250" y="3533775"/>
          <a:ext cx="1459865" cy="1458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cr.com.ar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datosestimaciones.magyp.gob.ar/reportes.php?reporte=Estimacione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J14"/>
  <sheetViews>
    <sheetView showGridLines="0" tabSelected="1" workbookViewId="0">
      <selection activeCell="M10" sqref="M10"/>
    </sheetView>
  </sheetViews>
  <sheetFormatPr baseColWidth="10" defaultColWidth="11.42578125" defaultRowHeight="15"/>
  <cols>
    <col min="1" max="1" width="11.5703125" style="806" customWidth="1"/>
    <col min="2" max="16384" width="11.42578125" style="806"/>
  </cols>
  <sheetData>
    <row r="9" spans="1:10" ht="81" customHeight="1">
      <c r="A9" s="868" t="s">
        <v>855</v>
      </c>
      <c r="B9" s="868"/>
      <c r="C9" s="868"/>
      <c r="D9" s="868"/>
      <c r="E9" s="868"/>
      <c r="F9" s="868"/>
      <c r="G9" s="868"/>
      <c r="H9" s="868"/>
      <c r="I9" s="868"/>
      <c r="J9" s="868"/>
    </row>
    <row r="10" spans="1:10" ht="43.5" customHeight="1">
      <c r="A10" s="869" t="s">
        <v>856</v>
      </c>
      <c r="B10" s="869"/>
      <c r="C10" s="869"/>
      <c r="D10" s="869"/>
      <c r="E10" s="869"/>
      <c r="F10" s="869"/>
      <c r="G10" s="869"/>
      <c r="H10" s="869"/>
      <c r="I10" s="869"/>
      <c r="J10" s="869"/>
    </row>
    <row r="11" spans="1:10" ht="43.5" customHeight="1">
      <c r="A11" s="807"/>
      <c r="B11" s="807"/>
      <c r="C11" s="807"/>
      <c r="D11" s="807"/>
      <c r="E11" s="807"/>
      <c r="F11" s="807"/>
      <c r="G11" s="807"/>
      <c r="H11" s="807"/>
      <c r="I11" s="807"/>
      <c r="J11" s="807"/>
    </row>
    <row r="12" spans="1:10" ht="120.75" customHeight="1"/>
    <row r="13" spans="1:10" ht="4.5" customHeight="1"/>
    <row r="14" spans="1:10" ht="74.25" customHeight="1">
      <c r="A14" s="870" t="s">
        <v>857</v>
      </c>
      <c r="B14" s="870"/>
      <c r="C14" s="870"/>
      <c r="D14" s="870"/>
      <c r="E14" s="870"/>
      <c r="F14" s="870"/>
      <c r="G14" s="870"/>
      <c r="H14" s="870"/>
      <c r="I14" s="870"/>
      <c r="J14" s="870"/>
    </row>
  </sheetData>
  <mergeCells count="3">
    <mergeCell ref="A9:J9"/>
    <mergeCell ref="A10:J10"/>
    <mergeCell ref="A14:J14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74"/>
  <sheetViews>
    <sheetView showGridLines="0" showZeros="0" zoomScale="90" zoomScaleNormal="90" workbookViewId="0">
      <pane ySplit="5" topLeftCell="A173" activePane="bottomLeft" state="frozen"/>
      <selection pane="bottomLeft" activeCell="A239" sqref="A239"/>
    </sheetView>
  </sheetViews>
  <sheetFormatPr baseColWidth="10" defaultColWidth="11.42578125" defaultRowHeight="13.5"/>
  <cols>
    <col min="1" max="1" width="13.28515625" style="3" customWidth="1"/>
    <col min="2" max="17" width="10.7109375" style="2" customWidth="1"/>
    <col min="18" max="18" width="8.5703125" style="3" customWidth="1"/>
    <col min="19" max="27" width="6.7109375" style="3" customWidth="1"/>
    <col min="28" max="16384" width="11.42578125" style="3"/>
  </cols>
  <sheetData>
    <row r="1" spans="1:27" ht="13.5" customHeight="1">
      <c r="A1" s="1" t="s">
        <v>16</v>
      </c>
      <c r="Q1" s="830" t="s">
        <v>1002</v>
      </c>
    </row>
    <row r="2" spans="1:27" ht="21" customHeight="1">
      <c r="A2" s="881" t="s">
        <v>69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1"/>
      <c r="P2" s="881"/>
      <c r="Q2" s="881"/>
    </row>
    <row r="3" spans="1:27" s="5" customFormat="1" ht="18" customHeight="1">
      <c r="A3" s="876" t="s">
        <v>0</v>
      </c>
      <c r="B3" s="876"/>
      <c r="C3" s="876"/>
      <c r="D3" s="876"/>
      <c r="E3" s="876"/>
      <c r="F3" s="876"/>
      <c r="G3" s="876"/>
      <c r="H3" s="876"/>
      <c r="I3" s="876"/>
      <c r="J3" s="876"/>
      <c r="K3" s="876"/>
      <c r="L3" s="876"/>
      <c r="M3" s="876"/>
      <c r="N3" s="876"/>
      <c r="O3" s="876"/>
      <c r="P3" s="876"/>
      <c r="Q3" s="876"/>
    </row>
    <row r="4" spans="1:27" s="5" customFormat="1" ht="15.75" customHeight="1">
      <c r="A4" s="877" t="s">
        <v>121</v>
      </c>
      <c r="B4" s="877"/>
      <c r="C4" s="877"/>
      <c r="D4" s="877"/>
      <c r="E4" s="877"/>
      <c r="F4" s="877"/>
      <c r="G4" s="877"/>
      <c r="H4" s="877"/>
      <c r="I4" s="877"/>
      <c r="J4" s="877"/>
      <c r="K4" s="877"/>
      <c r="L4" s="877"/>
      <c r="M4" s="877"/>
      <c r="N4" s="877"/>
      <c r="O4" s="877"/>
      <c r="P4" s="877"/>
      <c r="Q4" s="877"/>
    </row>
    <row r="5" spans="1:27" s="5" customFormat="1" ht="16.5" customHeight="1">
      <c r="A5" s="29"/>
      <c r="B5" s="75" t="s">
        <v>1</v>
      </c>
      <c r="C5" s="28" t="s">
        <v>115</v>
      </c>
      <c r="D5" s="28" t="s">
        <v>29</v>
      </c>
      <c r="E5" s="28" t="s">
        <v>11</v>
      </c>
      <c r="F5" s="28" t="s">
        <v>4</v>
      </c>
      <c r="G5" s="28" t="s">
        <v>17</v>
      </c>
      <c r="H5" s="28" t="s">
        <v>5</v>
      </c>
      <c r="I5" s="28" t="s">
        <v>18</v>
      </c>
      <c r="J5" s="28" t="s">
        <v>6</v>
      </c>
      <c r="K5" s="28" t="s">
        <v>27</v>
      </c>
      <c r="L5" s="28" t="s">
        <v>19</v>
      </c>
      <c r="M5" s="28" t="s">
        <v>22</v>
      </c>
      <c r="N5" s="28" t="s">
        <v>23</v>
      </c>
      <c r="O5" s="28" t="s">
        <v>3</v>
      </c>
      <c r="P5" s="28" t="s">
        <v>21</v>
      </c>
      <c r="Q5" s="28" t="s">
        <v>10</v>
      </c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30" customHeight="1">
      <c r="A6" s="880" t="s">
        <v>7</v>
      </c>
      <c r="B6" s="880"/>
      <c r="C6" s="880"/>
      <c r="D6" s="880"/>
      <c r="E6" s="880"/>
      <c r="F6" s="880"/>
      <c r="G6" s="880"/>
      <c r="H6" s="880"/>
      <c r="I6" s="880"/>
      <c r="J6" s="880"/>
      <c r="K6" s="880"/>
      <c r="L6" s="880"/>
      <c r="M6" s="880"/>
      <c r="N6" s="880"/>
      <c r="O6" s="880"/>
      <c r="P6" s="880"/>
      <c r="Q6" s="880"/>
    </row>
    <row r="7" spans="1:27" ht="11.25" customHeight="1">
      <c r="A7" s="10" t="s">
        <v>112</v>
      </c>
      <c r="B7" s="85">
        <v>30.470000000000002</v>
      </c>
      <c r="C7" s="86">
        <v>1.27</v>
      </c>
      <c r="D7" s="86"/>
      <c r="E7" s="86">
        <v>0.15</v>
      </c>
      <c r="F7" s="86"/>
      <c r="G7" s="86">
        <v>0.6</v>
      </c>
      <c r="H7" s="86"/>
      <c r="I7" s="86">
        <v>0.19500000000000001</v>
      </c>
      <c r="J7" s="86"/>
      <c r="K7" s="86"/>
      <c r="L7" s="86">
        <v>13.3</v>
      </c>
      <c r="M7" s="86">
        <v>0.37</v>
      </c>
      <c r="N7" s="86"/>
      <c r="O7" s="86">
        <v>8.8000000000000007</v>
      </c>
      <c r="P7" s="86"/>
      <c r="Q7" s="86">
        <v>5.75</v>
      </c>
    </row>
    <row r="8" spans="1:27" ht="11.25" customHeight="1">
      <c r="A8" s="10" t="s">
        <v>111</v>
      </c>
      <c r="B8" s="85">
        <v>37.700000000000003</v>
      </c>
      <c r="C8" s="86">
        <v>1.4</v>
      </c>
      <c r="D8" s="86"/>
      <c r="E8" s="86">
        <v>0.36</v>
      </c>
      <c r="F8" s="86"/>
      <c r="G8" s="86">
        <v>1.57</v>
      </c>
      <c r="H8" s="86"/>
      <c r="I8" s="86"/>
      <c r="J8" s="86"/>
      <c r="K8" s="86"/>
      <c r="L8" s="86">
        <v>16.100000000000001</v>
      </c>
      <c r="M8" s="86">
        <v>0.37</v>
      </c>
      <c r="N8" s="86"/>
      <c r="O8" s="86">
        <v>10.5</v>
      </c>
      <c r="P8" s="86"/>
      <c r="Q8" s="86">
        <v>7.4</v>
      </c>
    </row>
    <row r="9" spans="1:27" ht="11.25" customHeight="1">
      <c r="A9" s="10" t="s">
        <v>110</v>
      </c>
      <c r="B9" s="85">
        <v>79.8</v>
      </c>
      <c r="C9" s="86">
        <v>1.58</v>
      </c>
      <c r="D9" s="86"/>
      <c r="E9" s="86">
        <v>1</v>
      </c>
      <c r="F9" s="86">
        <v>0.8</v>
      </c>
      <c r="G9" s="86">
        <v>5.2</v>
      </c>
      <c r="H9" s="86"/>
      <c r="I9" s="86">
        <v>0.15</v>
      </c>
      <c r="J9" s="86"/>
      <c r="K9" s="86"/>
      <c r="L9" s="86">
        <v>25.2</v>
      </c>
      <c r="M9" s="86">
        <v>0.37</v>
      </c>
      <c r="N9" s="86"/>
      <c r="O9" s="86">
        <v>37</v>
      </c>
      <c r="P9" s="86"/>
      <c r="Q9" s="86">
        <v>8.5</v>
      </c>
    </row>
    <row r="10" spans="1:27" ht="11.25" customHeight="1">
      <c r="A10" s="10" t="s">
        <v>109</v>
      </c>
      <c r="B10" s="85">
        <v>169.36</v>
      </c>
      <c r="C10" s="86">
        <v>5.1849999999999996</v>
      </c>
      <c r="D10" s="86"/>
      <c r="E10" s="86">
        <v>2.0299999999999998</v>
      </c>
      <c r="F10" s="86">
        <v>2</v>
      </c>
      <c r="G10" s="86">
        <v>6.4249999999999998</v>
      </c>
      <c r="H10" s="86"/>
      <c r="I10" s="86">
        <v>1.27</v>
      </c>
      <c r="J10" s="86">
        <v>0.185</v>
      </c>
      <c r="K10" s="86"/>
      <c r="L10" s="86">
        <v>36.53</v>
      </c>
      <c r="M10" s="86">
        <v>0.73499999999999999</v>
      </c>
      <c r="N10" s="86"/>
      <c r="O10" s="86">
        <v>100</v>
      </c>
      <c r="P10" s="86"/>
      <c r="Q10" s="86">
        <v>15</v>
      </c>
    </row>
    <row r="11" spans="1:27" ht="11.25" customHeight="1">
      <c r="A11" s="10" t="s">
        <v>108</v>
      </c>
      <c r="B11" s="85">
        <v>376.6</v>
      </c>
      <c r="C11" s="86">
        <v>57.1</v>
      </c>
      <c r="D11" s="86"/>
      <c r="E11" s="86">
        <v>2.5499999999999998</v>
      </c>
      <c r="F11" s="86">
        <v>32.9</v>
      </c>
      <c r="G11" s="86">
        <v>16.07</v>
      </c>
      <c r="H11" s="86">
        <v>4.2</v>
      </c>
      <c r="I11" s="86">
        <v>0.94</v>
      </c>
      <c r="J11" s="86">
        <v>0.25</v>
      </c>
      <c r="K11" s="86"/>
      <c r="L11" s="86">
        <v>44</v>
      </c>
      <c r="M11" s="86">
        <v>2.68</v>
      </c>
      <c r="N11" s="86">
        <v>1.5</v>
      </c>
      <c r="O11" s="86">
        <v>190</v>
      </c>
      <c r="P11" s="86">
        <v>0.8</v>
      </c>
      <c r="Q11" s="86">
        <v>23.61</v>
      </c>
    </row>
    <row r="12" spans="1:27" ht="11.25" customHeight="1">
      <c r="A12" s="10" t="s">
        <v>107</v>
      </c>
      <c r="B12" s="85">
        <v>369.49999999999994</v>
      </c>
      <c r="C12" s="86">
        <v>30.4</v>
      </c>
      <c r="D12" s="86"/>
      <c r="E12" s="86">
        <v>2.34</v>
      </c>
      <c r="F12" s="86">
        <v>48</v>
      </c>
      <c r="G12" s="86">
        <v>17.899999999999999</v>
      </c>
      <c r="H12" s="86">
        <v>2.2000000000000002</v>
      </c>
      <c r="I12" s="86">
        <v>0.7</v>
      </c>
      <c r="J12" s="86"/>
      <c r="K12" s="86"/>
      <c r="L12" s="86">
        <v>26.1</v>
      </c>
      <c r="M12" s="86">
        <v>0.35</v>
      </c>
      <c r="N12" s="86">
        <v>0.98</v>
      </c>
      <c r="O12" s="86">
        <v>216</v>
      </c>
      <c r="P12" s="86">
        <v>0.53</v>
      </c>
      <c r="Q12" s="86">
        <v>24</v>
      </c>
    </row>
    <row r="13" spans="1:27" ht="11.25" customHeight="1">
      <c r="A13" s="10" t="s">
        <v>106</v>
      </c>
      <c r="B13" s="76">
        <v>442.5</v>
      </c>
      <c r="C13" s="9">
        <v>43.5</v>
      </c>
      <c r="D13" s="9">
        <v>0.25</v>
      </c>
      <c r="E13" s="9">
        <v>2.7</v>
      </c>
      <c r="F13" s="9">
        <v>74</v>
      </c>
      <c r="G13" s="9">
        <v>18.399999999999999</v>
      </c>
      <c r="H13" s="9">
        <v>2.2999999999999998</v>
      </c>
      <c r="I13" s="9">
        <v>0.5</v>
      </c>
      <c r="J13" s="9"/>
      <c r="K13" s="9"/>
      <c r="L13" s="9">
        <v>25.6</v>
      </c>
      <c r="M13" s="9">
        <v>0.06</v>
      </c>
      <c r="N13" s="9"/>
      <c r="O13" s="9">
        <v>250</v>
      </c>
      <c r="P13" s="9">
        <v>0.28999999999999998</v>
      </c>
      <c r="Q13" s="9">
        <v>24.9</v>
      </c>
    </row>
    <row r="14" spans="1:27" ht="12" customHeight="1">
      <c r="A14" s="10" t="s">
        <v>105</v>
      </c>
      <c r="B14" s="76">
        <v>710</v>
      </c>
      <c r="C14" s="9">
        <v>52</v>
      </c>
      <c r="D14" s="9">
        <v>0.5</v>
      </c>
      <c r="E14" s="9">
        <v>2</v>
      </c>
      <c r="F14" s="9">
        <v>104</v>
      </c>
      <c r="G14" s="9">
        <v>26</v>
      </c>
      <c r="H14" s="9">
        <v>9</v>
      </c>
      <c r="I14" s="9">
        <v>0.5</v>
      </c>
      <c r="J14" s="9"/>
      <c r="K14" s="9"/>
      <c r="L14" s="9">
        <v>35</v>
      </c>
      <c r="M14" s="9">
        <v>3</v>
      </c>
      <c r="N14" s="9"/>
      <c r="O14" s="9">
        <v>435</v>
      </c>
      <c r="P14" s="9">
        <v>7</v>
      </c>
      <c r="Q14" s="9">
        <v>36</v>
      </c>
    </row>
    <row r="15" spans="1:27" ht="12" customHeight="1">
      <c r="A15" s="10" t="s">
        <v>104</v>
      </c>
      <c r="B15" s="76">
        <v>1200</v>
      </c>
      <c r="C15" s="9">
        <v>151.1</v>
      </c>
      <c r="D15" s="9">
        <v>0.7</v>
      </c>
      <c r="E15" s="9">
        <v>2</v>
      </c>
      <c r="F15" s="9">
        <v>137.9</v>
      </c>
      <c r="G15" s="9">
        <v>48.3</v>
      </c>
      <c r="H15" s="9">
        <v>15.9</v>
      </c>
      <c r="I15" s="9">
        <v>1</v>
      </c>
      <c r="J15" s="9"/>
      <c r="K15" s="9"/>
      <c r="L15" s="9">
        <v>32.299999999999997</v>
      </c>
      <c r="M15" s="9">
        <v>12.2</v>
      </c>
      <c r="N15" s="9"/>
      <c r="O15" s="9">
        <v>736.5</v>
      </c>
      <c r="P15" s="9">
        <v>7.6</v>
      </c>
      <c r="Q15" s="9">
        <v>54.5</v>
      </c>
    </row>
    <row r="16" spans="1:27" ht="12" customHeight="1">
      <c r="A16" s="10" t="s">
        <v>103</v>
      </c>
      <c r="B16" s="76">
        <v>1640</v>
      </c>
      <c r="C16" s="9">
        <v>262</v>
      </c>
      <c r="D16" s="9">
        <v>0.8</v>
      </c>
      <c r="E16" s="9">
        <v>2</v>
      </c>
      <c r="F16" s="9">
        <v>263</v>
      </c>
      <c r="G16" s="9">
        <v>46</v>
      </c>
      <c r="H16" s="9">
        <v>35.299999999999997</v>
      </c>
      <c r="I16" s="9">
        <v>0.15</v>
      </c>
      <c r="J16" s="9">
        <v>2.4500000000000002</v>
      </c>
      <c r="K16" s="9"/>
      <c r="L16" s="9">
        <v>32.799999999999997</v>
      </c>
      <c r="M16" s="9">
        <v>25</v>
      </c>
      <c r="N16" s="9"/>
      <c r="O16" s="9">
        <v>879</v>
      </c>
      <c r="P16" s="9">
        <v>16.5</v>
      </c>
      <c r="Q16" s="9">
        <v>75</v>
      </c>
    </row>
    <row r="17" spans="1:29" ht="12" customHeight="1">
      <c r="A17" s="10" t="s">
        <v>102</v>
      </c>
      <c r="B17" s="76">
        <v>2100</v>
      </c>
      <c r="C17" s="9">
        <v>470</v>
      </c>
      <c r="D17" s="9">
        <v>2</v>
      </c>
      <c r="E17" s="9">
        <v>3</v>
      </c>
      <c r="F17" s="9">
        <v>343</v>
      </c>
      <c r="G17" s="9">
        <v>48</v>
      </c>
      <c r="H17" s="9">
        <v>40</v>
      </c>
      <c r="I17" s="9">
        <v>0.6</v>
      </c>
      <c r="J17" s="9">
        <v>0.85</v>
      </c>
      <c r="K17" s="9">
        <v>7.85</v>
      </c>
      <c r="L17" s="9">
        <v>32</v>
      </c>
      <c r="M17" s="9">
        <v>24</v>
      </c>
      <c r="N17" s="9"/>
      <c r="O17" s="9">
        <v>1000</v>
      </c>
      <c r="P17" s="9">
        <v>43.7</v>
      </c>
      <c r="Q17" s="9">
        <v>85</v>
      </c>
    </row>
    <row r="18" spans="1:29" ht="12" customHeight="1">
      <c r="A18" s="10" t="s">
        <v>101</v>
      </c>
      <c r="B18" s="76">
        <v>1925.0000000000002</v>
      </c>
      <c r="C18" s="9">
        <v>456</v>
      </c>
      <c r="D18" s="9">
        <v>2.1</v>
      </c>
      <c r="E18" s="9">
        <v>7.0000000000000007E-2</v>
      </c>
      <c r="F18" s="9">
        <v>359.5</v>
      </c>
      <c r="G18" s="9">
        <v>26.1</v>
      </c>
      <c r="H18" s="9">
        <v>21.5</v>
      </c>
      <c r="I18" s="9">
        <v>0.4</v>
      </c>
      <c r="J18" s="9">
        <v>0.25</v>
      </c>
      <c r="K18" s="9">
        <v>2.2000000000000002</v>
      </c>
      <c r="L18" s="9">
        <v>26</v>
      </c>
      <c r="M18" s="9">
        <v>9.1999999999999993</v>
      </c>
      <c r="N18" s="9">
        <v>0.38</v>
      </c>
      <c r="O18" s="9">
        <v>920.9</v>
      </c>
      <c r="P18" s="9">
        <v>20</v>
      </c>
      <c r="Q18" s="9">
        <v>80.400000000000006</v>
      </c>
      <c r="AC18" s="3" t="s">
        <v>38</v>
      </c>
    </row>
    <row r="19" spans="1:29" ht="12" customHeight="1">
      <c r="A19" s="10" t="s">
        <v>100</v>
      </c>
      <c r="B19" s="76">
        <v>2040.0000000000005</v>
      </c>
      <c r="C19" s="9">
        <v>462.3</v>
      </c>
      <c r="D19" s="9">
        <v>2</v>
      </c>
      <c r="E19" s="9">
        <v>0.75</v>
      </c>
      <c r="F19" s="9">
        <v>501.6</v>
      </c>
      <c r="G19" s="9">
        <v>28.6</v>
      </c>
      <c r="H19" s="9">
        <v>10.7</v>
      </c>
      <c r="I19" s="9">
        <v>1.1000000000000001</v>
      </c>
      <c r="J19" s="9">
        <v>0.2</v>
      </c>
      <c r="K19" s="9">
        <v>0.25</v>
      </c>
      <c r="L19" s="9">
        <v>28.4</v>
      </c>
      <c r="M19" s="9">
        <v>11.9</v>
      </c>
      <c r="N19" s="9"/>
      <c r="O19" s="9">
        <v>898</v>
      </c>
      <c r="P19" s="9">
        <v>21</v>
      </c>
      <c r="Q19" s="9">
        <v>73.2</v>
      </c>
    </row>
    <row r="20" spans="1:29" ht="12" customHeight="1">
      <c r="A20" s="10" t="s">
        <v>99</v>
      </c>
      <c r="B20" s="76">
        <v>2362</v>
      </c>
      <c r="C20" s="9">
        <v>650</v>
      </c>
      <c r="D20" s="9">
        <v>1.1000000000000001</v>
      </c>
      <c r="E20" s="9">
        <v>2.0499999999999998</v>
      </c>
      <c r="F20" s="9">
        <v>623</v>
      </c>
      <c r="G20" s="9">
        <v>20</v>
      </c>
      <c r="H20" s="9">
        <v>13.1</v>
      </c>
      <c r="I20" s="9">
        <v>0.85</v>
      </c>
      <c r="J20" s="9">
        <v>0.3</v>
      </c>
      <c r="K20" s="9">
        <v>0.15</v>
      </c>
      <c r="L20" s="9">
        <v>30.3</v>
      </c>
      <c r="M20" s="9">
        <v>16.899999999999999</v>
      </c>
      <c r="N20" s="9">
        <v>0.55000000000000004</v>
      </c>
      <c r="O20" s="9">
        <v>905</v>
      </c>
      <c r="P20" s="9">
        <v>21.7</v>
      </c>
      <c r="Q20" s="9">
        <v>77</v>
      </c>
    </row>
    <row r="21" spans="1:29" ht="12" customHeight="1">
      <c r="A21" s="10" t="s">
        <v>98</v>
      </c>
      <c r="B21" s="76">
        <v>2920</v>
      </c>
      <c r="C21" s="9">
        <v>715</v>
      </c>
      <c r="D21" s="9">
        <v>1.1000000000000001</v>
      </c>
      <c r="E21" s="9">
        <v>3.4</v>
      </c>
      <c r="F21" s="9">
        <v>865</v>
      </c>
      <c r="G21" s="9">
        <v>26.5</v>
      </c>
      <c r="H21" s="9">
        <v>22</v>
      </c>
      <c r="I21" s="9">
        <v>5.5</v>
      </c>
      <c r="J21" s="9">
        <v>0.4</v>
      </c>
      <c r="K21" s="9">
        <v>2.5</v>
      </c>
      <c r="L21" s="9">
        <v>35</v>
      </c>
      <c r="M21" s="9">
        <v>45</v>
      </c>
      <c r="N21" s="9">
        <v>1.1000000000000001</v>
      </c>
      <c r="O21" s="9">
        <v>1070</v>
      </c>
      <c r="P21" s="9">
        <v>32</v>
      </c>
      <c r="Q21" s="9">
        <v>95.5</v>
      </c>
      <c r="R21" s="53"/>
    </row>
    <row r="22" spans="1:29" ht="12" customHeight="1">
      <c r="A22" s="10" t="s">
        <v>97</v>
      </c>
      <c r="B22" s="76">
        <v>3300.0000000000005</v>
      </c>
      <c r="C22" s="9">
        <v>830</v>
      </c>
      <c r="D22" s="9">
        <v>1</v>
      </c>
      <c r="E22" s="9">
        <v>5.2</v>
      </c>
      <c r="F22" s="9">
        <v>1000</v>
      </c>
      <c r="G22" s="9">
        <v>20</v>
      </c>
      <c r="H22" s="9">
        <v>20</v>
      </c>
      <c r="I22" s="9">
        <v>1.4</v>
      </c>
      <c r="J22" s="9">
        <v>1.8</v>
      </c>
      <c r="K22" s="9">
        <v>1</v>
      </c>
      <c r="L22" s="9">
        <v>18</v>
      </c>
      <c r="M22" s="9">
        <v>47</v>
      </c>
      <c r="N22" s="9">
        <v>0.45</v>
      </c>
      <c r="O22" s="9">
        <v>1260</v>
      </c>
      <c r="P22" s="9">
        <v>19.399999999999999</v>
      </c>
      <c r="Q22" s="9">
        <v>74.75</v>
      </c>
      <c r="R22" s="53"/>
    </row>
    <row r="23" spans="1:29" ht="12" customHeight="1">
      <c r="A23" s="10" t="s">
        <v>96</v>
      </c>
      <c r="B23" s="76">
        <v>3340.0000000000005</v>
      </c>
      <c r="C23" s="9">
        <v>851.5</v>
      </c>
      <c r="D23" s="9">
        <v>0.89</v>
      </c>
      <c r="E23" s="9">
        <v>8.7799999999999994</v>
      </c>
      <c r="F23" s="9">
        <v>962</v>
      </c>
      <c r="G23" s="9">
        <v>25</v>
      </c>
      <c r="H23" s="9">
        <v>27.2</v>
      </c>
      <c r="I23" s="9">
        <v>4.2</v>
      </c>
      <c r="J23" s="9">
        <v>1.6</v>
      </c>
      <c r="K23" s="9">
        <v>1.4</v>
      </c>
      <c r="L23" s="9">
        <v>15</v>
      </c>
      <c r="M23" s="9">
        <v>40</v>
      </c>
      <c r="N23" s="9">
        <v>0.4</v>
      </c>
      <c r="O23" s="9">
        <v>1297</v>
      </c>
      <c r="P23" s="9">
        <v>19.399999999999999</v>
      </c>
      <c r="Q23" s="9">
        <v>85.63</v>
      </c>
      <c r="R23" s="53"/>
    </row>
    <row r="24" spans="1:29" ht="11.25" customHeight="1">
      <c r="A24" s="10" t="s">
        <v>95</v>
      </c>
      <c r="B24" s="85">
        <v>3684</v>
      </c>
      <c r="C24" s="86">
        <v>844</v>
      </c>
      <c r="D24" s="86">
        <v>8</v>
      </c>
      <c r="E24" s="86">
        <v>11</v>
      </c>
      <c r="F24" s="86">
        <v>1105</v>
      </c>
      <c r="G24" s="86">
        <v>7.3</v>
      </c>
      <c r="H24" s="86">
        <v>34.700000000000003</v>
      </c>
      <c r="I24" s="86">
        <v>5.5</v>
      </c>
      <c r="J24" s="86">
        <v>0.7</v>
      </c>
      <c r="K24" s="86">
        <v>6.5</v>
      </c>
      <c r="L24" s="86">
        <v>13</v>
      </c>
      <c r="M24" s="86">
        <v>50</v>
      </c>
      <c r="N24" s="86"/>
      <c r="O24" s="86">
        <v>1420</v>
      </c>
      <c r="P24" s="86">
        <v>100</v>
      </c>
      <c r="Q24" s="86">
        <v>78.3</v>
      </c>
    </row>
    <row r="25" spans="1:29" ht="11.25" customHeight="1">
      <c r="A25" s="10" t="s">
        <v>94</v>
      </c>
      <c r="B25" s="85">
        <v>4413</v>
      </c>
      <c r="C25" s="86">
        <v>987</v>
      </c>
      <c r="D25" s="86">
        <v>7.9</v>
      </c>
      <c r="E25" s="86">
        <v>14</v>
      </c>
      <c r="F25" s="86">
        <v>1320</v>
      </c>
      <c r="G25" s="86">
        <v>9</v>
      </c>
      <c r="H25" s="86">
        <v>48.3</v>
      </c>
      <c r="I25" s="86">
        <v>7</v>
      </c>
      <c r="J25" s="86">
        <v>5</v>
      </c>
      <c r="K25" s="86">
        <v>18.100000000000001</v>
      </c>
      <c r="L25" s="86">
        <v>9.5500000000000007</v>
      </c>
      <c r="M25" s="86">
        <v>95</v>
      </c>
      <c r="N25" s="86">
        <v>0.15</v>
      </c>
      <c r="O25" s="86">
        <v>1700</v>
      </c>
      <c r="P25" s="86">
        <v>108</v>
      </c>
      <c r="Q25" s="86">
        <v>84</v>
      </c>
    </row>
    <row r="26" spans="1:29" ht="11.25" customHeight="1">
      <c r="A26" s="10" t="s">
        <v>93</v>
      </c>
      <c r="B26" s="85">
        <v>4670</v>
      </c>
      <c r="C26" s="86">
        <v>1130</v>
      </c>
      <c r="D26" s="86">
        <v>6</v>
      </c>
      <c r="E26" s="86">
        <v>60</v>
      </c>
      <c r="F26" s="86">
        <v>1395</v>
      </c>
      <c r="G26" s="86">
        <v>10</v>
      </c>
      <c r="H26" s="86">
        <v>48</v>
      </c>
      <c r="I26" s="86">
        <v>10</v>
      </c>
      <c r="J26" s="86">
        <v>5</v>
      </c>
      <c r="K26" s="86">
        <v>36.5</v>
      </c>
      <c r="L26" s="86">
        <v>24</v>
      </c>
      <c r="M26" s="86">
        <v>80</v>
      </c>
      <c r="N26" s="86"/>
      <c r="O26" s="86">
        <v>1780</v>
      </c>
      <c r="P26" s="86">
        <v>45.5</v>
      </c>
      <c r="Q26" s="86">
        <v>40</v>
      </c>
    </row>
    <row r="27" spans="1:29" ht="11.25" customHeight="1">
      <c r="A27" s="10" t="s">
        <v>92</v>
      </c>
      <c r="B27" s="85">
        <v>5100</v>
      </c>
      <c r="C27" s="86">
        <v>1260</v>
      </c>
      <c r="D27" s="86">
        <v>11</v>
      </c>
      <c r="E27" s="86">
        <v>68</v>
      </c>
      <c r="F27" s="86">
        <v>1410</v>
      </c>
      <c r="G27" s="86">
        <v>15</v>
      </c>
      <c r="H27" s="86">
        <v>51</v>
      </c>
      <c r="I27" s="86">
        <v>6</v>
      </c>
      <c r="J27" s="86">
        <v>4</v>
      </c>
      <c r="K27" s="86">
        <v>42</v>
      </c>
      <c r="L27" s="86">
        <v>30</v>
      </c>
      <c r="M27" s="86">
        <v>111</v>
      </c>
      <c r="N27" s="86">
        <v>0.5</v>
      </c>
      <c r="O27" s="86">
        <v>1940</v>
      </c>
      <c r="P27" s="86">
        <v>70</v>
      </c>
      <c r="Q27" s="86">
        <v>81.5</v>
      </c>
    </row>
    <row r="28" spans="1:29" ht="11.25" customHeight="1">
      <c r="A28" s="10" t="s">
        <v>91</v>
      </c>
      <c r="B28" s="85">
        <v>4966.2</v>
      </c>
      <c r="C28" s="86">
        <v>1313</v>
      </c>
      <c r="D28" s="86">
        <v>15</v>
      </c>
      <c r="E28" s="86">
        <v>50</v>
      </c>
      <c r="F28" s="86">
        <v>1250</v>
      </c>
      <c r="G28" s="86">
        <v>7</v>
      </c>
      <c r="H28" s="86">
        <v>54.8</v>
      </c>
      <c r="I28" s="86">
        <v>1.2</v>
      </c>
      <c r="J28" s="86">
        <v>4</v>
      </c>
      <c r="K28" s="86">
        <v>30</v>
      </c>
      <c r="L28" s="86">
        <v>3</v>
      </c>
      <c r="M28" s="86">
        <v>95.5</v>
      </c>
      <c r="N28" s="86">
        <v>0.2</v>
      </c>
      <c r="O28" s="86">
        <v>1987</v>
      </c>
      <c r="P28" s="86">
        <v>72.5</v>
      </c>
      <c r="Q28" s="86">
        <v>83</v>
      </c>
    </row>
    <row r="29" spans="1:29" ht="11.25" customHeight="1">
      <c r="A29" s="10" t="s">
        <v>90</v>
      </c>
      <c r="B29" s="85">
        <v>5003</v>
      </c>
      <c r="C29" s="86">
        <v>1213.3</v>
      </c>
      <c r="D29" s="86">
        <v>16</v>
      </c>
      <c r="E29" s="86">
        <v>70</v>
      </c>
      <c r="F29" s="86">
        <v>1326.2</v>
      </c>
      <c r="G29" s="86"/>
      <c r="H29" s="86">
        <v>54.6</v>
      </c>
      <c r="I29" s="86">
        <v>1.6</v>
      </c>
      <c r="J29" s="86">
        <v>5.5</v>
      </c>
      <c r="K29" s="86">
        <v>21</v>
      </c>
      <c r="L29" s="86">
        <v>0.3</v>
      </c>
      <c r="M29" s="86">
        <v>135</v>
      </c>
      <c r="N29" s="86"/>
      <c r="O29" s="86">
        <v>1991</v>
      </c>
      <c r="P29" s="86">
        <v>82.8</v>
      </c>
      <c r="Q29" s="86">
        <v>85.7</v>
      </c>
    </row>
    <row r="30" spans="1:29" ht="11.25" customHeight="1">
      <c r="A30" s="10" t="s">
        <v>89</v>
      </c>
      <c r="B30" s="85">
        <v>5318.4100000000008</v>
      </c>
      <c r="C30" s="86">
        <v>1399.95</v>
      </c>
      <c r="D30" s="86">
        <v>7</v>
      </c>
      <c r="E30" s="86">
        <v>128</v>
      </c>
      <c r="F30" s="86">
        <v>1380.8</v>
      </c>
      <c r="G30" s="86">
        <v>2.2999999999999998</v>
      </c>
      <c r="H30" s="86">
        <v>75.05</v>
      </c>
      <c r="I30" s="86">
        <v>1.76</v>
      </c>
      <c r="J30" s="86">
        <v>6.75</v>
      </c>
      <c r="K30" s="86">
        <v>18.3</v>
      </c>
      <c r="L30" s="86">
        <v>1.5</v>
      </c>
      <c r="M30" s="86">
        <v>193</v>
      </c>
      <c r="N30" s="86"/>
      <c r="O30" s="86">
        <v>1931.7</v>
      </c>
      <c r="P30" s="86">
        <v>80.3</v>
      </c>
      <c r="Q30" s="86">
        <v>92</v>
      </c>
    </row>
    <row r="31" spans="1:29" ht="11.25" customHeight="1">
      <c r="A31" s="10" t="s">
        <v>88</v>
      </c>
      <c r="B31" s="85">
        <v>5817.49</v>
      </c>
      <c r="C31" s="86">
        <v>1382.53</v>
      </c>
      <c r="D31" s="86">
        <v>10</v>
      </c>
      <c r="E31" s="86">
        <v>149</v>
      </c>
      <c r="F31" s="86">
        <v>1564.2</v>
      </c>
      <c r="G31" s="86">
        <v>2.04</v>
      </c>
      <c r="H31" s="86">
        <v>94.1</v>
      </c>
      <c r="I31" s="86">
        <v>1.02</v>
      </c>
      <c r="J31" s="86">
        <v>1.2</v>
      </c>
      <c r="K31" s="86">
        <v>20.2</v>
      </c>
      <c r="L31" s="86">
        <v>2.2999999999999998</v>
      </c>
      <c r="M31" s="86">
        <v>210.5</v>
      </c>
      <c r="N31" s="86"/>
      <c r="O31" s="86">
        <v>2192.3000000000002</v>
      </c>
      <c r="P31" s="86">
        <v>98.1</v>
      </c>
      <c r="Q31" s="86">
        <v>90</v>
      </c>
    </row>
    <row r="32" spans="1:29" ht="11.25" customHeight="1">
      <c r="A32" s="10" t="s">
        <v>87</v>
      </c>
      <c r="B32" s="85">
        <v>6011.2400000000007</v>
      </c>
      <c r="C32" s="86">
        <v>1376.4</v>
      </c>
      <c r="D32" s="86">
        <v>14</v>
      </c>
      <c r="E32" s="86">
        <v>137</v>
      </c>
      <c r="F32" s="86">
        <v>1596.5</v>
      </c>
      <c r="G32" s="86">
        <v>2.2400000000000002</v>
      </c>
      <c r="H32" s="86">
        <v>127</v>
      </c>
      <c r="I32" s="86">
        <v>1.5</v>
      </c>
      <c r="J32" s="86">
        <v>1</v>
      </c>
      <c r="K32" s="86">
        <v>17.899999999999999</v>
      </c>
      <c r="L32" s="86">
        <v>2.2999999999999998</v>
      </c>
      <c r="M32" s="86">
        <v>179.4</v>
      </c>
      <c r="N32" s="86"/>
      <c r="O32" s="86">
        <v>2360.65</v>
      </c>
      <c r="P32" s="86">
        <v>105.05</v>
      </c>
      <c r="Q32" s="86">
        <v>90.3</v>
      </c>
    </row>
    <row r="33" spans="1:29" ht="11.25" customHeight="1">
      <c r="A33" s="10" t="s">
        <v>86</v>
      </c>
      <c r="B33" s="85">
        <v>6002.1550000000007</v>
      </c>
      <c r="C33" s="86">
        <v>1308.0550000000001</v>
      </c>
      <c r="D33" s="86">
        <v>12</v>
      </c>
      <c r="E33" s="86">
        <v>70.5</v>
      </c>
      <c r="F33" s="86">
        <v>1711.5</v>
      </c>
      <c r="G33" s="86">
        <v>2.2999999999999998</v>
      </c>
      <c r="H33" s="86">
        <v>149</v>
      </c>
      <c r="I33" s="86">
        <v>1</v>
      </c>
      <c r="J33" s="86">
        <v>1</v>
      </c>
      <c r="K33" s="86">
        <v>4.5</v>
      </c>
      <c r="L33" s="86">
        <v>1.5</v>
      </c>
      <c r="M33" s="86">
        <v>120</v>
      </c>
      <c r="N33" s="86"/>
      <c r="O33" s="86">
        <v>2441.3000000000002</v>
      </c>
      <c r="P33" s="86">
        <v>94.5</v>
      </c>
      <c r="Q33" s="86">
        <v>85</v>
      </c>
    </row>
    <row r="34" spans="1:29" ht="11.25" customHeight="1">
      <c r="A34" s="10" t="s">
        <v>85</v>
      </c>
      <c r="B34" s="85">
        <v>6669.5</v>
      </c>
      <c r="C34" s="86">
        <v>1471.9</v>
      </c>
      <c r="D34" s="86">
        <v>15</v>
      </c>
      <c r="E34" s="86">
        <v>123</v>
      </c>
      <c r="F34" s="86">
        <v>1901.3</v>
      </c>
      <c r="G34" s="86">
        <v>3.4</v>
      </c>
      <c r="H34" s="86">
        <v>219.3</v>
      </c>
      <c r="I34" s="86">
        <v>1</v>
      </c>
      <c r="J34" s="86"/>
      <c r="K34" s="86">
        <v>4.5999999999999996</v>
      </c>
      <c r="L34" s="86">
        <v>1.3</v>
      </c>
      <c r="M34" s="86">
        <v>165.5</v>
      </c>
      <c r="N34" s="86"/>
      <c r="O34" s="86">
        <v>2543.1999999999998</v>
      </c>
      <c r="P34" s="86">
        <v>130</v>
      </c>
      <c r="Q34" s="86">
        <v>90</v>
      </c>
    </row>
    <row r="35" spans="1:29" ht="11.25" customHeight="1">
      <c r="A35" s="10" t="s">
        <v>84</v>
      </c>
      <c r="B35" s="76">
        <v>7176.2500000000009</v>
      </c>
      <c r="C35" s="9">
        <v>1604</v>
      </c>
      <c r="D35" s="9">
        <v>14</v>
      </c>
      <c r="E35" s="9">
        <v>130</v>
      </c>
      <c r="F35" s="9">
        <v>2096.8000000000002</v>
      </c>
      <c r="G35" s="9">
        <v>4.2</v>
      </c>
      <c r="H35" s="9">
        <v>272</v>
      </c>
      <c r="I35" s="9">
        <v>1.4</v>
      </c>
      <c r="J35" s="9"/>
      <c r="K35" s="9">
        <v>11.71</v>
      </c>
      <c r="L35" s="9">
        <v>2.77</v>
      </c>
      <c r="M35" s="9">
        <v>165</v>
      </c>
      <c r="N35" s="9"/>
      <c r="O35" s="9">
        <v>2608.5</v>
      </c>
      <c r="P35" s="9">
        <v>154.6</v>
      </c>
      <c r="Q35" s="9">
        <v>111.27</v>
      </c>
    </row>
    <row r="36" spans="1:29" ht="12" customHeight="1">
      <c r="A36" s="10" t="s">
        <v>83</v>
      </c>
      <c r="B36" s="76">
        <v>8400</v>
      </c>
      <c r="C36" s="9">
        <v>1732.3</v>
      </c>
      <c r="D36" s="9">
        <v>18</v>
      </c>
      <c r="E36" s="9">
        <v>215</v>
      </c>
      <c r="F36" s="9">
        <v>2564.6</v>
      </c>
      <c r="G36" s="9">
        <v>4.4000000000000004</v>
      </c>
      <c r="H36" s="9">
        <v>389.8</v>
      </c>
      <c r="I36" s="9">
        <v>1.9</v>
      </c>
      <c r="J36" s="9">
        <v>8</v>
      </c>
      <c r="K36" s="9">
        <v>15.1</v>
      </c>
      <c r="L36" s="9">
        <v>3.6</v>
      </c>
      <c r="M36" s="9">
        <v>260</v>
      </c>
      <c r="N36" s="9">
        <v>3.5</v>
      </c>
      <c r="O36" s="9">
        <v>2753.8</v>
      </c>
      <c r="P36" s="9">
        <v>280</v>
      </c>
      <c r="Q36" s="9">
        <v>150</v>
      </c>
    </row>
    <row r="37" spans="1:29" ht="12" customHeight="1">
      <c r="A37" s="10" t="s">
        <v>82</v>
      </c>
      <c r="B37" s="76">
        <v>8788.1810000000005</v>
      </c>
      <c r="C37" s="9">
        <v>1808.45</v>
      </c>
      <c r="D37" s="9">
        <v>14</v>
      </c>
      <c r="E37" s="9">
        <v>350</v>
      </c>
      <c r="F37" s="9">
        <v>2726.681</v>
      </c>
      <c r="G37" s="9">
        <v>3.6</v>
      </c>
      <c r="H37" s="9">
        <v>364.1</v>
      </c>
      <c r="I37" s="9">
        <v>1.1000000000000001</v>
      </c>
      <c r="J37" s="9"/>
      <c r="K37" s="9">
        <v>38.200000000000003</v>
      </c>
      <c r="L37" s="9">
        <v>4</v>
      </c>
      <c r="M37" s="9">
        <v>210</v>
      </c>
      <c r="N37" s="9">
        <v>8</v>
      </c>
      <c r="O37" s="9">
        <v>2873.55</v>
      </c>
      <c r="P37" s="9">
        <v>261.5</v>
      </c>
      <c r="Q37" s="9">
        <v>125</v>
      </c>
    </row>
    <row r="38" spans="1:29" ht="12" customHeight="1">
      <c r="A38" s="10" t="s">
        <v>81</v>
      </c>
      <c r="B38" s="76">
        <v>10927.33</v>
      </c>
      <c r="C38" s="9">
        <v>2413.0100000000002</v>
      </c>
      <c r="D38" s="9">
        <v>23</v>
      </c>
      <c r="E38" s="9">
        <v>410</v>
      </c>
      <c r="F38" s="9">
        <v>3151.5</v>
      </c>
      <c r="G38" s="9">
        <v>3.57</v>
      </c>
      <c r="H38" s="9">
        <v>579.5</v>
      </c>
      <c r="I38" s="9">
        <v>1.1000000000000001</v>
      </c>
      <c r="J38" s="9"/>
      <c r="K38" s="9">
        <v>148.5</v>
      </c>
      <c r="L38" s="9">
        <v>4</v>
      </c>
      <c r="M38" s="9">
        <v>300</v>
      </c>
      <c r="N38" s="9">
        <v>10</v>
      </c>
      <c r="O38" s="9">
        <v>3117.15</v>
      </c>
      <c r="P38" s="9">
        <v>586</v>
      </c>
      <c r="Q38" s="9">
        <v>180</v>
      </c>
    </row>
    <row r="39" spans="1:29" ht="12" customHeight="1">
      <c r="A39" s="10" t="s">
        <v>80</v>
      </c>
      <c r="B39" s="76">
        <v>11627.960999999999</v>
      </c>
      <c r="C39" s="9">
        <v>2188.09</v>
      </c>
      <c r="D39" s="9">
        <v>35</v>
      </c>
      <c r="E39" s="9">
        <v>587.29999999999995</v>
      </c>
      <c r="F39" s="9">
        <v>3455.9009999999998</v>
      </c>
      <c r="G39" s="9">
        <v>5.298</v>
      </c>
      <c r="H39" s="9">
        <v>814.9</v>
      </c>
      <c r="I39" s="9">
        <v>7.3310000000000004</v>
      </c>
      <c r="J39" s="9">
        <v>0.77300000000000002</v>
      </c>
      <c r="K39" s="9">
        <v>75.599999999999994</v>
      </c>
      <c r="L39" s="9">
        <v>3.12</v>
      </c>
      <c r="M39" s="9">
        <v>329.98</v>
      </c>
      <c r="N39" s="9">
        <v>14</v>
      </c>
      <c r="O39" s="9">
        <v>3212.3</v>
      </c>
      <c r="P39" s="9">
        <v>659.22900000000004</v>
      </c>
      <c r="Q39" s="9">
        <v>239.13900000000001</v>
      </c>
    </row>
    <row r="40" spans="1:29" ht="12" customHeight="1">
      <c r="A40" s="10" t="s">
        <v>79</v>
      </c>
      <c r="B40" s="76">
        <v>12590.244000000001</v>
      </c>
      <c r="C40" s="9">
        <v>2475.6529999999998</v>
      </c>
      <c r="D40" s="9">
        <v>40</v>
      </c>
      <c r="E40" s="9">
        <v>751.4</v>
      </c>
      <c r="F40" s="9">
        <v>3564.3510000000001</v>
      </c>
      <c r="G40" s="9">
        <v>9.76</v>
      </c>
      <c r="H40" s="9">
        <v>1055</v>
      </c>
      <c r="I40" s="9">
        <v>8.5299999999999994</v>
      </c>
      <c r="J40" s="9">
        <v>1</v>
      </c>
      <c r="K40" s="9">
        <v>103.35</v>
      </c>
      <c r="L40" s="9">
        <v>2.2000000000000002</v>
      </c>
      <c r="M40" s="9">
        <v>320.5</v>
      </c>
      <c r="N40" s="9">
        <v>25</v>
      </c>
      <c r="O40" s="9">
        <v>3319</v>
      </c>
      <c r="P40" s="9">
        <v>654.5</v>
      </c>
      <c r="Q40" s="9">
        <v>260</v>
      </c>
      <c r="AC40" s="3" t="s">
        <v>38</v>
      </c>
    </row>
    <row r="41" spans="1:29" ht="12" customHeight="1">
      <c r="A41" s="10" t="s">
        <v>78</v>
      </c>
      <c r="B41" s="76">
        <v>14513.106</v>
      </c>
      <c r="C41" s="9">
        <v>3205.5230000000001</v>
      </c>
      <c r="D41" s="9">
        <v>37</v>
      </c>
      <c r="E41" s="9">
        <v>758.5</v>
      </c>
      <c r="F41" s="9">
        <v>4172.9399999999996</v>
      </c>
      <c r="G41" s="9">
        <v>20.055</v>
      </c>
      <c r="H41" s="9">
        <v>1196.7</v>
      </c>
      <c r="I41" s="9">
        <v>11.837999999999999</v>
      </c>
      <c r="J41" s="9">
        <v>9</v>
      </c>
      <c r="K41" s="9">
        <v>160.30000000000001</v>
      </c>
      <c r="L41" s="9">
        <v>2.25</v>
      </c>
      <c r="M41" s="9">
        <v>437</v>
      </c>
      <c r="N41" s="9">
        <v>35</v>
      </c>
      <c r="O41" s="9">
        <v>3558</v>
      </c>
      <c r="P41" s="9">
        <v>679</v>
      </c>
      <c r="Q41" s="9">
        <v>230</v>
      </c>
    </row>
    <row r="42" spans="1:29" ht="12" customHeight="1">
      <c r="A42" s="10" t="s">
        <v>77</v>
      </c>
      <c r="B42" s="76">
        <v>14390.63</v>
      </c>
      <c r="C42" s="9">
        <v>3326.0479999999998</v>
      </c>
      <c r="D42" s="9">
        <v>40.393999999999998</v>
      </c>
      <c r="E42" s="9">
        <v>653.18299999999999</v>
      </c>
      <c r="F42" s="9">
        <v>3981.1460000000002</v>
      </c>
      <c r="G42" s="9">
        <v>24.468</v>
      </c>
      <c r="H42" s="9">
        <v>1242.8119999999999</v>
      </c>
      <c r="I42" s="9">
        <v>13.733000000000001</v>
      </c>
      <c r="J42" s="9">
        <v>5.05</v>
      </c>
      <c r="K42" s="9">
        <v>187.62899999999999</v>
      </c>
      <c r="L42" s="9">
        <v>2.9289999999999998</v>
      </c>
      <c r="M42" s="9">
        <v>466.548</v>
      </c>
      <c r="N42" s="9">
        <v>25.245999999999999</v>
      </c>
      <c r="O42" s="9">
        <v>3531.0990000000002</v>
      </c>
      <c r="P42" s="9">
        <v>630.71500000000003</v>
      </c>
      <c r="Q42" s="9">
        <v>259.63</v>
      </c>
    </row>
    <row r="43" spans="1:29" ht="12" customHeight="1">
      <c r="A43" s="10" t="s">
        <v>76</v>
      </c>
      <c r="B43" s="76">
        <v>15368.083000000001</v>
      </c>
      <c r="C43" s="9">
        <v>3709.8</v>
      </c>
      <c r="D43" s="9">
        <v>46</v>
      </c>
      <c r="E43" s="9">
        <v>616.91800000000001</v>
      </c>
      <c r="F43" s="9">
        <v>4343.7179999999998</v>
      </c>
      <c r="G43" s="9">
        <v>25.135000000000002</v>
      </c>
      <c r="H43" s="9">
        <v>1302.7</v>
      </c>
      <c r="I43" s="9">
        <v>11.94</v>
      </c>
      <c r="J43" s="9">
        <v>3.5</v>
      </c>
      <c r="K43" s="9">
        <v>223.6</v>
      </c>
      <c r="L43" s="9">
        <v>1.3839999999999999</v>
      </c>
      <c r="M43" s="9">
        <v>477</v>
      </c>
      <c r="N43" s="9">
        <v>50</v>
      </c>
      <c r="O43" s="9">
        <v>3553.29</v>
      </c>
      <c r="P43" s="9">
        <v>719.58</v>
      </c>
      <c r="Q43" s="9">
        <v>283.51799999999997</v>
      </c>
      <c r="R43" s="53"/>
    </row>
    <row r="44" spans="1:29" ht="12" customHeight="1">
      <c r="A44" s="10" t="s">
        <v>75</v>
      </c>
      <c r="B44" s="76">
        <v>16110.038</v>
      </c>
      <c r="C44" s="9">
        <v>4057.0279999999998</v>
      </c>
      <c r="D44" s="9">
        <v>46</v>
      </c>
      <c r="E44" s="9">
        <v>679.05</v>
      </c>
      <c r="F44" s="9">
        <v>4477.8819999999996</v>
      </c>
      <c r="G44" s="9">
        <v>22</v>
      </c>
      <c r="H44" s="9">
        <v>1435.6</v>
      </c>
      <c r="I44" s="9">
        <v>22.597999999999999</v>
      </c>
      <c r="J44" s="9">
        <v>6</v>
      </c>
      <c r="K44" s="9">
        <v>243.5</v>
      </c>
      <c r="L44" s="9">
        <v>0.95</v>
      </c>
      <c r="M44" s="9">
        <v>477</v>
      </c>
      <c r="N44" s="9">
        <v>83</v>
      </c>
      <c r="O44" s="9">
        <v>3474.6</v>
      </c>
      <c r="P44" s="9">
        <v>803.38</v>
      </c>
      <c r="Q44" s="9">
        <v>281.45</v>
      </c>
      <c r="R44" s="53"/>
    </row>
    <row r="45" spans="1:29" ht="12" customHeight="1">
      <c r="A45" s="10" t="s">
        <v>74</v>
      </c>
      <c r="B45" s="76">
        <v>16571.885000000002</v>
      </c>
      <c r="C45" s="9">
        <v>4217.2</v>
      </c>
      <c r="D45" s="9">
        <v>50</v>
      </c>
      <c r="E45" s="9">
        <v>711.25</v>
      </c>
      <c r="F45" s="9">
        <v>4704.68</v>
      </c>
      <c r="G45" s="9">
        <v>30.41</v>
      </c>
      <c r="H45" s="9">
        <v>1423</v>
      </c>
      <c r="I45" s="9">
        <v>6.0949999999999998</v>
      </c>
      <c r="J45" s="9">
        <v>6</v>
      </c>
      <c r="K45" s="9">
        <v>231.9</v>
      </c>
      <c r="L45" s="9">
        <v>1.18</v>
      </c>
      <c r="M45" s="9">
        <v>477</v>
      </c>
      <c r="N45" s="9">
        <v>105</v>
      </c>
      <c r="O45" s="9">
        <v>3492.2</v>
      </c>
      <c r="P45" s="9">
        <v>825.9</v>
      </c>
      <c r="Q45" s="9">
        <v>290.07</v>
      </c>
      <c r="R45" s="53"/>
    </row>
    <row r="46" spans="1:29" ht="11.25" customHeight="1">
      <c r="A46" s="10" t="s">
        <v>57</v>
      </c>
      <c r="B46" s="85">
        <v>17980.895</v>
      </c>
      <c r="C46" s="86">
        <v>5393.5379999999996</v>
      </c>
      <c r="D46" s="86">
        <v>50</v>
      </c>
      <c r="E46" s="86">
        <v>692.52700000000004</v>
      </c>
      <c r="F46" s="86">
        <v>5195.2910000000002</v>
      </c>
      <c r="G46" s="86">
        <v>30.09</v>
      </c>
      <c r="H46" s="86">
        <v>1241.4000000000001</v>
      </c>
      <c r="I46" s="86">
        <v>6.1</v>
      </c>
      <c r="J46" s="86">
        <v>8.25</v>
      </c>
      <c r="K46" s="86">
        <v>300</v>
      </c>
      <c r="L46" s="86">
        <v>0.65600000000000003</v>
      </c>
      <c r="M46" s="86">
        <v>575.29999999999995</v>
      </c>
      <c r="N46" s="86">
        <v>125</v>
      </c>
      <c r="O46" s="86">
        <v>3440.8629999999998</v>
      </c>
      <c r="P46" s="86">
        <v>628.66</v>
      </c>
      <c r="Q46" s="86">
        <v>293.22000000000003</v>
      </c>
    </row>
    <row r="47" spans="1:29" ht="11.25" customHeight="1">
      <c r="A47" s="10" t="s">
        <v>58</v>
      </c>
      <c r="B47" s="85">
        <v>18392.752</v>
      </c>
      <c r="C47" s="86">
        <v>5317.02</v>
      </c>
      <c r="D47" s="86">
        <v>53</v>
      </c>
      <c r="E47" s="86">
        <v>665.72</v>
      </c>
      <c r="F47" s="86">
        <v>5129.24</v>
      </c>
      <c r="G47" s="86">
        <v>20.667999999999999</v>
      </c>
      <c r="H47" s="86">
        <v>1468</v>
      </c>
      <c r="I47" s="86">
        <v>6.1</v>
      </c>
      <c r="J47" s="86">
        <v>10.66</v>
      </c>
      <c r="K47" s="86">
        <v>380.6</v>
      </c>
      <c r="L47" s="86">
        <v>0.88</v>
      </c>
      <c r="M47" s="86">
        <v>586.38499999999999</v>
      </c>
      <c r="N47" s="86">
        <v>155</v>
      </c>
      <c r="O47" s="86">
        <v>3514.279</v>
      </c>
      <c r="P47" s="86">
        <v>811.5</v>
      </c>
      <c r="Q47" s="86">
        <v>273.7</v>
      </c>
    </row>
    <row r="48" spans="1:29" ht="11.25" customHeight="1">
      <c r="A48" s="10" t="s">
        <v>59</v>
      </c>
      <c r="B48" s="85">
        <v>18870.650999999998</v>
      </c>
      <c r="C48" s="86">
        <v>5935.442</v>
      </c>
      <c r="D48" s="86">
        <v>53</v>
      </c>
      <c r="E48" s="86">
        <v>693.92</v>
      </c>
      <c r="F48" s="86">
        <v>5047.6120000000001</v>
      </c>
      <c r="G48" s="86">
        <v>16.795000000000002</v>
      </c>
      <c r="H48" s="86">
        <v>1468</v>
      </c>
      <c r="I48" s="86">
        <v>6.1</v>
      </c>
      <c r="J48" s="86">
        <v>12.15</v>
      </c>
      <c r="K48" s="86">
        <v>402.3</v>
      </c>
      <c r="L48" s="86">
        <v>1.81</v>
      </c>
      <c r="M48" s="86">
        <v>599.51499999999999</v>
      </c>
      <c r="N48" s="86">
        <v>171.4</v>
      </c>
      <c r="O48" s="86">
        <v>3107.7370000000001</v>
      </c>
      <c r="P48" s="86">
        <v>1100</v>
      </c>
      <c r="Q48" s="86">
        <v>254.87</v>
      </c>
    </row>
    <row r="49" spans="1:29" ht="11.25" customHeight="1">
      <c r="A49" s="10" t="s">
        <v>60</v>
      </c>
      <c r="B49" s="85">
        <v>18664.148000000001</v>
      </c>
      <c r="C49" s="86">
        <v>5969.357</v>
      </c>
      <c r="D49" s="86">
        <v>37</v>
      </c>
      <c r="E49" s="86">
        <v>683.76</v>
      </c>
      <c r="F49" s="86">
        <v>5013.2510000000002</v>
      </c>
      <c r="G49" s="86">
        <v>25</v>
      </c>
      <c r="H49" s="86">
        <v>1331.7</v>
      </c>
      <c r="I49" s="86">
        <v>12</v>
      </c>
      <c r="J49" s="86">
        <v>12.15</v>
      </c>
      <c r="K49" s="86">
        <v>396.875</v>
      </c>
      <c r="L49" s="86">
        <v>0.88</v>
      </c>
      <c r="M49" s="86">
        <v>600.01499999999999</v>
      </c>
      <c r="N49" s="86">
        <v>170.7</v>
      </c>
      <c r="O49" s="86">
        <v>3107.8</v>
      </c>
      <c r="P49" s="86">
        <v>1073</v>
      </c>
      <c r="Q49" s="86">
        <v>230.66</v>
      </c>
    </row>
    <row r="50" spans="1:29" ht="11.25" customHeight="1">
      <c r="A50" s="10" t="s">
        <v>61</v>
      </c>
      <c r="B50" s="85">
        <v>19902.072</v>
      </c>
      <c r="C50" s="86">
        <v>6645.6549999999997</v>
      </c>
      <c r="D50" s="86">
        <v>24.3</v>
      </c>
      <c r="E50" s="86">
        <v>548.23</v>
      </c>
      <c r="F50" s="86">
        <v>5349.3119999999999</v>
      </c>
      <c r="G50" s="86">
        <v>15</v>
      </c>
      <c r="H50" s="86">
        <v>1418.6</v>
      </c>
      <c r="I50" s="86">
        <v>10</v>
      </c>
      <c r="J50" s="86">
        <v>9.2200000000000006</v>
      </c>
      <c r="K50" s="86">
        <v>447.4</v>
      </c>
      <c r="L50" s="86">
        <v>1.095</v>
      </c>
      <c r="M50" s="86">
        <v>557.76</v>
      </c>
      <c r="N50" s="86">
        <v>398.79</v>
      </c>
      <c r="O50" s="86">
        <v>3128.5</v>
      </c>
      <c r="P50" s="86">
        <v>1148.21</v>
      </c>
      <c r="Q50" s="86">
        <v>200</v>
      </c>
    </row>
    <row r="51" spans="1:29" ht="11.25" customHeight="1">
      <c r="A51" s="10" t="s">
        <v>62</v>
      </c>
      <c r="B51" s="85">
        <v>19705.342000000004</v>
      </c>
      <c r="C51" s="86">
        <v>6691.0290000000005</v>
      </c>
      <c r="D51" s="86">
        <v>15.1</v>
      </c>
      <c r="E51" s="86">
        <v>591.29999999999995</v>
      </c>
      <c r="F51" s="86">
        <v>5052.76</v>
      </c>
      <c r="G51" s="86">
        <v>25</v>
      </c>
      <c r="H51" s="86">
        <v>1504.9</v>
      </c>
      <c r="I51" s="86">
        <v>15</v>
      </c>
      <c r="J51" s="86">
        <v>6.7</v>
      </c>
      <c r="K51" s="86">
        <v>521.1</v>
      </c>
      <c r="L51" s="86">
        <v>1.3</v>
      </c>
      <c r="M51" s="86">
        <v>492.40499999999997</v>
      </c>
      <c r="N51" s="86">
        <v>354.73</v>
      </c>
      <c r="O51" s="86">
        <v>3254.768</v>
      </c>
      <c r="P51" s="86">
        <v>970.35</v>
      </c>
      <c r="Q51" s="86">
        <v>208.9</v>
      </c>
    </row>
    <row r="52" spans="1:29" ht="11.25" customHeight="1">
      <c r="A52" s="10" t="s">
        <v>38</v>
      </c>
      <c r="B52" s="85">
        <v>19792.099999999995</v>
      </c>
      <c r="C52" s="86">
        <v>6584.2719999999999</v>
      </c>
      <c r="D52" s="86">
        <v>26.2</v>
      </c>
      <c r="E52" s="86">
        <v>596.98</v>
      </c>
      <c r="F52" s="86">
        <v>5413.33</v>
      </c>
      <c r="G52" s="86">
        <v>20</v>
      </c>
      <c r="H52" s="86">
        <v>1564.99</v>
      </c>
      <c r="I52" s="86">
        <v>17.899999999999999</v>
      </c>
      <c r="J52" s="86">
        <v>6.84</v>
      </c>
      <c r="K52" s="86">
        <v>484.9</v>
      </c>
      <c r="L52" s="86">
        <v>1.3</v>
      </c>
      <c r="M52" s="86">
        <v>439.988</v>
      </c>
      <c r="N52" s="86">
        <v>343.5</v>
      </c>
      <c r="O52" s="86">
        <v>3224.55</v>
      </c>
      <c r="P52" s="86">
        <v>869</v>
      </c>
      <c r="Q52" s="86">
        <v>198.35</v>
      </c>
    </row>
    <row r="53" spans="1:29" ht="11.25" customHeight="1">
      <c r="A53" s="10" t="s">
        <v>39</v>
      </c>
      <c r="B53" s="76">
        <v>20562.232999999997</v>
      </c>
      <c r="C53" s="9">
        <v>6823.7290000000003</v>
      </c>
      <c r="D53" s="9">
        <v>56.142000000000003</v>
      </c>
      <c r="E53" s="9">
        <v>551.94000000000005</v>
      </c>
      <c r="F53" s="9">
        <v>5579.53</v>
      </c>
      <c r="G53" s="9">
        <v>23</v>
      </c>
      <c r="H53" s="9">
        <v>1466</v>
      </c>
      <c r="I53" s="9">
        <v>17.899999999999999</v>
      </c>
      <c r="J53" s="9">
        <v>6.84</v>
      </c>
      <c r="K53" s="9">
        <v>553.22500000000002</v>
      </c>
      <c r="L53" s="9">
        <v>1.55</v>
      </c>
      <c r="M53" s="9">
        <v>423.75700000000001</v>
      </c>
      <c r="N53" s="9">
        <v>396.92599999999999</v>
      </c>
      <c r="O53" s="9">
        <v>3468.9119999999998</v>
      </c>
      <c r="P53" s="9">
        <v>980.572</v>
      </c>
      <c r="Q53" s="9">
        <v>212.21</v>
      </c>
    </row>
    <row r="54" spans="1:29" ht="12" customHeight="1">
      <c r="A54" s="10" t="s">
        <v>40</v>
      </c>
      <c r="B54" s="76">
        <v>18057.162</v>
      </c>
      <c r="C54" s="9">
        <v>5980.0609999999997</v>
      </c>
      <c r="D54" s="9">
        <v>29.9</v>
      </c>
      <c r="E54" s="9">
        <v>501.06799999999998</v>
      </c>
      <c r="F54" s="9">
        <v>4871.2020000000002</v>
      </c>
      <c r="G54" s="9">
        <v>20</v>
      </c>
      <c r="H54" s="9">
        <v>1326.4</v>
      </c>
      <c r="I54" s="9">
        <v>18.5</v>
      </c>
      <c r="J54" s="9">
        <v>7.2380000000000004</v>
      </c>
      <c r="K54" s="9">
        <v>496</v>
      </c>
      <c r="L54" s="9">
        <v>2.5499999999999998</v>
      </c>
      <c r="M54" s="9">
        <v>463.8</v>
      </c>
      <c r="N54" s="9">
        <v>307.33999999999997</v>
      </c>
      <c r="O54" s="9">
        <v>2957.3629999999998</v>
      </c>
      <c r="P54" s="9">
        <v>871.84</v>
      </c>
      <c r="Q54" s="9">
        <v>203.9</v>
      </c>
    </row>
    <row r="55" spans="1:29" ht="12" customHeight="1">
      <c r="A55" s="10" t="s">
        <v>41</v>
      </c>
      <c r="B55" s="76">
        <v>17259.259999999998</v>
      </c>
      <c r="C55" s="9">
        <v>5548.46</v>
      </c>
      <c r="D55" s="9">
        <v>39.6</v>
      </c>
      <c r="E55" s="9">
        <v>514.34</v>
      </c>
      <c r="F55" s="9">
        <v>4463.6099999999997</v>
      </c>
      <c r="G55" s="9">
        <v>20</v>
      </c>
      <c r="H55" s="9">
        <v>1319.9</v>
      </c>
      <c r="I55" s="9">
        <v>25</v>
      </c>
      <c r="J55" s="9">
        <v>7.24</v>
      </c>
      <c r="K55" s="9">
        <v>431.4</v>
      </c>
      <c r="L55" s="9">
        <v>2.83</v>
      </c>
      <c r="M55" s="9">
        <v>466.32</v>
      </c>
      <c r="N55" s="9">
        <v>325.75</v>
      </c>
      <c r="O55" s="9">
        <v>3011.72</v>
      </c>
      <c r="P55" s="9">
        <v>894.29</v>
      </c>
      <c r="Q55" s="9">
        <v>188.8</v>
      </c>
    </row>
    <row r="56" spans="1:29" ht="12" customHeight="1">
      <c r="A56" s="10" t="s">
        <v>42</v>
      </c>
      <c r="B56" s="76">
        <v>17010.277000000006</v>
      </c>
      <c r="C56" s="9">
        <v>5542.393</v>
      </c>
      <c r="D56" s="9">
        <v>42.1</v>
      </c>
      <c r="E56" s="9">
        <v>466.99400000000003</v>
      </c>
      <c r="F56" s="9">
        <v>4454.424</v>
      </c>
      <c r="G56" s="9">
        <v>5.19</v>
      </c>
      <c r="H56" s="9">
        <v>1177.7</v>
      </c>
      <c r="I56" s="9">
        <v>25</v>
      </c>
      <c r="J56" s="9">
        <v>7.24</v>
      </c>
      <c r="K56" s="9">
        <v>484.6</v>
      </c>
      <c r="L56" s="9">
        <v>3.75</v>
      </c>
      <c r="M56" s="9">
        <v>439.512</v>
      </c>
      <c r="N56" s="9">
        <v>308.5</v>
      </c>
      <c r="O56" s="9">
        <v>2838.2020000000002</v>
      </c>
      <c r="P56" s="9">
        <v>1028.7719999999999</v>
      </c>
      <c r="Q56" s="9">
        <v>185.9</v>
      </c>
    </row>
    <row r="57" spans="1:29" ht="12" customHeight="1">
      <c r="A57" s="10" t="s">
        <v>44</v>
      </c>
      <c r="B57" s="76">
        <v>16918.868999999999</v>
      </c>
      <c r="C57" s="9">
        <v>5172.4830000000002</v>
      </c>
      <c r="D57" s="9">
        <v>40.4</v>
      </c>
      <c r="E57" s="9">
        <v>542.97299999999996</v>
      </c>
      <c r="F57" s="9">
        <v>4525.5439999999999</v>
      </c>
      <c r="G57" s="9">
        <v>5.19</v>
      </c>
      <c r="H57" s="9">
        <v>1164.55</v>
      </c>
      <c r="I57" s="9">
        <v>25</v>
      </c>
      <c r="J57" s="9">
        <v>6.73</v>
      </c>
      <c r="K57" s="9">
        <v>506.7</v>
      </c>
      <c r="L57" s="9">
        <v>3.75</v>
      </c>
      <c r="M57" s="9">
        <v>390.40899999999999</v>
      </c>
      <c r="N57" s="9">
        <v>296.3</v>
      </c>
      <c r="O57" s="9">
        <v>3007.36</v>
      </c>
      <c r="P57" s="9">
        <v>1057.28</v>
      </c>
      <c r="Q57" s="9">
        <v>174.2</v>
      </c>
    </row>
    <row r="58" spans="1:29" ht="12" customHeight="1">
      <c r="A58" s="10" t="s">
        <v>45</v>
      </c>
      <c r="B58" s="76">
        <v>16650.093000000004</v>
      </c>
      <c r="C58" s="9">
        <v>5286.348</v>
      </c>
      <c r="D58" s="9">
        <v>39.799999999999997</v>
      </c>
      <c r="E58" s="9">
        <v>603.02</v>
      </c>
      <c r="F58" s="9">
        <v>4269.777</v>
      </c>
      <c r="G58" s="9">
        <v>5.19</v>
      </c>
      <c r="H58" s="9">
        <v>1112.6199999999999</v>
      </c>
      <c r="I58" s="9">
        <v>9.7379999999999995</v>
      </c>
      <c r="J58" s="9">
        <v>10.766999999999999</v>
      </c>
      <c r="K58" s="9">
        <v>493.517</v>
      </c>
      <c r="L58" s="9">
        <v>3.75</v>
      </c>
      <c r="M58" s="9">
        <v>334.71699999999998</v>
      </c>
      <c r="N58" s="9">
        <v>198</v>
      </c>
      <c r="O58" s="9">
        <v>3038.3339999999998</v>
      </c>
      <c r="P58" s="9">
        <v>1078.1500000000001</v>
      </c>
      <c r="Q58" s="9">
        <v>166.36500000000001</v>
      </c>
      <c r="AC58" s="3" t="s">
        <v>38</v>
      </c>
    </row>
    <row r="59" spans="1:29" ht="12" customHeight="1">
      <c r="A59" s="10" t="s">
        <v>46</v>
      </c>
      <c r="B59" s="76">
        <v>16094.383000000002</v>
      </c>
      <c r="C59" s="9">
        <v>5036.3040000000001</v>
      </c>
      <c r="D59" s="9">
        <v>38.299999999999997</v>
      </c>
      <c r="E59" s="9">
        <v>646.35</v>
      </c>
      <c r="F59" s="9">
        <v>4212.5339999999997</v>
      </c>
      <c r="G59" s="9">
        <v>5.19</v>
      </c>
      <c r="H59" s="9">
        <v>1084.0999999999999</v>
      </c>
      <c r="I59" s="9">
        <v>20.178999999999998</v>
      </c>
      <c r="J59" s="9">
        <v>9.5809999999999995</v>
      </c>
      <c r="K59" s="9">
        <v>393.5</v>
      </c>
      <c r="L59" s="9">
        <v>3.5009999999999999</v>
      </c>
      <c r="M59" s="9">
        <v>317.64299999999997</v>
      </c>
      <c r="N59" s="9">
        <v>218.2</v>
      </c>
      <c r="O59" s="9">
        <v>2877.6509999999998</v>
      </c>
      <c r="P59" s="9">
        <v>1078.1199999999999</v>
      </c>
      <c r="Q59" s="9">
        <v>153.22999999999999</v>
      </c>
    </row>
    <row r="60" spans="1:29" ht="12" customHeight="1">
      <c r="A60" s="10" t="s">
        <v>47</v>
      </c>
      <c r="B60" s="76">
        <v>15978.773999999998</v>
      </c>
      <c r="C60" s="9">
        <v>4997.6099999999997</v>
      </c>
      <c r="D60" s="9">
        <v>42.5</v>
      </c>
      <c r="E60" s="9">
        <v>603.12400000000002</v>
      </c>
      <c r="F60" s="9">
        <v>4198.0339999999997</v>
      </c>
      <c r="G60" s="9">
        <v>6</v>
      </c>
      <c r="H60" s="9">
        <v>973.5</v>
      </c>
      <c r="I60" s="9">
        <v>15.52</v>
      </c>
      <c r="J60" s="9">
        <v>7.8</v>
      </c>
      <c r="K60" s="9">
        <v>431.05</v>
      </c>
      <c r="L60" s="9">
        <v>3.988</v>
      </c>
      <c r="M60" s="9">
        <v>309.661</v>
      </c>
      <c r="N60" s="9">
        <v>222.4</v>
      </c>
      <c r="O60" s="9">
        <v>2873.2069999999999</v>
      </c>
      <c r="P60" s="9">
        <v>1129.5</v>
      </c>
      <c r="Q60" s="9">
        <v>164.88</v>
      </c>
    </row>
    <row r="61" spans="1:29" ht="12" customHeight="1">
      <c r="A61" s="10" t="s">
        <v>48</v>
      </c>
      <c r="B61" s="76">
        <v>16564.537</v>
      </c>
      <c r="C61" s="9">
        <v>5180.2079999999996</v>
      </c>
      <c r="D61" s="9">
        <v>44</v>
      </c>
      <c r="E61" s="9">
        <v>637.47</v>
      </c>
      <c r="F61" s="9">
        <v>4136.5529999999999</v>
      </c>
      <c r="G61" s="9">
        <v>6</v>
      </c>
      <c r="H61" s="9">
        <v>1091.4000000000001</v>
      </c>
      <c r="I61" s="9">
        <v>16.513000000000002</v>
      </c>
      <c r="J61" s="9">
        <v>10.209</v>
      </c>
      <c r="K61" s="9">
        <v>541.29999999999995</v>
      </c>
      <c r="L61" s="9">
        <v>4.3090000000000002</v>
      </c>
      <c r="M61" s="9">
        <v>310.04000000000002</v>
      </c>
      <c r="N61" s="9">
        <v>229.8</v>
      </c>
      <c r="O61" s="9">
        <v>3060.7350000000001</v>
      </c>
      <c r="P61" s="9">
        <v>1123.18</v>
      </c>
      <c r="Q61" s="9">
        <v>172.82</v>
      </c>
      <c r="R61" s="53"/>
    </row>
    <row r="62" spans="1:29" ht="12" customHeight="1">
      <c r="A62" s="10" t="s">
        <v>49</v>
      </c>
      <c r="B62" s="76">
        <v>17994.965</v>
      </c>
      <c r="C62" s="9">
        <v>5487.0370000000003</v>
      </c>
      <c r="D62" s="9">
        <v>41.45</v>
      </c>
      <c r="E62" s="9">
        <v>639.35</v>
      </c>
      <c r="F62" s="9">
        <v>4614.7340000000004</v>
      </c>
      <c r="G62" s="9">
        <v>7.1</v>
      </c>
      <c r="H62" s="9">
        <v>1251.45</v>
      </c>
      <c r="I62" s="9">
        <v>22</v>
      </c>
      <c r="J62" s="9">
        <v>7.2590000000000003</v>
      </c>
      <c r="K62" s="9">
        <v>406.9</v>
      </c>
      <c r="L62" s="9">
        <v>4.3239999999999998</v>
      </c>
      <c r="M62" s="9">
        <v>308.22300000000001</v>
      </c>
      <c r="N62" s="9">
        <v>215.85</v>
      </c>
      <c r="O62" s="9">
        <v>3389.223</v>
      </c>
      <c r="P62" s="9">
        <v>1415.0450000000001</v>
      </c>
      <c r="Q62" s="9">
        <v>185.02</v>
      </c>
      <c r="R62" s="53"/>
    </row>
    <row r="63" spans="1:29" ht="12" customHeight="1">
      <c r="A63" s="10" t="s">
        <v>51</v>
      </c>
      <c r="B63" s="76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53"/>
    </row>
    <row r="64" spans="1:29" ht="30" customHeight="1">
      <c r="A64" s="884" t="s">
        <v>64</v>
      </c>
      <c r="B64" s="884"/>
      <c r="C64" s="884"/>
      <c r="D64" s="884"/>
      <c r="E64" s="884"/>
      <c r="F64" s="884"/>
      <c r="G64" s="884"/>
      <c r="H64" s="884"/>
      <c r="I64" s="884"/>
      <c r="J64" s="884"/>
      <c r="K64" s="884"/>
      <c r="L64" s="884"/>
      <c r="M64" s="884"/>
      <c r="N64" s="884"/>
      <c r="O64" s="884"/>
      <c r="P64" s="884"/>
      <c r="Q64" s="884"/>
    </row>
    <row r="65" spans="1:29" ht="11.25" customHeight="1">
      <c r="A65" s="10" t="s">
        <v>112</v>
      </c>
      <c r="B65" s="85">
        <v>25.97</v>
      </c>
      <c r="C65" s="86">
        <v>1.27</v>
      </c>
      <c r="D65" s="86"/>
      <c r="E65" s="86">
        <v>0.15</v>
      </c>
      <c r="F65" s="86"/>
      <c r="G65" s="86">
        <v>0.56999999999999995</v>
      </c>
      <c r="H65" s="86"/>
      <c r="I65" s="86">
        <v>0.19</v>
      </c>
      <c r="J65" s="86"/>
      <c r="K65" s="86"/>
      <c r="L65" s="86">
        <v>12.62</v>
      </c>
      <c r="M65" s="86">
        <v>0.37</v>
      </c>
      <c r="N65" s="86"/>
      <c r="O65" s="86">
        <v>6.25</v>
      </c>
      <c r="P65" s="86"/>
      <c r="Q65" s="86">
        <v>4.55</v>
      </c>
    </row>
    <row r="66" spans="1:29" ht="11.25" customHeight="1">
      <c r="A66" s="10" t="s">
        <v>111</v>
      </c>
      <c r="B66" s="85">
        <v>36.330000000000005</v>
      </c>
      <c r="C66" s="86">
        <v>1.39</v>
      </c>
      <c r="D66" s="86"/>
      <c r="E66" s="86">
        <v>0.36</v>
      </c>
      <c r="F66" s="86"/>
      <c r="G66" s="86">
        <v>1.5</v>
      </c>
      <c r="H66" s="86"/>
      <c r="I66" s="86"/>
      <c r="J66" s="86"/>
      <c r="K66" s="86"/>
      <c r="L66" s="86">
        <v>15.81</v>
      </c>
      <c r="M66" s="86">
        <v>0.37</v>
      </c>
      <c r="N66" s="86"/>
      <c r="O66" s="86">
        <v>10</v>
      </c>
      <c r="P66" s="86"/>
      <c r="Q66" s="86">
        <v>6.9</v>
      </c>
    </row>
    <row r="67" spans="1:29" ht="11.25" customHeight="1">
      <c r="A67" s="10" t="s">
        <v>110</v>
      </c>
      <c r="B67" s="85">
        <v>68</v>
      </c>
      <c r="C67" s="86">
        <v>1.58</v>
      </c>
      <c r="D67" s="86"/>
      <c r="E67" s="86">
        <v>0.98</v>
      </c>
      <c r="F67" s="86">
        <v>0.03</v>
      </c>
      <c r="G67" s="86">
        <v>2.56</v>
      </c>
      <c r="H67" s="86"/>
      <c r="I67" s="86">
        <v>0.15</v>
      </c>
      <c r="J67" s="86"/>
      <c r="K67" s="86"/>
      <c r="L67" s="86">
        <v>21.06</v>
      </c>
      <c r="M67" s="86">
        <v>0.28999999999999998</v>
      </c>
      <c r="N67" s="86"/>
      <c r="O67" s="86">
        <v>35</v>
      </c>
      <c r="P67" s="86"/>
      <c r="Q67" s="86">
        <v>6.35</v>
      </c>
    </row>
    <row r="68" spans="1:29" ht="11.25" customHeight="1">
      <c r="A68" s="10" t="s">
        <v>109</v>
      </c>
      <c r="B68" s="85">
        <v>156.94999999999999</v>
      </c>
      <c r="C68" s="86">
        <v>5.15</v>
      </c>
      <c r="D68" s="86"/>
      <c r="E68" s="86">
        <v>1.54</v>
      </c>
      <c r="F68" s="86">
        <v>1.9</v>
      </c>
      <c r="G68" s="86">
        <v>5.51</v>
      </c>
      <c r="H68" s="86"/>
      <c r="I68" s="86">
        <v>1.27</v>
      </c>
      <c r="J68" s="86">
        <v>0.14499999999999999</v>
      </c>
      <c r="K68" s="86"/>
      <c r="L68" s="86">
        <v>32.799999999999997</v>
      </c>
      <c r="M68" s="86">
        <v>0.63500000000000001</v>
      </c>
      <c r="N68" s="86"/>
      <c r="O68" s="86">
        <v>93</v>
      </c>
      <c r="P68" s="86"/>
      <c r="Q68" s="86">
        <v>15</v>
      </c>
    </row>
    <row r="69" spans="1:29" ht="11.25" customHeight="1">
      <c r="A69" s="10" t="s">
        <v>108</v>
      </c>
      <c r="B69" s="85">
        <v>344.34</v>
      </c>
      <c r="C69" s="86">
        <v>52.18</v>
      </c>
      <c r="D69" s="86"/>
      <c r="E69" s="86">
        <v>2.16</v>
      </c>
      <c r="F69" s="86">
        <v>32.9</v>
      </c>
      <c r="G69" s="86">
        <v>14.97</v>
      </c>
      <c r="H69" s="86">
        <v>3.34</v>
      </c>
      <c r="I69" s="86">
        <v>0.94</v>
      </c>
      <c r="J69" s="86">
        <v>0.25</v>
      </c>
      <c r="K69" s="86"/>
      <c r="L69" s="86">
        <v>36.1</v>
      </c>
      <c r="M69" s="86">
        <v>2.63</v>
      </c>
      <c r="N69" s="86">
        <v>1.3</v>
      </c>
      <c r="O69" s="86">
        <v>173.62</v>
      </c>
      <c r="P69" s="86">
        <v>0.34</v>
      </c>
      <c r="Q69" s="86">
        <v>23.61</v>
      </c>
    </row>
    <row r="70" spans="1:29" ht="11.25" customHeight="1">
      <c r="A70" s="10" t="s">
        <v>107</v>
      </c>
      <c r="B70" s="85">
        <v>355.94000000000005</v>
      </c>
      <c r="C70" s="86">
        <v>29.5</v>
      </c>
      <c r="D70" s="86"/>
      <c r="E70" s="86">
        <v>2.09</v>
      </c>
      <c r="F70" s="86">
        <v>47.8</v>
      </c>
      <c r="G70" s="86">
        <v>17.5</v>
      </c>
      <c r="H70" s="86">
        <v>1.95</v>
      </c>
      <c r="I70" s="86">
        <v>0.65</v>
      </c>
      <c r="J70" s="86"/>
      <c r="K70" s="86"/>
      <c r="L70" s="86">
        <v>25.8</v>
      </c>
      <c r="M70" s="86">
        <v>0.35</v>
      </c>
      <c r="N70" s="86">
        <v>0.73</v>
      </c>
      <c r="O70" s="86">
        <v>207.6</v>
      </c>
      <c r="P70" s="86">
        <v>0.47</v>
      </c>
      <c r="Q70" s="86">
        <v>21.5</v>
      </c>
    </row>
    <row r="71" spans="1:29" ht="11.25" customHeight="1">
      <c r="A71" s="10" t="s">
        <v>106</v>
      </c>
      <c r="B71" s="76">
        <v>433.49999999999994</v>
      </c>
      <c r="C71" s="9">
        <v>43.2</v>
      </c>
      <c r="D71" s="9">
        <v>0.25</v>
      </c>
      <c r="E71" s="9">
        <v>2.5</v>
      </c>
      <c r="F71" s="9">
        <v>70.3</v>
      </c>
      <c r="G71" s="9">
        <v>18.149999999999999</v>
      </c>
      <c r="H71" s="9">
        <v>2.1</v>
      </c>
      <c r="I71" s="9">
        <v>0.5</v>
      </c>
      <c r="J71" s="9"/>
      <c r="K71" s="9"/>
      <c r="L71" s="9">
        <v>25.44</v>
      </c>
      <c r="M71" s="9">
        <v>0.06</v>
      </c>
      <c r="N71" s="9"/>
      <c r="O71" s="9">
        <v>245.9</v>
      </c>
      <c r="P71" s="9">
        <v>0.2</v>
      </c>
      <c r="Q71" s="9">
        <v>24.9</v>
      </c>
    </row>
    <row r="72" spans="1:29" ht="12" customHeight="1">
      <c r="A72" s="10" t="s">
        <v>105</v>
      </c>
      <c r="B72" s="76">
        <v>659.99999999999989</v>
      </c>
      <c r="C72" s="9">
        <v>47</v>
      </c>
      <c r="D72" s="9">
        <v>0.5</v>
      </c>
      <c r="E72" s="9">
        <v>1.9</v>
      </c>
      <c r="F72" s="9">
        <v>90.5</v>
      </c>
      <c r="G72" s="9">
        <v>25.5</v>
      </c>
      <c r="H72" s="9">
        <v>8.6999999999999993</v>
      </c>
      <c r="I72" s="9">
        <v>0.5</v>
      </c>
      <c r="J72" s="9"/>
      <c r="K72" s="9"/>
      <c r="L72" s="9">
        <v>34.9</v>
      </c>
      <c r="M72" s="9">
        <v>2.8</v>
      </c>
      <c r="N72" s="9"/>
      <c r="O72" s="9">
        <v>405</v>
      </c>
      <c r="P72" s="9">
        <v>6.9</v>
      </c>
      <c r="Q72" s="9">
        <v>35.799999999999997</v>
      </c>
    </row>
    <row r="73" spans="1:29" ht="12" customHeight="1">
      <c r="A73" s="10" t="s">
        <v>104</v>
      </c>
      <c r="B73" s="76">
        <v>1150</v>
      </c>
      <c r="C73" s="9">
        <v>149.1</v>
      </c>
      <c r="D73" s="9">
        <v>0.7</v>
      </c>
      <c r="E73" s="9">
        <v>2</v>
      </c>
      <c r="F73" s="9">
        <v>136.9</v>
      </c>
      <c r="G73" s="9">
        <v>41.4</v>
      </c>
      <c r="H73" s="9">
        <v>15.8</v>
      </c>
      <c r="I73" s="9">
        <v>0.2</v>
      </c>
      <c r="J73" s="9"/>
      <c r="K73" s="9"/>
      <c r="L73" s="9">
        <v>31.3</v>
      </c>
      <c r="M73" s="9">
        <v>12</v>
      </c>
      <c r="N73" s="9"/>
      <c r="O73" s="9">
        <v>698.5</v>
      </c>
      <c r="P73" s="9">
        <v>7.6</v>
      </c>
      <c r="Q73" s="9">
        <v>54.5</v>
      </c>
    </row>
    <row r="74" spans="1:29" ht="12" customHeight="1">
      <c r="A74" s="10" t="s">
        <v>103</v>
      </c>
      <c r="B74" s="76">
        <v>1600</v>
      </c>
      <c r="C74" s="9">
        <v>260</v>
      </c>
      <c r="D74" s="9">
        <v>0.44</v>
      </c>
      <c r="E74" s="9">
        <v>1.9</v>
      </c>
      <c r="F74" s="9">
        <v>260</v>
      </c>
      <c r="G74" s="9">
        <v>32</v>
      </c>
      <c r="H74" s="9">
        <v>34.6</v>
      </c>
      <c r="I74" s="9">
        <v>0.11</v>
      </c>
      <c r="J74" s="9">
        <v>2.4500000000000002</v>
      </c>
      <c r="K74" s="9"/>
      <c r="L74" s="9">
        <v>30</v>
      </c>
      <c r="M74" s="9">
        <v>25</v>
      </c>
      <c r="N74" s="9"/>
      <c r="O74" s="9">
        <v>862</v>
      </c>
      <c r="P74" s="9">
        <v>16.5</v>
      </c>
      <c r="Q74" s="9">
        <v>75</v>
      </c>
    </row>
    <row r="75" spans="1:29" ht="12" customHeight="1">
      <c r="A75" s="10" t="s">
        <v>102</v>
      </c>
      <c r="B75" s="76">
        <v>2030</v>
      </c>
      <c r="C75" s="9">
        <v>460</v>
      </c>
      <c r="D75" s="9">
        <v>2</v>
      </c>
      <c r="E75" s="9">
        <v>2.1</v>
      </c>
      <c r="F75" s="9">
        <v>305</v>
      </c>
      <c r="G75" s="9">
        <v>47.8</v>
      </c>
      <c r="H75" s="9">
        <v>37.799999999999997</v>
      </c>
      <c r="I75" s="9">
        <v>0.6</v>
      </c>
      <c r="J75" s="9">
        <v>0.85</v>
      </c>
      <c r="K75" s="9">
        <v>6.05</v>
      </c>
      <c r="L75" s="9">
        <v>32</v>
      </c>
      <c r="M75" s="9">
        <v>22.6</v>
      </c>
      <c r="N75" s="9"/>
      <c r="O75" s="9">
        <v>991</v>
      </c>
      <c r="P75" s="9">
        <v>43.7</v>
      </c>
      <c r="Q75" s="9">
        <v>78.5</v>
      </c>
    </row>
    <row r="76" spans="1:29" ht="12" customHeight="1">
      <c r="A76" s="10" t="s">
        <v>101</v>
      </c>
      <c r="B76" s="76">
        <v>1880</v>
      </c>
      <c r="C76" s="9">
        <v>450</v>
      </c>
      <c r="D76" s="9">
        <v>2.1</v>
      </c>
      <c r="E76" s="9">
        <v>0</v>
      </c>
      <c r="F76" s="9">
        <v>354</v>
      </c>
      <c r="G76" s="9">
        <v>25.4</v>
      </c>
      <c r="H76" s="9">
        <v>21</v>
      </c>
      <c r="I76" s="9">
        <v>0.05</v>
      </c>
      <c r="J76" s="9">
        <v>0.25</v>
      </c>
      <c r="K76" s="9">
        <v>1.2</v>
      </c>
      <c r="L76" s="9">
        <v>22</v>
      </c>
      <c r="M76" s="9">
        <v>8.3000000000000007</v>
      </c>
      <c r="N76" s="9">
        <v>0.3</v>
      </c>
      <c r="O76" s="9">
        <v>899.4</v>
      </c>
      <c r="P76" s="9">
        <v>17</v>
      </c>
      <c r="Q76" s="9">
        <v>79</v>
      </c>
      <c r="AC76" s="3" t="s">
        <v>38</v>
      </c>
    </row>
    <row r="77" spans="1:29" ht="12" customHeight="1">
      <c r="A77" s="10" t="s">
        <v>100</v>
      </c>
      <c r="B77" s="76">
        <v>1985.6000000000001</v>
      </c>
      <c r="C77" s="9">
        <v>460.9</v>
      </c>
      <c r="D77" s="9">
        <v>2</v>
      </c>
      <c r="E77" s="9">
        <v>0.65</v>
      </c>
      <c r="F77" s="9">
        <v>480</v>
      </c>
      <c r="G77" s="9">
        <v>28.5</v>
      </c>
      <c r="H77" s="9">
        <v>9.6999999999999993</v>
      </c>
      <c r="I77" s="9">
        <v>1.1000000000000001</v>
      </c>
      <c r="J77" s="9">
        <v>0.2</v>
      </c>
      <c r="K77" s="9">
        <v>0.22</v>
      </c>
      <c r="L77" s="9">
        <v>26</v>
      </c>
      <c r="M77" s="9">
        <v>11.9</v>
      </c>
      <c r="N77" s="9"/>
      <c r="O77" s="9">
        <v>872.2</v>
      </c>
      <c r="P77" s="9">
        <v>21</v>
      </c>
      <c r="Q77" s="9">
        <v>71.23</v>
      </c>
    </row>
    <row r="78" spans="1:29" ht="12" customHeight="1">
      <c r="A78" s="10" t="s">
        <v>99</v>
      </c>
      <c r="B78" s="76">
        <v>2280.6999999999994</v>
      </c>
      <c r="C78" s="9">
        <v>648.1</v>
      </c>
      <c r="D78" s="9">
        <v>1.1000000000000001</v>
      </c>
      <c r="E78" s="9">
        <v>1.9</v>
      </c>
      <c r="F78" s="9">
        <v>618.5</v>
      </c>
      <c r="G78" s="9">
        <v>20</v>
      </c>
      <c r="H78" s="9">
        <v>13.1</v>
      </c>
      <c r="I78" s="9">
        <v>0</v>
      </c>
      <c r="J78" s="9">
        <v>0.3</v>
      </c>
      <c r="K78" s="9">
        <v>0.05</v>
      </c>
      <c r="L78" s="9">
        <v>9.1999999999999993</v>
      </c>
      <c r="M78" s="9">
        <v>16.399999999999999</v>
      </c>
      <c r="N78" s="9">
        <v>0.55000000000000004</v>
      </c>
      <c r="O78" s="9">
        <v>855.2</v>
      </c>
      <c r="P78" s="9">
        <v>21.7</v>
      </c>
      <c r="Q78" s="9">
        <v>74.599999999999994</v>
      </c>
    </row>
    <row r="79" spans="1:29" ht="12" customHeight="1">
      <c r="A79" s="10" t="s">
        <v>98</v>
      </c>
      <c r="B79" s="76">
        <v>2910</v>
      </c>
      <c r="C79" s="9">
        <v>713</v>
      </c>
      <c r="D79" s="9">
        <v>1.1000000000000001</v>
      </c>
      <c r="E79" s="9">
        <v>3.4</v>
      </c>
      <c r="F79" s="9">
        <v>862.5</v>
      </c>
      <c r="G79" s="9">
        <v>26.5</v>
      </c>
      <c r="H79" s="9">
        <v>22</v>
      </c>
      <c r="I79" s="9">
        <v>5.5</v>
      </c>
      <c r="J79" s="9">
        <v>0.4</v>
      </c>
      <c r="K79" s="9">
        <v>2.5</v>
      </c>
      <c r="L79" s="9">
        <v>35</v>
      </c>
      <c r="M79" s="9">
        <v>44.5</v>
      </c>
      <c r="N79" s="9">
        <v>1.1000000000000001</v>
      </c>
      <c r="O79" s="9">
        <v>1065.5</v>
      </c>
      <c r="P79" s="9">
        <v>31.9</v>
      </c>
      <c r="Q79" s="9">
        <v>95.1</v>
      </c>
      <c r="R79" s="53"/>
    </row>
    <row r="80" spans="1:29" ht="12" customHeight="1">
      <c r="A80" s="10" t="s">
        <v>97</v>
      </c>
      <c r="B80" s="76">
        <v>3269</v>
      </c>
      <c r="C80" s="9">
        <v>825</v>
      </c>
      <c r="D80" s="9">
        <v>1</v>
      </c>
      <c r="E80" s="9">
        <v>5.2</v>
      </c>
      <c r="F80" s="9">
        <v>990</v>
      </c>
      <c r="G80" s="9">
        <v>20</v>
      </c>
      <c r="H80" s="9">
        <v>20</v>
      </c>
      <c r="I80" s="9">
        <v>1.25</v>
      </c>
      <c r="J80" s="9">
        <v>1.8</v>
      </c>
      <c r="K80" s="9">
        <v>1</v>
      </c>
      <c r="L80" s="9">
        <v>18</v>
      </c>
      <c r="M80" s="9">
        <v>47</v>
      </c>
      <c r="N80" s="9">
        <v>0.45</v>
      </c>
      <c r="O80" s="9">
        <v>1245</v>
      </c>
      <c r="P80" s="9">
        <v>19.399999999999999</v>
      </c>
      <c r="Q80" s="9">
        <v>73.900000000000006</v>
      </c>
      <c r="R80" s="53"/>
    </row>
    <row r="81" spans="1:18" ht="12" customHeight="1">
      <c r="A81" s="10" t="s">
        <v>96</v>
      </c>
      <c r="B81" s="76">
        <v>3316</v>
      </c>
      <c r="C81" s="9">
        <v>849.35</v>
      </c>
      <c r="D81" s="9">
        <v>0.89</v>
      </c>
      <c r="E81" s="9">
        <v>8.7799999999999994</v>
      </c>
      <c r="F81" s="9">
        <v>948.1</v>
      </c>
      <c r="G81" s="9">
        <v>25</v>
      </c>
      <c r="H81" s="9">
        <v>26.75</v>
      </c>
      <c r="I81" s="9">
        <v>4.2</v>
      </c>
      <c r="J81" s="9">
        <v>1.6</v>
      </c>
      <c r="K81" s="9">
        <v>1.3</v>
      </c>
      <c r="L81" s="9">
        <v>15</v>
      </c>
      <c r="M81" s="9">
        <v>36</v>
      </c>
      <c r="N81" s="9">
        <v>0.4</v>
      </c>
      <c r="O81" s="9">
        <v>1293.5999999999999</v>
      </c>
      <c r="P81" s="9">
        <v>19.399999999999999</v>
      </c>
      <c r="Q81" s="9">
        <v>85.63</v>
      </c>
      <c r="R81" s="53"/>
    </row>
    <row r="82" spans="1:18" ht="11.25" customHeight="1">
      <c r="A82" s="10" t="s">
        <v>95</v>
      </c>
      <c r="B82" s="85">
        <v>3516.6500000000005</v>
      </c>
      <c r="C82" s="86">
        <v>819</v>
      </c>
      <c r="D82" s="86">
        <v>5</v>
      </c>
      <c r="E82" s="86">
        <v>11</v>
      </c>
      <c r="F82" s="86">
        <v>1061</v>
      </c>
      <c r="G82" s="86">
        <v>6.9</v>
      </c>
      <c r="H82" s="86">
        <v>32.950000000000003</v>
      </c>
      <c r="I82" s="86">
        <v>4.7</v>
      </c>
      <c r="J82" s="86">
        <v>0.7</v>
      </c>
      <c r="K82" s="86">
        <v>5.9</v>
      </c>
      <c r="L82" s="86">
        <v>13</v>
      </c>
      <c r="M82" s="86">
        <v>42</v>
      </c>
      <c r="N82" s="86"/>
      <c r="O82" s="86">
        <v>1380</v>
      </c>
      <c r="P82" s="86">
        <v>70</v>
      </c>
      <c r="Q82" s="86">
        <v>64.5</v>
      </c>
    </row>
    <row r="83" spans="1:18" ht="11.25" customHeight="1">
      <c r="A83" s="10" t="s">
        <v>94</v>
      </c>
      <c r="B83" s="85">
        <v>4373.2000000000007</v>
      </c>
      <c r="C83" s="86">
        <v>984.2</v>
      </c>
      <c r="D83" s="86">
        <v>7.9</v>
      </c>
      <c r="E83" s="86">
        <v>14</v>
      </c>
      <c r="F83" s="86">
        <v>1296.4000000000001</v>
      </c>
      <c r="G83" s="86">
        <v>9</v>
      </c>
      <c r="H83" s="86">
        <v>46.88</v>
      </c>
      <c r="I83" s="86">
        <v>7</v>
      </c>
      <c r="J83" s="86">
        <v>5</v>
      </c>
      <c r="K83" s="86">
        <v>15.62</v>
      </c>
      <c r="L83" s="86">
        <v>9.5500000000000007</v>
      </c>
      <c r="M83" s="86">
        <v>95</v>
      </c>
      <c r="N83" s="86">
        <v>0.15</v>
      </c>
      <c r="O83" s="86">
        <v>1691.8</v>
      </c>
      <c r="P83" s="86">
        <v>107.1</v>
      </c>
      <c r="Q83" s="86">
        <v>83.6</v>
      </c>
    </row>
    <row r="84" spans="1:18" ht="11.25" customHeight="1">
      <c r="A84" s="10" t="s">
        <v>93</v>
      </c>
      <c r="B84" s="85">
        <v>3931.2499999999995</v>
      </c>
      <c r="C84" s="86">
        <v>1109.1500000000001</v>
      </c>
      <c r="D84" s="86">
        <v>4</v>
      </c>
      <c r="E84" s="86">
        <v>60</v>
      </c>
      <c r="F84" s="86">
        <v>1156</v>
      </c>
      <c r="G84" s="86">
        <v>10</v>
      </c>
      <c r="H84" s="86">
        <v>35.950000000000003</v>
      </c>
      <c r="I84" s="86">
        <v>6</v>
      </c>
      <c r="J84" s="86">
        <v>2</v>
      </c>
      <c r="K84" s="86">
        <v>34.950000000000003</v>
      </c>
      <c r="L84" s="86">
        <v>24</v>
      </c>
      <c r="M84" s="86">
        <v>40</v>
      </c>
      <c r="N84" s="86"/>
      <c r="O84" s="86">
        <v>1391</v>
      </c>
      <c r="P84" s="86">
        <v>35.200000000000003</v>
      </c>
      <c r="Q84" s="86">
        <v>23</v>
      </c>
    </row>
    <row r="85" spans="1:18" ht="11.25" customHeight="1">
      <c r="A85" s="10" t="s">
        <v>92</v>
      </c>
      <c r="B85" s="85">
        <v>4961.5999999999995</v>
      </c>
      <c r="C85" s="86">
        <v>1245</v>
      </c>
      <c r="D85" s="86">
        <v>10</v>
      </c>
      <c r="E85" s="86">
        <v>68</v>
      </c>
      <c r="F85" s="86">
        <v>1340</v>
      </c>
      <c r="G85" s="86">
        <v>12</v>
      </c>
      <c r="H85" s="86">
        <v>51</v>
      </c>
      <c r="I85" s="86">
        <v>4</v>
      </c>
      <c r="J85" s="86">
        <v>4</v>
      </c>
      <c r="K85" s="86">
        <v>39.700000000000003</v>
      </c>
      <c r="L85" s="86">
        <v>30</v>
      </c>
      <c r="M85" s="86">
        <v>111</v>
      </c>
      <c r="N85" s="86">
        <v>0.5</v>
      </c>
      <c r="O85" s="86">
        <v>1900</v>
      </c>
      <c r="P85" s="86">
        <v>68</v>
      </c>
      <c r="Q85" s="86">
        <v>78.400000000000006</v>
      </c>
    </row>
    <row r="86" spans="1:18" ht="11.25" customHeight="1">
      <c r="A86" s="10" t="s">
        <v>91</v>
      </c>
      <c r="B86" s="85">
        <v>4774.1000000000004</v>
      </c>
      <c r="C86" s="86">
        <v>1264.4000000000001</v>
      </c>
      <c r="D86" s="86">
        <v>14</v>
      </c>
      <c r="E86" s="86">
        <v>50</v>
      </c>
      <c r="F86" s="86">
        <v>1185.3</v>
      </c>
      <c r="G86" s="86">
        <v>7</v>
      </c>
      <c r="H86" s="86">
        <v>51</v>
      </c>
      <c r="I86" s="86">
        <v>0.9</v>
      </c>
      <c r="J86" s="86">
        <v>4</v>
      </c>
      <c r="K86" s="86">
        <v>18</v>
      </c>
      <c r="L86" s="86">
        <v>1.2</v>
      </c>
      <c r="M86" s="86">
        <v>95.5</v>
      </c>
      <c r="N86" s="86">
        <v>0.2</v>
      </c>
      <c r="O86" s="86">
        <v>1934.5</v>
      </c>
      <c r="P86" s="86">
        <v>66.099999999999994</v>
      </c>
      <c r="Q86" s="86">
        <v>82</v>
      </c>
    </row>
    <row r="87" spans="1:18" ht="11.25" customHeight="1">
      <c r="A87" s="10" t="s">
        <v>90</v>
      </c>
      <c r="B87" s="85">
        <v>4934.8100000000004</v>
      </c>
      <c r="C87" s="86">
        <v>1177.51</v>
      </c>
      <c r="D87" s="86">
        <v>15.7</v>
      </c>
      <c r="E87" s="86">
        <v>70</v>
      </c>
      <c r="F87" s="86">
        <v>1317.8</v>
      </c>
      <c r="G87" s="86"/>
      <c r="H87" s="86">
        <v>49.6</v>
      </c>
      <c r="I87" s="86">
        <v>0.9</v>
      </c>
      <c r="J87" s="86">
        <v>5.4</v>
      </c>
      <c r="K87" s="86">
        <v>17.5</v>
      </c>
      <c r="L87" s="86">
        <v>0.1</v>
      </c>
      <c r="M87" s="86">
        <v>135</v>
      </c>
      <c r="N87" s="86"/>
      <c r="O87" s="86">
        <v>1981</v>
      </c>
      <c r="P87" s="86">
        <v>80.099999999999994</v>
      </c>
      <c r="Q87" s="86">
        <v>84.2</v>
      </c>
    </row>
    <row r="88" spans="1:18" ht="11.25" customHeight="1">
      <c r="A88" s="10" t="s">
        <v>89</v>
      </c>
      <c r="B88" s="85">
        <v>5115.085</v>
      </c>
      <c r="C88" s="86">
        <v>1270.42</v>
      </c>
      <c r="D88" s="86">
        <v>7</v>
      </c>
      <c r="E88" s="86">
        <v>128</v>
      </c>
      <c r="F88" s="86">
        <v>1357.7</v>
      </c>
      <c r="G88" s="86">
        <v>2.1</v>
      </c>
      <c r="H88" s="86">
        <v>73.87</v>
      </c>
      <c r="I88" s="86">
        <v>1.1599999999999999</v>
      </c>
      <c r="J88" s="86">
        <v>5.65</v>
      </c>
      <c r="K88" s="86">
        <v>17.385000000000002</v>
      </c>
      <c r="L88" s="86">
        <v>0.3</v>
      </c>
      <c r="M88" s="86">
        <v>187.2</v>
      </c>
      <c r="N88" s="86"/>
      <c r="O88" s="86">
        <v>1897</v>
      </c>
      <c r="P88" s="86">
        <v>77.3</v>
      </c>
      <c r="Q88" s="86">
        <v>90</v>
      </c>
    </row>
    <row r="89" spans="1:18" ht="11.25" customHeight="1">
      <c r="A89" s="10" t="s">
        <v>88</v>
      </c>
      <c r="B89" s="85">
        <v>5748.91</v>
      </c>
      <c r="C89" s="86">
        <v>1365.33</v>
      </c>
      <c r="D89" s="86">
        <v>10</v>
      </c>
      <c r="E89" s="86">
        <v>144</v>
      </c>
      <c r="F89" s="86">
        <v>1552.8</v>
      </c>
      <c r="G89" s="86">
        <v>2.04</v>
      </c>
      <c r="H89" s="86">
        <v>92.05</v>
      </c>
      <c r="I89" s="86">
        <v>0.97</v>
      </c>
      <c r="J89" s="86">
        <v>0.9</v>
      </c>
      <c r="K89" s="86">
        <v>19.5</v>
      </c>
      <c r="L89" s="86">
        <v>1.92</v>
      </c>
      <c r="M89" s="86">
        <v>188.5</v>
      </c>
      <c r="N89" s="86"/>
      <c r="O89" s="86">
        <v>2187.6</v>
      </c>
      <c r="P89" s="86">
        <v>94.9</v>
      </c>
      <c r="Q89" s="86">
        <v>88.4</v>
      </c>
    </row>
    <row r="90" spans="1:18" ht="11.25" customHeight="1">
      <c r="A90" s="10" t="s">
        <v>87</v>
      </c>
      <c r="B90" s="85">
        <v>5934.16</v>
      </c>
      <c r="C90" s="86">
        <v>1363.98</v>
      </c>
      <c r="D90" s="86">
        <v>14</v>
      </c>
      <c r="E90" s="86">
        <v>132</v>
      </c>
      <c r="F90" s="86">
        <v>1563.1</v>
      </c>
      <c r="G90" s="86">
        <v>2.2400000000000002</v>
      </c>
      <c r="H90" s="86">
        <v>126.52</v>
      </c>
      <c r="I90" s="86">
        <v>1.5</v>
      </c>
      <c r="J90" s="86">
        <v>0.8</v>
      </c>
      <c r="K90" s="86">
        <v>16.829999999999998</v>
      </c>
      <c r="L90" s="86">
        <v>1.92</v>
      </c>
      <c r="M90" s="86">
        <v>164.4</v>
      </c>
      <c r="N90" s="86"/>
      <c r="O90" s="86">
        <v>2354.52</v>
      </c>
      <c r="P90" s="86">
        <v>103.25</v>
      </c>
      <c r="Q90" s="86">
        <v>89.1</v>
      </c>
    </row>
    <row r="91" spans="1:18" ht="11.25" customHeight="1">
      <c r="A91" s="10" t="s">
        <v>86</v>
      </c>
      <c r="B91" s="85">
        <v>5913.415</v>
      </c>
      <c r="C91" s="86">
        <v>1279.415</v>
      </c>
      <c r="D91" s="86">
        <v>12</v>
      </c>
      <c r="E91" s="86">
        <v>70.5</v>
      </c>
      <c r="F91" s="86">
        <v>1686.8</v>
      </c>
      <c r="G91" s="86">
        <v>1.8</v>
      </c>
      <c r="H91" s="86">
        <v>141.9</v>
      </c>
      <c r="I91" s="86">
        <v>1</v>
      </c>
      <c r="J91" s="86">
        <v>0</v>
      </c>
      <c r="K91" s="86">
        <v>4.5</v>
      </c>
      <c r="L91" s="86">
        <v>0.2</v>
      </c>
      <c r="M91" s="86">
        <v>114.7</v>
      </c>
      <c r="N91" s="86"/>
      <c r="O91" s="86">
        <v>2423.8000000000002</v>
      </c>
      <c r="P91" s="86">
        <v>93</v>
      </c>
      <c r="Q91" s="86">
        <v>83.8</v>
      </c>
    </row>
    <row r="92" spans="1:18" ht="11.25" customHeight="1">
      <c r="A92" s="10" t="s">
        <v>85</v>
      </c>
      <c r="B92" s="85">
        <v>6393.7800000000007</v>
      </c>
      <c r="C92" s="86">
        <v>1390.83</v>
      </c>
      <c r="D92" s="86">
        <v>15</v>
      </c>
      <c r="E92" s="86">
        <v>123</v>
      </c>
      <c r="F92" s="86">
        <v>1818.7</v>
      </c>
      <c r="G92" s="86">
        <v>3</v>
      </c>
      <c r="H92" s="86">
        <v>208.3</v>
      </c>
      <c r="I92" s="86">
        <v>1</v>
      </c>
      <c r="J92" s="86"/>
      <c r="K92" s="86">
        <v>4.5999999999999996</v>
      </c>
      <c r="L92" s="86">
        <v>1.3</v>
      </c>
      <c r="M92" s="86">
        <v>163.4</v>
      </c>
      <c r="N92" s="86"/>
      <c r="O92" s="86">
        <v>2447.8000000000002</v>
      </c>
      <c r="P92" s="86">
        <v>127.5</v>
      </c>
      <c r="Q92" s="86">
        <v>89.35</v>
      </c>
    </row>
    <row r="93" spans="1:18" ht="11.25" customHeight="1">
      <c r="A93" s="10" t="s">
        <v>84</v>
      </c>
      <c r="B93" s="76">
        <v>6954.12</v>
      </c>
      <c r="C93" s="9">
        <v>1560.89</v>
      </c>
      <c r="D93" s="9">
        <v>14</v>
      </c>
      <c r="E93" s="9">
        <v>85.8</v>
      </c>
      <c r="F93" s="9">
        <v>2070.3000000000002</v>
      </c>
      <c r="G93" s="9">
        <v>2.9</v>
      </c>
      <c r="H93" s="9">
        <v>264.89999999999998</v>
      </c>
      <c r="I93" s="9">
        <v>0.7</v>
      </c>
      <c r="J93" s="9"/>
      <c r="K93" s="9">
        <v>11.71</v>
      </c>
      <c r="L93" s="9">
        <v>0</v>
      </c>
      <c r="M93" s="9">
        <v>157</v>
      </c>
      <c r="N93" s="9"/>
      <c r="O93" s="9">
        <v>2546.1999999999998</v>
      </c>
      <c r="P93" s="9">
        <v>129.9</v>
      </c>
      <c r="Q93" s="9">
        <v>109.82</v>
      </c>
    </row>
    <row r="94" spans="1:18" ht="12" customHeight="1">
      <c r="A94" s="10" t="s">
        <v>83</v>
      </c>
      <c r="B94" s="76">
        <v>8179.9999999999991</v>
      </c>
      <c r="C94" s="9">
        <v>1699.93</v>
      </c>
      <c r="D94" s="9">
        <v>18</v>
      </c>
      <c r="E94" s="9">
        <v>195</v>
      </c>
      <c r="F94" s="9">
        <v>2459.9499999999998</v>
      </c>
      <c r="G94" s="9">
        <v>4.12</v>
      </c>
      <c r="H94" s="9">
        <v>376.9</v>
      </c>
      <c r="I94" s="9">
        <v>1.9</v>
      </c>
      <c r="J94" s="9">
        <v>8</v>
      </c>
      <c r="K94" s="9">
        <v>14.8</v>
      </c>
      <c r="L94" s="9">
        <v>2.7</v>
      </c>
      <c r="M94" s="9">
        <v>257</v>
      </c>
      <c r="N94" s="9">
        <v>3.5</v>
      </c>
      <c r="O94" s="9">
        <v>2741.2</v>
      </c>
      <c r="P94" s="9">
        <v>250</v>
      </c>
      <c r="Q94" s="9">
        <v>147</v>
      </c>
    </row>
    <row r="95" spans="1:18" ht="12" customHeight="1">
      <c r="A95" s="10" t="s">
        <v>82</v>
      </c>
      <c r="B95" s="76">
        <v>8635.1840000000011</v>
      </c>
      <c r="C95" s="9">
        <v>1744.16</v>
      </c>
      <c r="D95" s="9">
        <v>12.6</v>
      </c>
      <c r="E95" s="9">
        <v>350</v>
      </c>
      <c r="F95" s="9">
        <v>2705.0810000000001</v>
      </c>
      <c r="G95" s="9">
        <v>3.6</v>
      </c>
      <c r="H95" s="9">
        <v>315.49299999999999</v>
      </c>
      <c r="I95" s="9">
        <v>0.8</v>
      </c>
      <c r="J95" s="9"/>
      <c r="K95" s="9">
        <v>36.700000000000003</v>
      </c>
      <c r="L95" s="9">
        <v>4</v>
      </c>
      <c r="M95" s="9">
        <v>208</v>
      </c>
      <c r="N95" s="9">
        <v>8</v>
      </c>
      <c r="O95" s="9">
        <v>2863.4</v>
      </c>
      <c r="P95" s="9">
        <v>258.5</v>
      </c>
      <c r="Q95" s="9">
        <v>124.85</v>
      </c>
    </row>
    <row r="96" spans="1:18" ht="12" customHeight="1">
      <c r="A96" s="10" t="s">
        <v>81</v>
      </c>
      <c r="B96" s="76">
        <v>10612.893</v>
      </c>
      <c r="C96" s="9">
        <v>2304.3679999999999</v>
      </c>
      <c r="D96" s="9">
        <v>23</v>
      </c>
      <c r="E96" s="9">
        <v>406.4</v>
      </c>
      <c r="F96" s="9">
        <v>3088.96</v>
      </c>
      <c r="G96" s="9">
        <v>3.0150000000000001</v>
      </c>
      <c r="H96" s="9">
        <v>577.4</v>
      </c>
      <c r="I96" s="9">
        <v>0.8</v>
      </c>
      <c r="J96" s="9"/>
      <c r="K96" s="9">
        <v>144.9</v>
      </c>
      <c r="L96" s="9">
        <v>4</v>
      </c>
      <c r="M96" s="9">
        <v>298</v>
      </c>
      <c r="N96" s="9">
        <v>9</v>
      </c>
      <c r="O96" s="9">
        <v>3087.65</v>
      </c>
      <c r="P96" s="9">
        <v>485.4</v>
      </c>
      <c r="Q96" s="9">
        <v>180</v>
      </c>
    </row>
    <row r="97" spans="1:29" ht="12" customHeight="1">
      <c r="A97" s="10" t="s">
        <v>80</v>
      </c>
      <c r="B97" s="76">
        <v>11394.403</v>
      </c>
      <c r="C97" s="9">
        <v>2151.31</v>
      </c>
      <c r="D97" s="9">
        <v>35</v>
      </c>
      <c r="E97" s="9">
        <v>548.29999999999995</v>
      </c>
      <c r="F97" s="9">
        <v>3447.3710000000001</v>
      </c>
      <c r="G97" s="9">
        <v>3.7650000000000001</v>
      </c>
      <c r="H97" s="9">
        <v>788.1</v>
      </c>
      <c r="I97" s="9">
        <v>7.3310000000000004</v>
      </c>
      <c r="J97" s="9">
        <v>0.77300000000000002</v>
      </c>
      <c r="K97" s="9">
        <v>73.8</v>
      </c>
      <c r="L97" s="9">
        <v>2.9550000000000001</v>
      </c>
      <c r="M97" s="9">
        <v>325.98</v>
      </c>
      <c r="N97" s="9">
        <v>14</v>
      </c>
      <c r="O97" s="9">
        <v>3148.85</v>
      </c>
      <c r="P97" s="9">
        <v>617.72900000000004</v>
      </c>
      <c r="Q97" s="9">
        <v>229.13900000000001</v>
      </c>
    </row>
    <row r="98" spans="1:29" ht="12" customHeight="1">
      <c r="A98" s="10" t="s">
        <v>79</v>
      </c>
      <c r="B98" s="76">
        <v>12403.394</v>
      </c>
      <c r="C98" s="9">
        <v>2450.723</v>
      </c>
      <c r="D98" s="9">
        <v>40</v>
      </c>
      <c r="E98" s="9">
        <v>729.1</v>
      </c>
      <c r="F98" s="9">
        <v>3543.4009999999998</v>
      </c>
      <c r="G98" s="9">
        <v>9.2349999999999994</v>
      </c>
      <c r="H98" s="9">
        <v>1047.4000000000001</v>
      </c>
      <c r="I98" s="9">
        <v>7.81</v>
      </c>
      <c r="J98" s="9">
        <v>1</v>
      </c>
      <c r="K98" s="9">
        <v>95.6</v>
      </c>
      <c r="L98" s="9">
        <v>0.625</v>
      </c>
      <c r="M98" s="9">
        <v>289.5</v>
      </c>
      <c r="N98" s="9">
        <v>25</v>
      </c>
      <c r="O98" s="9">
        <v>3260</v>
      </c>
      <c r="P98" s="9">
        <v>647</v>
      </c>
      <c r="Q98" s="9">
        <v>257</v>
      </c>
      <c r="AC98" s="3" t="s">
        <v>38</v>
      </c>
    </row>
    <row r="99" spans="1:29" ht="12" customHeight="1">
      <c r="A99" s="10" t="s">
        <v>78</v>
      </c>
      <c r="B99" s="76">
        <v>14291.713999999998</v>
      </c>
      <c r="C99" s="9">
        <v>3133.6129999999998</v>
      </c>
      <c r="D99" s="9">
        <v>37</v>
      </c>
      <c r="E99" s="9">
        <v>723.42499999999995</v>
      </c>
      <c r="F99" s="9">
        <v>4128.67</v>
      </c>
      <c r="G99" s="9">
        <v>16.465</v>
      </c>
      <c r="H99" s="9">
        <v>1190.0999999999999</v>
      </c>
      <c r="I99" s="9">
        <v>11.837999999999999</v>
      </c>
      <c r="J99" s="9">
        <v>9</v>
      </c>
      <c r="K99" s="9">
        <v>153.30000000000001</v>
      </c>
      <c r="L99" s="9">
        <v>2.25</v>
      </c>
      <c r="M99" s="9">
        <v>421.2</v>
      </c>
      <c r="N99" s="9">
        <v>35</v>
      </c>
      <c r="O99" s="9">
        <v>3531.5</v>
      </c>
      <c r="P99" s="9">
        <v>674</v>
      </c>
      <c r="Q99" s="9">
        <v>224.35300000000001</v>
      </c>
    </row>
    <row r="100" spans="1:29" ht="12" customHeight="1">
      <c r="A100" s="10" t="s">
        <v>77</v>
      </c>
      <c r="B100" s="76">
        <v>14027.874999999996</v>
      </c>
      <c r="C100" s="9">
        <v>3251.098</v>
      </c>
      <c r="D100" s="9">
        <v>40.393999999999998</v>
      </c>
      <c r="E100" s="9">
        <v>627.93600000000004</v>
      </c>
      <c r="F100" s="9">
        <v>3925.91</v>
      </c>
      <c r="G100" s="9">
        <v>19.373999999999999</v>
      </c>
      <c r="H100" s="9">
        <v>1239.7819999999999</v>
      </c>
      <c r="I100" s="9">
        <v>13.279</v>
      </c>
      <c r="J100" s="9">
        <v>5.05</v>
      </c>
      <c r="K100" s="9">
        <v>183.03399999999999</v>
      </c>
      <c r="L100" s="9">
        <v>0.54500000000000004</v>
      </c>
      <c r="M100" s="9">
        <v>439.483</v>
      </c>
      <c r="N100" s="9">
        <v>25.245999999999999</v>
      </c>
      <c r="O100" s="9">
        <v>3483.5859999999998</v>
      </c>
      <c r="P100" s="9">
        <v>528.58600000000001</v>
      </c>
      <c r="Q100" s="9">
        <v>244.572</v>
      </c>
    </row>
    <row r="101" spans="1:29" ht="12" customHeight="1">
      <c r="A101" s="10" t="s">
        <v>76</v>
      </c>
      <c r="B101" s="76">
        <v>15107.895999999999</v>
      </c>
      <c r="C101" s="9">
        <v>3665</v>
      </c>
      <c r="D101" s="9">
        <v>46</v>
      </c>
      <c r="E101" s="9">
        <v>554.56700000000001</v>
      </c>
      <c r="F101" s="9">
        <v>4273.7179999999998</v>
      </c>
      <c r="G101" s="9">
        <v>18.594999999999999</v>
      </c>
      <c r="H101" s="9">
        <v>1293.4000000000001</v>
      </c>
      <c r="I101" s="9">
        <v>11.94</v>
      </c>
      <c r="J101" s="9">
        <v>3.5</v>
      </c>
      <c r="K101" s="9">
        <v>218.4</v>
      </c>
      <c r="L101" s="9">
        <v>1.3</v>
      </c>
      <c r="M101" s="9">
        <v>474.7</v>
      </c>
      <c r="N101" s="9">
        <v>42</v>
      </c>
      <c r="O101" s="9">
        <v>3524.3180000000002</v>
      </c>
      <c r="P101" s="9">
        <v>702.08</v>
      </c>
      <c r="Q101" s="9">
        <v>278.37799999999999</v>
      </c>
      <c r="R101" s="53"/>
    </row>
    <row r="102" spans="1:29" ht="12" customHeight="1">
      <c r="A102" s="10" t="s">
        <v>75</v>
      </c>
      <c r="B102" s="76">
        <v>15952.039999999999</v>
      </c>
      <c r="C102" s="9">
        <v>4009.9180000000001</v>
      </c>
      <c r="D102" s="9">
        <v>46</v>
      </c>
      <c r="E102" s="9">
        <v>671.72199999999998</v>
      </c>
      <c r="F102" s="9">
        <v>4447.482</v>
      </c>
      <c r="G102" s="9">
        <v>19</v>
      </c>
      <c r="H102" s="9">
        <v>1420.65</v>
      </c>
      <c r="I102" s="9">
        <v>22.597999999999999</v>
      </c>
      <c r="J102" s="9">
        <v>6</v>
      </c>
      <c r="K102" s="9">
        <v>238</v>
      </c>
      <c r="L102" s="9">
        <v>0.88500000000000001</v>
      </c>
      <c r="M102" s="9">
        <v>477</v>
      </c>
      <c r="N102" s="9">
        <v>79.900000000000006</v>
      </c>
      <c r="O102" s="9">
        <v>3433.5549999999998</v>
      </c>
      <c r="P102" s="9">
        <v>797.88</v>
      </c>
      <c r="Q102" s="9">
        <v>281.45</v>
      </c>
      <c r="R102" s="53"/>
    </row>
    <row r="103" spans="1:29" ht="12" customHeight="1">
      <c r="A103" s="10" t="s">
        <v>74</v>
      </c>
      <c r="B103" s="76">
        <v>16352.458999999997</v>
      </c>
      <c r="C103" s="9">
        <v>4147.88</v>
      </c>
      <c r="D103" s="9">
        <v>50</v>
      </c>
      <c r="E103" s="9">
        <v>711.25</v>
      </c>
      <c r="F103" s="9">
        <v>4665.9799999999996</v>
      </c>
      <c r="G103" s="9">
        <v>27.071000000000002</v>
      </c>
      <c r="H103" s="9">
        <v>1410.4449999999999</v>
      </c>
      <c r="I103" s="9">
        <v>6.0949999999999998</v>
      </c>
      <c r="J103" s="9">
        <v>6</v>
      </c>
      <c r="K103" s="9">
        <v>224.8</v>
      </c>
      <c r="L103" s="9">
        <v>1.0680000000000001</v>
      </c>
      <c r="M103" s="9">
        <v>477</v>
      </c>
      <c r="N103" s="9">
        <v>105</v>
      </c>
      <c r="O103" s="9">
        <v>3427.4</v>
      </c>
      <c r="P103" s="9">
        <v>802.4</v>
      </c>
      <c r="Q103" s="9">
        <v>290.07</v>
      </c>
      <c r="R103" s="53"/>
    </row>
    <row r="104" spans="1:29" ht="12" customHeight="1">
      <c r="A104" s="10" t="s">
        <v>57</v>
      </c>
      <c r="B104" s="85">
        <v>16711.509999999998</v>
      </c>
      <c r="C104" s="86">
        <v>5059.0420000000004</v>
      </c>
      <c r="D104" s="86">
        <v>50</v>
      </c>
      <c r="E104" s="86">
        <v>593.33900000000006</v>
      </c>
      <c r="F104" s="86">
        <v>5127.0010000000002</v>
      </c>
      <c r="G104" s="86">
        <v>23.454999999999998</v>
      </c>
      <c r="H104" s="86">
        <v>947.48500000000001</v>
      </c>
      <c r="I104" s="86">
        <v>3.1</v>
      </c>
      <c r="J104" s="86">
        <v>8.25</v>
      </c>
      <c r="K104" s="86">
        <v>245.4</v>
      </c>
      <c r="L104" s="86">
        <v>0.185</v>
      </c>
      <c r="M104" s="86">
        <v>575.29999999999995</v>
      </c>
      <c r="N104" s="86">
        <v>125</v>
      </c>
      <c r="O104" s="86">
        <v>3354.9630000000002</v>
      </c>
      <c r="P104" s="86">
        <v>305.95999999999998</v>
      </c>
      <c r="Q104" s="86">
        <v>293.02999999999997</v>
      </c>
    </row>
    <row r="105" spans="1:29" ht="12" customHeight="1">
      <c r="A105" s="10" t="s">
        <v>58</v>
      </c>
      <c r="B105" s="85">
        <v>18217.927000000003</v>
      </c>
      <c r="C105" s="86">
        <v>5284.4780000000001</v>
      </c>
      <c r="D105" s="86">
        <v>53</v>
      </c>
      <c r="E105" s="86">
        <v>639.84</v>
      </c>
      <c r="F105" s="86">
        <v>5034.29</v>
      </c>
      <c r="G105" s="86">
        <v>19.895</v>
      </c>
      <c r="H105" s="86">
        <v>1465.5</v>
      </c>
      <c r="I105" s="86">
        <v>3.1</v>
      </c>
      <c r="J105" s="86">
        <v>10.66</v>
      </c>
      <c r="K105" s="86">
        <v>373.7</v>
      </c>
      <c r="L105" s="86">
        <v>0.85</v>
      </c>
      <c r="M105" s="86">
        <v>586.38499999999999</v>
      </c>
      <c r="N105" s="86">
        <v>155</v>
      </c>
      <c r="O105" s="86">
        <v>3509.9789999999998</v>
      </c>
      <c r="P105" s="86">
        <v>808.4</v>
      </c>
      <c r="Q105" s="86">
        <v>272.85000000000002</v>
      </c>
    </row>
    <row r="106" spans="1:29" ht="12" customHeight="1">
      <c r="A106" s="10" t="s">
        <v>59</v>
      </c>
      <c r="B106" s="85">
        <v>18733.630999999998</v>
      </c>
      <c r="C106" s="86">
        <v>5843.3429999999998</v>
      </c>
      <c r="D106" s="86">
        <v>53</v>
      </c>
      <c r="E106" s="86">
        <v>691.85199999999998</v>
      </c>
      <c r="F106" s="86">
        <v>5033.5119999999997</v>
      </c>
      <c r="G106" s="86">
        <v>16.614999999999998</v>
      </c>
      <c r="H106" s="86">
        <v>1465</v>
      </c>
      <c r="I106" s="86">
        <v>3.1</v>
      </c>
      <c r="J106" s="86">
        <v>12.15</v>
      </c>
      <c r="K106" s="86">
        <v>393.4</v>
      </c>
      <c r="L106" s="86">
        <v>1.78</v>
      </c>
      <c r="M106" s="86">
        <v>599.51499999999999</v>
      </c>
      <c r="N106" s="86">
        <v>171.4</v>
      </c>
      <c r="O106" s="86">
        <v>3094.7370000000001</v>
      </c>
      <c r="P106" s="86">
        <v>1100</v>
      </c>
      <c r="Q106" s="86">
        <v>254.227</v>
      </c>
    </row>
    <row r="107" spans="1:29" ht="12" customHeight="1">
      <c r="A107" s="10" t="s">
        <v>60</v>
      </c>
      <c r="B107" s="85">
        <v>17573.258000000002</v>
      </c>
      <c r="C107" s="86">
        <v>5795.4949999999999</v>
      </c>
      <c r="D107" s="86">
        <v>37</v>
      </c>
      <c r="E107" s="86">
        <v>383.08699999999999</v>
      </c>
      <c r="F107" s="86">
        <v>4856.8509999999997</v>
      </c>
      <c r="G107" s="86">
        <v>25</v>
      </c>
      <c r="H107" s="86">
        <v>1325.2</v>
      </c>
      <c r="I107" s="86">
        <v>12</v>
      </c>
      <c r="J107" s="86">
        <v>12.15</v>
      </c>
      <c r="K107" s="86">
        <v>384.17500000000001</v>
      </c>
      <c r="L107" s="86">
        <v>0.63600000000000001</v>
      </c>
      <c r="M107" s="86">
        <v>528.37400000000002</v>
      </c>
      <c r="N107" s="86">
        <v>170.7</v>
      </c>
      <c r="O107" s="86">
        <v>3007.8</v>
      </c>
      <c r="P107" s="86">
        <v>807.4</v>
      </c>
      <c r="Q107" s="86">
        <v>227.39</v>
      </c>
    </row>
    <row r="108" spans="1:29" ht="12" customHeight="1">
      <c r="A108" s="10" t="s">
        <v>61</v>
      </c>
      <c r="B108" s="85">
        <v>19286.624999999996</v>
      </c>
      <c r="C108" s="86">
        <v>6537.85</v>
      </c>
      <c r="D108" s="86">
        <v>21.9</v>
      </c>
      <c r="E108" s="86">
        <v>423.58</v>
      </c>
      <c r="F108" s="86">
        <v>5256.0420000000004</v>
      </c>
      <c r="G108" s="86">
        <v>15</v>
      </c>
      <c r="H108" s="86">
        <v>1417.55</v>
      </c>
      <c r="I108" s="86">
        <v>10</v>
      </c>
      <c r="J108" s="86">
        <v>7.524</v>
      </c>
      <c r="K108" s="86">
        <v>435.1</v>
      </c>
      <c r="L108" s="86">
        <v>1.095</v>
      </c>
      <c r="M108" s="86">
        <v>318.17399999999998</v>
      </c>
      <c r="N108" s="86">
        <v>394.09</v>
      </c>
      <c r="O108" s="86">
        <v>3123</v>
      </c>
      <c r="P108" s="86">
        <v>1132.51</v>
      </c>
      <c r="Q108" s="86">
        <v>193.21</v>
      </c>
    </row>
    <row r="109" spans="1:29" ht="12" customHeight="1">
      <c r="A109" s="10" t="s">
        <v>62</v>
      </c>
      <c r="B109" s="85">
        <v>19252.951999999997</v>
      </c>
      <c r="C109" s="86">
        <v>6428.1589999999997</v>
      </c>
      <c r="D109" s="86">
        <v>13.53</v>
      </c>
      <c r="E109" s="86">
        <v>576.33000000000004</v>
      </c>
      <c r="F109" s="86">
        <v>4965.3599999999997</v>
      </c>
      <c r="G109" s="86">
        <v>25</v>
      </c>
      <c r="H109" s="86">
        <v>1502.4</v>
      </c>
      <c r="I109" s="86">
        <v>15</v>
      </c>
      <c r="J109" s="86">
        <v>6.7</v>
      </c>
      <c r="K109" s="86">
        <v>506.5</v>
      </c>
      <c r="L109" s="86">
        <v>1.3</v>
      </c>
      <c r="M109" s="86">
        <v>471.91500000000002</v>
      </c>
      <c r="N109" s="86">
        <v>354.73</v>
      </c>
      <c r="O109" s="86">
        <v>3209.3679999999999</v>
      </c>
      <c r="P109" s="86">
        <v>970.35</v>
      </c>
      <c r="Q109" s="86">
        <v>206.31</v>
      </c>
    </row>
    <row r="110" spans="1:29" ht="12" customHeight="1">
      <c r="A110" s="10" t="s">
        <v>38</v>
      </c>
      <c r="B110" s="85">
        <v>19334.914999999997</v>
      </c>
      <c r="C110" s="86">
        <v>6495.0619999999999</v>
      </c>
      <c r="D110" s="86">
        <v>25.93</v>
      </c>
      <c r="E110" s="86">
        <v>572.63499999999999</v>
      </c>
      <c r="F110" s="86">
        <v>5284.53</v>
      </c>
      <c r="G110" s="86">
        <v>20</v>
      </c>
      <c r="H110" s="86">
        <v>1560.69</v>
      </c>
      <c r="I110" s="86">
        <v>17.899999999999999</v>
      </c>
      <c r="J110" s="86">
        <v>6.84</v>
      </c>
      <c r="K110" s="86">
        <v>466</v>
      </c>
      <c r="L110" s="86">
        <v>1.3</v>
      </c>
      <c r="M110" s="86">
        <v>439.988</v>
      </c>
      <c r="N110" s="86">
        <v>343.5</v>
      </c>
      <c r="O110" s="86">
        <v>3126.15</v>
      </c>
      <c r="P110" s="86">
        <v>778.5</v>
      </c>
      <c r="Q110" s="86">
        <v>195.89</v>
      </c>
    </row>
    <row r="111" spans="1:29" ht="12" customHeight="1">
      <c r="A111" s="10" t="s">
        <v>39</v>
      </c>
      <c r="B111" s="76">
        <v>19590.870999999999</v>
      </c>
      <c r="C111" s="9">
        <v>6735.1189999999997</v>
      </c>
      <c r="D111" s="9">
        <v>56.091999999999999</v>
      </c>
      <c r="E111" s="9">
        <v>532.75699999999995</v>
      </c>
      <c r="F111" s="9">
        <v>5299.93</v>
      </c>
      <c r="G111" s="9">
        <v>23</v>
      </c>
      <c r="H111" s="9">
        <v>1313.5</v>
      </c>
      <c r="I111" s="9">
        <v>17.899999999999999</v>
      </c>
      <c r="J111" s="9">
        <v>6.1559999999999997</v>
      </c>
      <c r="K111" s="9">
        <v>532.92499999999995</v>
      </c>
      <c r="L111" s="9">
        <v>1.5149999999999999</v>
      </c>
      <c r="M111" s="9">
        <v>407.42700000000002</v>
      </c>
      <c r="N111" s="9">
        <v>388.12599999999998</v>
      </c>
      <c r="O111" s="9">
        <v>3123.3270000000002</v>
      </c>
      <c r="P111" s="9">
        <v>941.572</v>
      </c>
      <c r="Q111" s="9">
        <v>211.52500000000001</v>
      </c>
    </row>
    <row r="112" spans="1:29" ht="12" customHeight="1">
      <c r="A112" s="10" t="s">
        <v>40</v>
      </c>
      <c r="B112" s="76">
        <v>17335.665999999997</v>
      </c>
      <c r="C112" s="9">
        <v>5621.6779999999999</v>
      </c>
      <c r="D112" s="9">
        <v>28.16</v>
      </c>
      <c r="E112" s="9">
        <v>457.34800000000001</v>
      </c>
      <c r="F112" s="9">
        <v>4772.4979999999996</v>
      </c>
      <c r="G112" s="9">
        <v>20</v>
      </c>
      <c r="H112" s="9">
        <v>1319.15</v>
      </c>
      <c r="I112" s="9">
        <v>18.05</v>
      </c>
      <c r="J112" s="9">
        <v>6.0090000000000003</v>
      </c>
      <c r="K112" s="9">
        <v>428.31599999999997</v>
      </c>
      <c r="L112" s="9">
        <v>2.4140000000000001</v>
      </c>
      <c r="M112" s="9">
        <v>457.26</v>
      </c>
      <c r="N112" s="9">
        <v>307.33999999999997</v>
      </c>
      <c r="O112" s="9">
        <v>2831.723</v>
      </c>
      <c r="P112" s="9">
        <v>865.69</v>
      </c>
      <c r="Q112" s="9">
        <v>200.03</v>
      </c>
    </row>
    <row r="113" spans="1:17" ht="11.25" customHeight="1">
      <c r="A113" s="10" t="s">
        <v>41</v>
      </c>
      <c r="B113" s="76">
        <v>16318.06</v>
      </c>
      <c r="C113" s="9">
        <v>5239.3909999999996</v>
      </c>
      <c r="D113" s="9">
        <v>38.07</v>
      </c>
      <c r="E113" s="9">
        <v>496.315</v>
      </c>
      <c r="F113" s="9">
        <v>4181.8789999999999</v>
      </c>
      <c r="G113" s="9">
        <v>20</v>
      </c>
      <c r="H113" s="9">
        <v>1185.2</v>
      </c>
      <c r="I113" s="9">
        <v>24.5</v>
      </c>
      <c r="J113" s="9">
        <v>7.0250000000000004</v>
      </c>
      <c r="K113" s="9">
        <v>417.6</v>
      </c>
      <c r="L113" s="9">
        <v>2.83</v>
      </c>
      <c r="M113" s="9">
        <v>466.32</v>
      </c>
      <c r="N113" s="9">
        <v>325.75</v>
      </c>
      <c r="O113" s="9">
        <v>2839.62</v>
      </c>
      <c r="P113" s="9">
        <v>887.24</v>
      </c>
      <c r="Q113" s="9">
        <v>186.32</v>
      </c>
    </row>
    <row r="114" spans="1:17" ht="11.25" customHeight="1">
      <c r="A114" s="10" t="s">
        <v>42</v>
      </c>
      <c r="B114" s="76">
        <v>16575.887000000002</v>
      </c>
      <c r="C114" s="9">
        <v>5459.73</v>
      </c>
      <c r="D114" s="9">
        <v>41.6</v>
      </c>
      <c r="E114" s="9">
        <v>399.76</v>
      </c>
      <c r="F114" s="9">
        <v>4352.0110000000004</v>
      </c>
      <c r="G114" s="9">
        <v>5.19</v>
      </c>
      <c r="H114" s="9">
        <v>1171.2</v>
      </c>
      <c r="I114" s="9">
        <v>24.2</v>
      </c>
      <c r="J114" s="9">
        <v>7.24</v>
      </c>
      <c r="K114" s="9">
        <v>468.4</v>
      </c>
      <c r="L114" s="9">
        <v>3.75</v>
      </c>
      <c r="M114" s="9">
        <v>439.512</v>
      </c>
      <c r="N114" s="9">
        <v>305.3</v>
      </c>
      <c r="O114" s="9">
        <v>2734.3020000000001</v>
      </c>
      <c r="P114" s="9">
        <v>979.49199999999996</v>
      </c>
      <c r="Q114" s="9">
        <v>184.2</v>
      </c>
    </row>
    <row r="115" spans="1:17" ht="11.25" customHeight="1">
      <c r="A115" s="10" t="s">
        <v>44</v>
      </c>
      <c r="B115" s="76">
        <v>16710.793000000001</v>
      </c>
      <c r="C115" s="9">
        <v>5116.4579999999996</v>
      </c>
      <c r="D115" s="9">
        <v>39.58</v>
      </c>
      <c r="E115" s="9">
        <v>504.87400000000002</v>
      </c>
      <c r="F115" s="9">
        <v>4491.9120000000003</v>
      </c>
      <c r="G115" s="9">
        <v>5.19</v>
      </c>
      <c r="H115" s="9">
        <v>1158.55</v>
      </c>
      <c r="I115" s="9">
        <v>7</v>
      </c>
      <c r="J115" s="9">
        <v>6.73</v>
      </c>
      <c r="K115" s="9">
        <v>498.6</v>
      </c>
      <c r="L115" s="9">
        <v>3.75</v>
      </c>
      <c r="M115" s="9">
        <v>390.40899999999999</v>
      </c>
      <c r="N115" s="9">
        <v>289.8</v>
      </c>
      <c r="O115" s="9">
        <v>2974.26</v>
      </c>
      <c r="P115" s="9">
        <v>1051.78</v>
      </c>
      <c r="Q115" s="9">
        <v>171.9</v>
      </c>
    </row>
    <row r="116" spans="1:17" ht="11.25" customHeight="1">
      <c r="A116" s="10" t="s">
        <v>45</v>
      </c>
      <c r="B116" s="76">
        <v>16466.714000000004</v>
      </c>
      <c r="C116" s="9">
        <v>5228.5950000000003</v>
      </c>
      <c r="D116" s="9">
        <v>39.53</v>
      </c>
      <c r="E116" s="9">
        <v>562.43799999999999</v>
      </c>
      <c r="F116" s="9">
        <v>4226.0479999999998</v>
      </c>
      <c r="G116" s="9">
        <v>5.19</v>
      </c>
      <c r="H116" s="9">
        <v>1090.82</v>
      </c>
      <c r="I116" s="9">
        <v>3.3959999999999999</v>
      </c>
      <c r="J116" s="9">
        <v>10.766999999999999</v>
      </c>
      <c r="K116" s="9">
        <v>482.11700000000002</v>
      </c>
      <c r="L116" s="9">
        <v>3.702</v>
      </c>
      <c r="M116" s="9">
        <v>334.71699999999998</v>
      </c>
      <c r="N116" s="9">
        <v>198</v>
      </c>
      <c r="O116" s="9">
        <v>3038.3339999999998</v>
      </c>
      <c r="P116" s="9">
        <v>1078.1500000000001</v>
      </c>
      <c r="Q116" s="9">
        <v>164.91</v>
      </c>
    </row>
    <row r="117" spans="1:17" ht="11.25" customHeight="1">
      <c r="A117" s="10" t="s">
        <v>46</v>
      </c>
      <c r="B117" s="76">
        <v>15874.266</v>
      </c>
      <c r="C117" s="9">
        <v>4949.1310000000003</v>
      </c>
      <c r="D117" s="9">
        <v>37.119999999999997</v>
      </c>
      <c r="E117" s="9">
        <v>614.71</v>
      </c>
      <c r="F117" s="9">
        <v>4172.55</v>
      </c>
      <c r="G117" s="9">
        <v>5.19</v>
      </c>
      <c r="H117" s="9">
        <v>1077.5999999999999</v>
      </c>
      <c r="I117" s="9">
        <v>13.734999999999999</v>
      </c>
      <c r="J117" s="9">
        <v>9.5809999999999995</v>
      </c>
      <c r="K117" s="9">
        <v>373.4</v>
      </c>
      <c r="L117" s="9">
        <v>2.0409999999999999</v>
      </c>
      <c r="M117" s="9">
        <v>315.947</v>
      </c>
      <c r="N117" s="9">
        <v>218.2</v>
      </c>
      <c r="O117" s="9">
        <v>2858.5509999999999</v>
      </c>
      <c r="P117" s="9">
        <v>1078.1199999999999</v>
      </c>
      <c r="Q117" s="9">
        <v>148.38999999999999</v>
      </c>
    </row>
    <row r="118" spans="1:17" ht="11.25" customHeight="1">
      <c r="A118" s="10" t="s">
        <v>47</v>
      </c>
      <c r="B118" s="76">
        <v>14356.922999999997</v>
      </c>
      <c r="C118" s="9">
        <v>4407.1819999999998</v>
      </c>
      <c r="D118" s="9">
        <v>41.35</v>
      </c>
      <c r="E118" s="9">
        <v>561.72199999999998</v>
      </c>
      <c r="F118" s="9">
        <v>3983.3829999999998</v>
      </c>
      <c r="G118" s="9">
        <v>6</v>
      </c>
      <c r="H118" s="9">
        <v>653.79999999999995</v>
      </c>
      <c r="I118" s="9">
        <v>15.52</v>
      </c>
      <c r="J118" s="9">
        <v>7.8</v>
      </c>
      <c r="K118" s="9">
        <v>406.25</v>
      </c>
      <c r="L118" s="9">
        <v>3.988</v>
      </c>
      <c r="M118" s="9">
        <v>309.26100000000002</v>
      </c>
      <c r="N118" s="9">
        <v>196.5</v>
      </c>
      <c r="O118" s="9">
        <v>2472.8670000000002</v>
      </c>
      <c r="P118" s="9">
        <v>1129.5</v>
      </c>
      <c r="Q118" s="9">
        <v>161.80000000000001</v>
      </c>
    </row>
    <row r="119" spans="1:17" ht="11.25" customHeight="1">
      <c r="A119" s="10" t="s">
        <v>48</v>
      </c>
      <c r="B119" s="76">
        <v>16371.092999999999</v>
      </c>
      <c r="C119" s="9">
        <v>5148.79</v>
      </c>
      <c r="D119" s="9">
        <v>43.825000000000003</v>
      </c>
      <c r="E119" s="9">
        <v>543.97</v>
      </c>
      <c r="F119" s="9">
        <v>4118.5829999999996</v>
      </c>
      <c r="G119" s="9">
        <v>6</v>
      </c>
      <c r="H119" s="9">
        <v>1091.4000000000001</v>
      </c>
      <c r="I119" s="9">
        <v>16.513000000000002</v>
      </c>
      <c r="J119" s="9">
        <v>9.9589999999999996</v>
      </c>
      <c r="K119" s="9">
        <v>528</v>
      </c>
      <c r="L119" s="9">
        <v>4.3090000000000002</v>
      </c>
      <c r="M119" s="9">
        <v>309.33999999999997</v>
      </c>
      <c r="N119" s="9">
        <v>227.65</v>
      </c>
      <c r="O119" s="9">
        <v>3045.335</v>
      </c>
      <c r="P119" s="9">
        <v>1105.414</v>
      </c>
      <c r="Q119" s="9">
        <v>172.005</v>
      </c>
    </row>
    <row r="120" spans="1:17" ht="11.25" customHeight="1">
      <c r="A120" s="10" t="s">
        <v>49</v>
      </c>
      <c r="B120" s="76">
        <v>17455.116000000002</v>
      </c>
      <c r="C120" s="9">
        <v>5397.4660000000003</v>
      </c>
      <c r="D120" s="9">
        <v>40.770000000000003</v>
      </c>
      <c r="E120" s="9">
        <v>402.98</v>
      </c>
      <c r="F120" s="9">
        <v>4599.3739999999998</v>
      </c>
      <c r="G120" s="9">
        <v>5.55</v>
      </c>
      <c r="H120" s="9">
        <v>1251.45</v>
      </c>
      <c r="I120" s="9">
        <v>22</v>
      </c>
      <c r="J120" s="9">
        <v>7.1980000000000004</v>
      </c>
      <c r="K120" s="9">
        <v>400.2</v>
      </c>
      <c r="L120" s="9">
        <v>4.3239999999999998</v>
      </c>
      <c r="M120" s="9">
        <v>307.97300000000001</v>
      </c>
      <c r="N120" s="9">
        <v>215.85</v>
      </c>
      <c r="O120" s="9">
        <v>3362.223</v>
      </c>
      <c r="P120" s="9">
        <v>1254.8630000000001</v>
      </c>
      <c r="Q120" s="9">
        <v>182.89500000000001</v>
      </c>
    </row>
    <row r="121" spans="1:17" ht="11.25" customHeight="1">
      <c r="A121" s="10" t="s">
        <v>51</v>
      </c>
      <c r="B121" s="76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1:17" ht="30" customHeight="1">
      <c r="A122" s="883" t="s">
        <v>8</v>
      </c>
      <c r="B122" s="883"/>
      <c r="C122" s="883"/>
      <c r="D122" s="883"/>
      <c r="E122" s="883"/>
      <c r="F122" s="883"/>
      <c r="G122" s="883"/>
      <c r="H122" s="883"/>
      <c r="I122" s="883"/>
      <c r="J122" s="883"/>
      <c r="K122" s="883"/>
      <c r="L122" s="883"/>
      <c r="M122" s="883"/>
      <c r="N122" s="883"/>
      <c r="O122" s="883"/>
      <c r="P122" s="879"/>
      <c r="Q122" s="879"/>
    </row>
    <row r="123" spans="1:17" ht="11.25" customHeight="1">
      <c r="A123" s="10" t="s">
        <v>112</v>
      </c>
      <c r="B123" s="85">
        <v>26.8</v>
      </c>
      <c r="C123" s="86">
        <v>1.6</v>
      </c>
      <c r="D123" s="86"/>
      <c r="E123" s="86">
        <v>0.11</v>
      </c>
      <c r="F123" s="86"/>
      <c r="G123" s="86">
        <v>0.63</v>
      </c>
      <c r="H123" s="86"/>
      <c r="I123" s="86">
        <v>0.16</v>
      </c>
      <c r="J123" s="86"/>
      <c r="K123" s="86"/>
      <c r="L123" s="86">
        <v>11.9</v>
      </c>
      <c r="M123" s="86">
        <v>0.5</v>
      </c>
      <c r="N123" s="86"/>
      <c r="O123" s="86">
        <v>7.2</v>
      </c>
      <c r="P123" s="86"/>
      <c r="Q123" s="86">
        <v>4.7</v>
      </c>
    </row>
    <row r="124" spans="1:17" ht="11.25" customHeight="1">
      <c r="A124" s="10" t="s">
        <v>111</v>
      </c>
      <c r="B124" s="85">
        <v>58.999999999999993</v>
      </c>
      <c r="C124" s="86">
        <v>1.6</v>
      </c>
      <c r="D124" s="86"/>
      <c r="E124" s="86">
        <v>0.27500000000000002</v>
      </c>
      <c r="F124" s="86"/>
      <c r="G124" s="86">
        <v>2.1</v>
      </c>
      <c r="H124" s="86"/>
      <c r="I124" s="86"/>
      <c r="J124" s="86"/>
      <c r="K124" s="86"/>
      <c r="L124" s="86">
        <v>28.7</v>
      </c>
      <c r="M124" s="86">
        <v>0.42499999999999999</v>
      </c>
      <c r="N124" s="86"/>
      <c r="O124" s="86">
        <v>17</v>
      </c>
      <c r="P124" s="86"/>
      <c r="Q124" s="86">
        <v>8.9</v>
      </c>
    </row>
    <row r="125" spans="1:17" ht="11.25" customHeight="1">
      <c r="A125" s="10" t="s">
        <v>110</v>
      </c>
      <c r="B125" s="85">
        <v>78</v>
      </c>
      <c r="C125" s="86">
        <v>2.02</v>
      </c>
      <c r="D125" s="86"/>
      <c r="E125" s="86">
        <v>0.6</v>
      </c>
      <c r="F125" s="86">
        <v>0.02</v>
      </c>
      <c r="G125" s="86">
        <v>2.2400000000000002</v>
      </c>
      <c r="H125" s="86"/>
      <c r="I125" s="86">
        <v>0.12</v>
      </c>
      <c r="J125" s="86"/>
      <c r="K125" s="86"/>
      <c r="L125" s="86">
        <v>27.9</v>
      </c>
      <c r="M125" s="86">
        <v>0.3</v>
      </c>
      <c r="N125" s="86"/>
      <c r="O125" s="86">
        <v>40.299999999999997</v>
      </c>
      <c r="P125" s="86"/>
      <c r="Q125" s="86">
        <v>4.5</v>
      </c>
    </row>
    <row r="126" spans="1:17" ht="11.25" customHeight="1">
      <c r="A126" s="10" t="s">
        <v>109</v>
      </c>
      <c r="B126" s="85">
        <v>271.904</v>
      </c>
      <c r="C126" s="86">
        <v>6.2850000000000001</v>
      </c>
      <c r="D126" s="86"/>
      <c r="E126" s="86">
        <v>1.5329999999999999</v>
      </c>
      <c r="F126" s="86">
        <v>2.637</v>
      </c>
      <c r="G126" s="86">
        <v>7.85</v>
      </c>
      <c r="H126" s="86"/>
      <c r="I126" s="86">
        <v>1.3740000000000001</v>
      </c>
      <c r="J126" s="86">
        <v>0.158</v>
      </c>
      <c r="K126" s="86"/>
      <c r="L126" s="86">
        <v>40.494999999999997</v>
      </c>
      <c r="M126" s="86">
        <v>0.72199999999999998</v>
      </c>
      <c r="N126" s="86"/>
      <c r="O126" s="86">
        <v>190</v>
      </c>
      <c r="P126" s="86"/>
      <c r="Q126" s="86">
        <v>20.85</v>
      </c>
    </row>
    <row r="127" spans="1:17" ht="11.25" customHeight="1">
      <c r="A127" s="10" t="s">
        <v>108</v>
      </c>
      <c r="B127" s="85">
        <v>495.88</v>
      </c>
      <c r="C127" s="86">
        <v>85</v>
      </c>
      <c r="D127" s="86"/>
      <c r="E127" s="86">
        <v>3.05</v>
      </c>
      <c r="F127" s="86">
        <v>40</v>
      </c>
      <c r="G127" s="86">
        <v>25</v>
      </c>
      <c r="H127" s="86">
        <v>5</v>
      </c>
      <c r="I127" s="86">
        <v>0.88</v>
      </c>
      <c r="J127" s="86">
        <v>0.28000000000000003</v>
      </c>
      <c r="K127" s="86"/>
      <c r="L127" s="86">
        <v>60.7</v>
      </c>
      <c r="M127" s="86">
        <v>3.05</v>
      </c>
      <c r="N127" s="86">
        <v>1.64</v>
      </c>
      <c r="O127" s="86">
        <v>225</v>
      </c>
      <c r="P127" s="86">
        <v>0.28000000000000003</v>
      </c>
      <c r="Q127" s="86">
        <v>46</v>
      </c>
    </row>
    <row r="128" spans="1:17" ht="11.25" customHeight="1">
      <c r="A128" s="10" t="s">
        <v>107</v>
      </c>
      <c r="B128" s="85">
        <v>484.99999999999994</v>
      </c>
      <c r="C128" s="86">
        <v>37</v>
      </c>
      <c r="D128" s="86"/>
      <c r="E128" s="86">
        <v>2.6</v>
      </c>
      <c r="F128" s="86">
        <v>64</v>
      </c>
      <c r="G128" s="86">
        <v>25.5</v>
      </c>
      <c r="H128" s="86">
        <v>2.8</v>
      </c>
      <c r="I128" s="86">
        <v>0.73</v>
      </c>
      <c r="J128" s="86"/>
      <c r="K128" s="86"/>
      <c r="L128" s="86">
        <v>38</v>
      </c>
      <c r="M128" s="86">
        <v>0.37</v>
      </c>
      <c r="N128" s="86">
        <v>0.53</v>
      </c>
      <c r="O128" s="86">
        <v>285</v>
      </c>
      <c r="P128" s="86">
        <v>0.56999999999999995</v>
      </c>
      <c r="Q128" s="86">
        <v>27.9</v>
      </c>
    </row>
    <row r="129" spans="1:29" ht="11.25" customHeight="1">
      <c r="A129" s="10" t="s">
        <v>106</v>
      </c>
      <c r="B129" s="76">
        <v>695</v>
      </c>
      <c r="C129" s="9">
        <v>62.3</v>
      </c>
      <c r="D129" s="9">
        <v>0.2</v>
      </c>
      <c r="E129" s="9">
        <v>2.65</v>
      </c>
      <c r="F129" s="9">
        <v>83.5</v>
      </c>
      <c r="G129" s="9">
        <v>30.1</v>
      </c>
      <c r="H129" s="9">
        <v>3.22</v>
      </c>
      <c r="I129" s="9">
        <v>0.45</v>
      </c>
      <c r="J129" s="9"/>
      <c r="K129" s="9"/>
      <c r="L129" s="9">
        <v>34</v>
      </c>
      <c r="M129" s="9">
        <v>0.08</v>
      </c>
      <c r="N129" s="9"/>
      <c r="O129" s="9">
        <v>434</v>
      </c>
      <c r="P129" s="9">
        <v>0.2</v>
      </c>
      <c r="Q129" s="9">
        <v>44.3</v>
      </c>
    </row>
    <row r="130" spans="1:29" ht="12" customHeight="1">
      <c r="A130" s="10" t="s">
        <v>105</v>
      </c>
      <c r="B130" s="76">
        <v>1400</v>
      </c>
      <c r="C130" s="9">
        <v>74</v>
      </c>
      <c r="D130" s="9">
        <v>0.5</v>
      </c>
      <c r="E130" s="9">
        <v>2</v>
      </c>
      <c r="F130" s="9">
        <v>165</v>
      </c>
      <c r="G130" s="9">
        <v>40</v>
      </c>
      <c r="H130" s="9">
        <v>13</v>
      </c>
      <c r="I130" s="9">
        <v>0.5</v>
      </c>
      <c r="J130" s="9"/>
      <c r="K130" s="9"/>
      <c r="L130" s="9">
        <v>57</v>
      </c>
      <c r="M130" s="9">
        <v>6</v>
      </c>
      <c r="N130" s="9"/>
      <c r="O130" s="9">
        <v>970</v>
      </c>
      <c r="P130" s="9">
        <v>12</v>
      </c>
      <c r="Q130" s="9">
        <v>60</v>
      </c>
    </row>
    <row r="131" spans="1:29" ht="12" customHeight="1">
      <c r="A131" s="10" t="s">
        <v>104</v>
      </c>
      <c r="B131" s="76">
        <v>2500</v>
      </c>
      <c r="C131" s="9">
        <v>320</v>
      </c>
      <c r="D131" s="9">
        <v>0.7</v>
      </c>
      <c r="E131" s="9">
        <v>2.4</v>
      </c>
      <c r="F131" s="9">
        <v>300</v>
      </c>
      <c r="G131" s="9">
        <v>38</v>
      </c>
      <c r="H131" s="9">
        <v>34</v>
      </c>
      <c r="I131" s="9">
        <v>0.2</v>
      </c>
      <c r="J131" s="9"/>
      <c r="K131" s="9"/>
      <c r="L131" s="9">
        <v>30</v>
      </c>
      <c r="M131" s="9">
        <v>23.7</v>
      </c>
      <c r="N131" s="9"/>
      <c r="O131" s="9">
        <v>1640</v>
      </c>
      <c r="P131" s="9">
        <v>13</v>
      </c>
      <c r="Q131" s="9">
        <v>98</v>
      </c>
    </row>
    <row r="132" spans="1:29" ht="12" customHeight="1">
      <c r="A132" s="10" t="s">
        <v>103</v>
      </c>
      <c r="B132" s="76">
        <v>3700</v>
      </c>
      <c r="C132" s="9">
        <v>520</v>
      </c>
      <c r="D132" s="9">
        <v>0.5</v>
      </c>
      <c r="E132" s="9">
        <v>2.4</v>
      </c>
      <c r="F132" s="9">
        <v>656</v>
      </c>
      <c r="G132" s="9">
        <v>35</v>
      </c>
      <c r="H132" s="9">
        <v>54</v>
      </c>
      <c r="I132" s="9">
        <v>0.1</v>
      </c>
      <c r="J132" s="9">
        <v>3</v>
      </c>
      <c r="K132" s="9"/>
      <c r="L132" s="9">
        <v>31</v>
      </c>
      <c r="M132" s="9">
        <v>40</v>
      </c>
      <c r="N132" s="9"/>
      <c r="O132" s="9">
        <v>2180</v>
      </c>
      <c r="P132" s="9">
        <v>29</v>
      </c>
      <c r="Q132" s="9">
        <v>149</v>
      </c>
    </row>
    <row r="133" spans="1:29" ht="12" customHeight="1">
      <c r="A133" s="10" t="s">
        <v>102</v>
      </c>
      <c r="B133" s="76">
        <v>3500</v>
      </c>
      <c r="C133" s="9">
        <v>883</v>
      </c>
      <c r="D133" s="9">
        <v>2.2999999999999998</v>
      </c>
      <c r="E133" s="9">
        <v>1.5</v>
      </c>
      <c r="F133" s="9">
        <v>450</v>
      </c>
      <c r="G133" s="9">
        <v>71</v>
      </c>
      <c r="H133" s="9">
        <v>53</v>
      </c>
      <c r="I133" s="9">
        <v>0.8</v>
      </c>
      <c r="J133" s="9">
        <v>1.4</v>
      </c>
      <c r="K133" s="9">
        <v>7.4</v>
      </c>
      <c r="L133" s="9">
        <v>54</v>
      </c>
      <c r="M133" s="9">
        <v>35.6</v>
      </c>
      <c r="N133" s="9"/>
      <c r="O133" s="9">
        <v>1720</v>
      </c>
      <c r="P133" s="9">
        <v>86</v>
      </c>
      <c r="Q133" s="9">
        <v>134</v>
      </c>
    </row>
    <row r="134" spans="1:29" ht="12" customHeight="1">
      <c r="A134" s="10" t="s">
        <v>101</v>
      </c>
      <c r="B134" s="76">
        <v>3770</v>
      </c>
      <c r="C134" s="9">
        <v>900</v>
      </c>
      <c r="D134" s="9">
        <v>3</v>
      </c>
      <c r="E134" s="9">
        <v>0</v>
      </c>
      <c r="F134" s="9">
        <v>742</v>
      </c>
      <c r="G134" s="9">
        <v>38</v>
      </c>
      <c r="H134" s="9">
        <v>31</v>
      </c>
      <c r="I134" s="9">
        <v>0.1</v>
      </c>
      <c r="J134" s="9">
        <v>0.4</v>
      </c>
      <c r="K134" s="9">
        <v>1.4</v>
      </c>
      <c r="L134" s="9">
        <v>30.3</v>
      </c>
      <c r="M134" s="9">
        <v>16.3</v>
      </c>
      <c r="N134" s="9">
        <v>0.5</v>
      </c>
      <c r="O134" s="9">
        <v>1808</v>
      </c>
      <c r="P134" s="9">
        <v>34</v>
      </c>
      <c r="Q134" s="9">
        <v>165</v>
      </c>
      <c r="AC134" s="3" t="s">
        <v>38</v>
      </c>
    </row>
    <row r="135" spans="1:29" ht="12" customHeight="1">
      <c r="A135" s="10" t="s">
        <v>100</v>
      </c>
      <c r="B135" s="76">
        <v>4150</v>
      </c>
      <c r="C135" s="9">
        <v>924.5</v>
      </c>
      <c r="D135" s="9">
        <v>2.6</v>
      </c>
      <c r="E135" s="9">
        <v>0.9</v>
      </c>
      <c r="F135" s="9">
        <v>978.5</v>
      </c>
      <c r="G135" s="9">
        <v>48.2</v>
      </c>
      <c r="H135" s="9">
        <v>14.6</v>
      </c>
      <c r="I135" s="9">
        <v>2.7</v>
      </c>
      <c r="J135" s="9">
        <v>0.4</v>
      </c>
      <c r="K135" s="9">
        <v>0.4</v>
      </c>
      <c r="L135" s="9">
        <v>32.1</v>
      </c>
      <c r="M135" s="9">
        <v>23.8</v>
      </c>
      <c r="N135" s="9"/>
      <c r="O135" s="9">
        <v>1952</v>
      </c>
      <c r="P135" s="9">
        <v>42</v>
      </c>
      <c r="Q135" s="9">
        <v>127.3</v>
      </c>
    </row>
    <row r="136" spans="1:29" ht="12" customHeight="1">
      <c r="A136" s="10" t="s">
        <v>99</v>
      </c>
      <c r="B136" s="76">
        <v>3999.9999999999995</v>
      </c>
      <c r="C136" s="9">
        <v>950</v>
      </c>
      <c r="D136" s="9">
        <v>1.5</v>
      </c>
      <c r="E136" s="9">
        <v>2</v>
      </c>
      <c r="F136" s="9">
        <v>1330</v>
      </c>
      <c r="G136" s="9">
        <v>37.700000000000003</v>
      </c>
      <c r="H136" s="9">
        <v>20.6</v>
      </c>
      <c r="I136" s="9">
        <v>0</v>
      </c>
      <c r="J136" s="9">
        <v>0.46</v>
      </c>
      <c r="K136" s="9">
        <v>0.06</v>
      </c>
      <c r="L136" s="9">
        <v>13.16</v>
      </c>
      <c r="M136" s="9">
        <v>32.799999999999997</v>
      </c>
      <c r="N136" s="9">
        <v>0.72</v>
      </c>
      <c r="O136" s="9">
        <v>1420</v>
      </c>
      <c r="P136" s="9">
        <v>34.799999999999997</v>
      </c>
      <c r="Q136" s="9">
        <v>156.19999999999999</v>
      </c>
    </row>
    <row r="137" spans="1:29" ht="12" customHeight="1">
      <c r="A137" s="10" t="s">
        <v>98</v>
      </c>
      <c r="B137" s="76">
        <v>7000</v>
      </c>
      <c r="C137" s="9">
        <v>1670</v>
      </c>
      <c r="D137" s="9">
        <v>1.5</v>
      </c>
      <c r="E137" s="9">
        <v>3.8</v>
      </c>
      <c r="F137" s="9">
        <v>2113.5</v>
      </c>
      <c r="G137" s="9">
        <v>45</v>
      </c>
      <c r="H137" s="9">
        <v>36.200000000000003</v>
      </c>
      <c r="I137" s="9">
        <v>11</v>
      </c>
      <c r="J137" s="9">
        <v>0.5</v>
      </c>
      <c r="K137" s="9">
        <v>4</v>
      </c>
      <c r="L137" s="9">
        <v>58.9</v>
      </c>
      <c r="M137" s="9">
        <v>95</v>
      </c>
      <c r="N137" s="9">
        <v>1.5</v>
      </c>
      <c r="O137" s="9">
        <v>2697</v>
      </c>
      <c r="P137" s="9">
        <v>66.099999999999994</v>
      </c>
      <c r="Q137" s="9">
        <v>196</v>
      </c>
      <c r="R137" s="53"/>
    </row>
    <row r="138" spans="1:29" ht="12" customHeight="1">
      <c r="A138" s="10" t="s">
        <v>97</v>
      </c>
      <c r="B138" s="76">
        <v>6500</v>
      </c>
      <c r="C138" s="9">
        <v>1600</v>
      </c>
      <c r="D138" s="9">
        <v>1.8</v>
      </c>
      <c r="E138" s="9">
        <v>8.8699999999999992</v>
      </c>
      <c r="F138" s="9">
        <v>1800</v>
      </c>
      <c r="G138" s="9">
        <v>29.4</v>
      </c>
      <c r="H138" s="9">
        <v>26</v>
      </c>
      <c r="I138" s="9">
        <v>3.1</v>
      </c>
      <c r="J138" s="9">
        <v>3</v>
      </c>
      <c r="K138" s="9">
        <v>1.6</v>
      </c>
      <c r="L138" s="9">
        <v>22.29</v>
      </c>
      <c r="M138" s="9">
        <v>97.1</v>
      </c>
      <c r="N138" s="9">
        <v>0.74</v>
      </c>
      <c r="O138" s="9">
        <v>2700</v>
      </c>
      <c r="P138" s="9">
        <v>40.1</v>
      </c>
      <c r="Q138" s="9">
        <v>166</v>
      </c>
      <c r="R138" s="53"/>
    </row>
    <row r="139" spans="1:29" ht="12" customHeight="1">
      <c r="A139" s="10" t="s">
        <v>96</v>
      </c>
      <c r="B139" s="76">
        <v>7100</v>
      </c>
      <c r="C139" s="9">
        <v>1988</v>
      </c>
      <c r="D139" s="9">
        <v>1.59</v>
      </c>
      <c r="E139" s="9">
        <v>10.8</v>
      </c>
      <c r="F139" s="9">
        <v>1730</v>
      </c>
      <c r="G139" s="9">
        <v>27</v>
      </c>
      <c r="H139" s="9">
        <v>53.7</v>
      </c>
      <c r="I139" s="9">
        <v>9.18</v>
      </c>
      <c r="J139" s="9">
        <v>2.88</v>
      </c>
      <c r="K139" s="9">
        <v>2.1</v>
      </c>
      <c r="L139" s="9">
        <v>16.600000000000001</v>
      </c>
      <c r="M139" s="9">
        <v>64.459999999999994</v>
      </c>
      <c r="N139" s="9">
        <v>0.69</v>
      </c>
      <c r="O139" s="9">
        <v>3001</v>
      </c>
      <c r="P139" s="9">
        <v>36</v>
      </c>
      <c r="Q139" s="9">
        <v>156</v>
      </c>
      <c r="R139" s="53"/>
    </row>
    <row r="140" spans="1:29" ht="11.25" customHeight="1">
      <c r="A140" s="10" t="s">
        <v>95</v>
      </c>
      <c r="B140" s="85">
        <v>6666.4</v>
      </c>
      <c r="C140" s="86">
        <v>1726.4</v>
      </c>
      <c r="D140" s="86">
        <v>5</v>
      </c>
      <c r="E140" s="86">
        <v>17</v>
      </c>
      <c r="F140" s="86">
        <v>1850</v>
      </c>
      <c r="G140" s="86">
        <v>14</v>
      </c>
      <c r="H140" s="86">
        <v>54.8</v>
      </c>
      <c r="I140" s="86">
        <v>9.9</v>
      </c>
      <c r="J140" s="86">
        <v>1.2</v>
      </c>
      <c r="K140" s="86">
        <v>10.199999999999999</v>
      </c>
      <c r="L140" s="86">
        <v>16.399999999999999</v>
      </c>
      <c r="M140" s="86">
        <v>70</v>
      </c>
      <c r="N140" s="86"/>
      <c r="O140" s="86">
        <v>2706</v>
      </c>
      <c r="P140" s="86">
        <v>100</v>
      </c>
      <c r="Q140" s="86">
        <v>85.5</v>
      </c>
    </row>
    <row r="141" spans="1:29" ht="11.25" customHeight="1">
      <c r="A141" s="10" t="s">
        <v>94</v>
      </c>
      <c r="B141" s="85">
        <v>9900</v>
      </c>
      <c r="C141" s="86">
        <v>2150</v>
      </c>
      <c r="D141" s="86">
        <v>12.4</v>
      </c>
      <c r="E141" s="86">
        <v>25</v>
      </c>
      <c r="F141" s="86">
        <v>2950</v>
      </c>
      <c r="G141" s="86">
        <v>18</v>
      </c>
      <c r="H141" s="86">
        <v>87</v>
      </c>
      <c r="I141" s="86">
        <v>10.5</v>
      </c>
      <c r="J141" s="86">
        <v>10</v>
      </c>
      <c r="K141" s="86">
        <v>22.4</v>
      </c>
      <c r="L141" s="86">
        <v>19</v>
      </c>
      <c r="M141" s="86">
        <v>235.5</v>
      </c>
      <c r="N141" s="86">
        <v>0.2</v>
      </c>
      <c r="O141" s="86">
        <v>4000</v>
      </c>
      <c r="P141" s="86">
        <v>193</v>
      </c>
      <c r="Q141" s="86">
        <v>167</v>
      </c>
    </row>
    <row r="142" spans="1:29" ht="11.25" customHeight="1">
      <c r="A142" s="10" t="s">
        <v>93</v>
      </c>
      <c r="B142" s="85">
        <v>6500</v>
      </c>
      <c r="C142" s="86">
        <v>2100</v>
      </c>
      <c r="D142" s="86">
        <v>4</v>
      </c>
      <c r="E142" s="86">
        <v>105</v>
      </c>
      <c r="F142" s="86">
        <v>1720</v>
      </c>
      <c r="G142" s="86">
        <v>20</v>
      </c>
      <c r="H142" s="86">
        <v>54</v>
      </c>
      <c r="I142" s="86">
        <v>15</v>
      </c>
      <c r="J142" s="86">
        <v>3.4</v>
      </c>
      <c r="K142" s="86">
        <v>50</v>
      </c>
      <c r="L142" s="86">
        <v>55</v>
      </c>
      <c r="M142" s="86">
        <v>62</v>
      </c>
      <c r="N142" s="86"/>
      <c r="O142" s="86">
        <v>2230</v>
      </c>
      <c r="P142" s="86">
        <v>41.6</v>
      </c>
      <c r="Q142" s="86">
        <v>40</v>
      </c>
    </row>
    <row r="143" spans="1:29" ht="11.25" customHeight="1">
      <c r="A143" s="10" t="s">
        <v>92</v>
      </c>
      <c r="B143" s="85">
        <v>10700</v>
      </c>
      <c r="C143" s="86">
        <v>2800</v>
      </c>
      <c r="D143" s="86">
        <v>20</v>
      </c>
      <c r="E143" s="86">
        <v>110</v>
      </c>
      <c r="F143" s="86">
        <v>2650</v>
      </c>
      <c r="G143" s="86">
        <v>24</v>
      </c>
      <c r="H143" s="86">
        <v>115</v>
      </c>
      <c r="I143" s="86">
        <v>6</v>
      </c>
      <c r="J143" s="86">
        <v>10</v>
      </c>
      <c r="K143" s="86">
        <v>70</v>
      </c>
      <c r="L143" s="86">
        <v>30</v>
      </c>
      <c r="M143" s="86">
        <v>280</v>
      </c>
      <c r="N143" s="86">
        <v>0.4</v>
      </c>
      <c r="O143" s="86">
        <v>4300</v>
      </c>
      <c r="P143" s="86">
        <v>122.4</v>
      </c>
      <c r="Q143" s="86">
        <v>162.19999999999999</v>
      </c>
    </row>
    <row r="144" spans="1:29" ht="11.25" customHeight="1">
      <c r="A144" s="10" t="s">
        <v>91</v>
      </c>
      <c r="B144" s="85">
        <v>10861.2</v>
      </c>
      <c r="C144" s="86">
        <v>2799</v>
      </c>
      <c r="D144" s="86">
        <v>33.6</v>
      </c>
      <c r="E144" s="86">
        <v>76.7</v>
      </c>
      <c r="F144" s="86">
        <v>2642.3</v>
      </c>
      <c r="G144" s="86">
        <v>9.8000000000000007</v>
      </c>
      <c r="H144" s="86">
        <v>81.8</v>
      </c>
      <c r="I144" s="86">
        <v>1.5</v>
      </c>
      <c r="J144" s="86">
        <v>9</v>
      </c>
      <c r="K144" s="86">
        <v>21.8</v>
      </c>
      <c r="L144" s="86">
        <v>1.1000000000000001</v>
      </c>
      <c r="M144" s="86">
        <v>216.6</v>
      </c>
      <c r="N144" s="86">
        <v>0.4</v>
      </c>
      <c r="O144" s="86">
        <v>4643.8</v>
      </c>
      <c r="P144" s="86">
        <v>125.4</v>
      </c>
      <c r="Q144" s="86">
        <v>198.4</v>
      </c>
    </row>
    <row r="145" spans="1:29" ht="11.25" customHeight="1">
      <c r="A145" s="10" t="s">
        <v>90</v>
      </c>
      <c r="B145" s="85">
        <v>11308.1</v>
      </c>
      <c r="C145" s="86">
        <v>2533.1</v>
      </c>
      <c r="D145" s="86">
        <v>36.700000000000003</v>
      </c>
      <c r="E145" s="86">
        <v>133.1</v>
      </c>
      <c r="F145" s="86">
        <v>2969.1</v>
      </c>
      <c r="G145" s="86"/>
      <c r="H145" s="86">
        <v>108.7</v>
      </c>
      <c r="I145" s="86">
        <v>1.4</v>
      </c>
      <c r="J145" s="86">
        <v>11.4</v>
      </c>
      <c r="K145" s="86">
        <v>25.6</v>
      </c>
      <c r="L145" s="86">
        <v>0.1</v>
      </c>
      <c r="M145" s="86">
        <v>270</v>
      </c>
      <c r="N145" s="86"/>
      <c r="O145" s="86">
        <v>4840.8</v>
      </c>
      <c r="P145" s="86">
        <v>184.4</v>
      </c>
      <c r="Q145" s="86">
        <v>193.7</v>
      </c>
    </row>
    <row r="146" spans="1:29" ht="11.25" customHeight="1">
      <c r="A146" s="10" t="s">
        <v>89</v>
      </c>
      <c r="B146" s="85">
        <v>11043.400000000001</v>
      </c>
      <c r="C146" s="86">
        <v>2341.1</v>
      </c>
      <c r="D146" s="86">
        <v>14</v>
      </c>
      <c r="E146" s="86">
        <v>230.5</v>
      </c>
      <c r="F146" s="86">
        <v>3183.6</v>
      </c>
      <c r="G146" s="86">
        <v>3.7</v>
      </c>
      <c r="H146" s="86">
        <v>152.30000000000001</v>
      </c>
      <c r="I146" s="86">
        <v>1.2</v>
      </c>
      <c r="J146" s="86">
        <v>9.8000000000000007</v>
      </c>
      <c r="K146" s="86">
        <v>38.200000000000003</v>
      </c>
      <c r="L146" s="86">
        <v>0.6</v>
      </c>
      <c r="M146" s="86">
        <v>318.2</v>
      </c>
      <c r="N146" s="86"/>
      <c r="O146" s="86">
        <v>4398.5</v>
      </c>
      <c r="P146" s="86">
        <v>159.1</v>
      </c>
      <c r="Q146" s="86">
        <v>192.6</v>
      </c>
    </row>
    <row r="147" spans="1:29" ht="11.25" customHeight="1">
      <c r="A147" s="10" t="s">
        <v>88</v>
      </c>
      <c r="B147" s="85">
        <v>11719.900000000003</v>
      </c>
      <c r="C147" s="86">
        <v>2429.3000000000002</v>
      </c>
      <c r="D147" s="86">
        <v>24</v>
      </c>
      <c r="E147" s="86">
        <v>201.6</v>
      </c>
      <c r="F147" s="86">
        <v>3032.9</v>
      </c>
      <c r="G147" s="86">
        <v>3.8</v>
      </c>
      <c r="H147" s="86">
        <v>183.8</v>
      </c>
      <c r="I147" s="86">
        <v>1.8</v>
      </c>
      <c r="J147" s="86">
        <v>1.5</v>
      </c>
      <c r="K147" s="86">
        <v>28.1</v>
      </c>
      <c r="L147" s="86">
        <v>3</v>
      </c>
      <c r="M147" s="86">
        <v>301.60000000000002</v>
      </c>
      <c r="N147" s="86"/>
      <c r="O147" s="86">
        <v>5163.6000000000004</v>
      </c>
      <c r="P147" s="86">
        <v>171.7</v>
      </c>
      <c r="Q147" s="86">
        <v>173.2</v>
      </c>
    </row>
    <row r="148" spans="1:29" ht="11.25" customHeight="1">
      <c r="A148" s="10" t="s">
        <v>87</v>
      </c>
      <c r="B148" s="85">
        <v>12132.999999999998</v>
      </c>
      <c r="C148" s="86">
        <v>2608.1999999999998</v>
      </c>
      <c r="D148" s="86">
        <v>29.4</v>
      </c>
      <c r="E148" s="86">
        <v>170.3</v>
      </c>
      <c r="F148" s="86">
        <v>2658.7</v>
      </c>
      <c r="G148" s="86">
        <v>4.1120000000000001</v>
      </c>
      <c r="H148" s="86">
        <v>305.75</v>
      </c>
      <c r="I148" s="86">
        <v>3.2</v>
      </c>
      <c r="J148" s="86">
        <v>1.2</v>
      </c>
      <c r="K148" s="86">
        <v>26.7</v>
      </c>
      <c r="L148" s="86">
        <v>3.0409999999999999</v>
      </c>
      <c r="M148" s="86">
        <v>333.7</v>
      </c>
      <c r="N148" s="86"/>
      <c r="O148" s="86">
        <v>5650.0969999999998</v>
      </c>
      <c r="P148" s="86">
        <v>181.8</v>
      </c>
      <c r="Q148" s="86">
        <v>156.80000000000001</v>
      </c>
    </row>
    <row r="149" spans="1:29" ht="11.25" customHeight="1">
      <c r="A149" s="10" t="s">
        <v>86</v>
      </c>
      <c r="B149" s="85">
        <v>12448.2</v>
      </c>
      <c r="C149" s="86">
        <v>2377.8000000000002</v>
      </c>
      <c r="D149" s="86">
        <v>15.6</v>
      </c>
      <c r="E149" s="86">
        <v>103.6</v>
      </c>
      <c r="F149" s="86">
        <v>3479.4</v>
      </c>
      <c r="G149" s="86">
        <v>3.3</v>
      </c>
      <c r="H149" s="86">
        <v>308.22000000000003</v>
      </c>
      <c r="I149" s="86">
        <v>2</v>
      </c>
      <c r="J149" s="86">
        <v>0</v>
      </c>
      <c r="K149" s="86">
        <v>6.62</v>
      </c>
      <c r="L149" s="86">
        <v>0.16</v>
      </c>
      <c r="M149" s="86">
        <v>148.9</v>
      </c>
      <c r="N149" s="86"/>
      <c r="O149" s="86">
        <v>5705.9</v>
      </c>
      <c r="P149" s="86">
        <v>155.69999999999999</v>
      </c>
      <c r="Q149" s="86">
        <v>141</v>
      </c>
    </row>
    <row r="150" spans="1:29" ht="11.25" customHeight="1">
      <c r="A150" s="10" t="s">
        <v>85</v>
      </c>
      <c r="B150" s="85">
        <v>11004.890000000001</v>
      </c>
      <c r="C150" s="86">
        <v>2531.8000000000002</v>
      </c>
      <c r="D150" s="86">
        <v>34.5</v>
      </c>
      <c r="E150" s="86">
        <v>246</v>
      </c>
      <c r="F150" s="86">
        <v>2906.2</v>
      </c>
      <c r="G150" s="86">
        <v>5.6</v>
      </c>
      <c r="H150" s="86">
        <v>281.45</v>
      </c>
      <c r="I150" s="86">
        <v>1</v>
      </c>
      <c r="J150" s="86"/>
      <c r="K150" s="86">
        <v>6.84</v>
      </c>
      <c r="L150" s="86">
        <v>2.1</v>
      </c>
      <c r="M150" s="86">
        <v>343.1</v>
      </c>
      <c r="N150" s="86"/>
      <c r="O150" s="86">
        <v>4163.8999999999996</v>
      </c>
      <c r="P150" s="86">
        <v>280.5</v>
      </c>
      <c r="Q150" s="86">
        <v>201.9</v>
      </c>
    </row>
    <row r="151" spans="1:29" ht="11.25" customHeight="1">
      <c r="A151" s="10" t="s">
        <v>84</v>
      </c>
      <c r="B151" s="76">
        <v>18732.172000000002</v>
      </c>
      <c r="C151" s="9">
        <v>3859.68</v>
      </c>
      <c r="D151" s="9">
        <v>42</v>
      </c>
      <c r="E151" s="9">
        <v>159.6</v>
      </c>
      <c r="F151" s="9">
        <v>5820.7</v>
      </c>
      <c r="G151" s="9">
        <v>5.05</v>
      </c>
      <c r="H151" s="9">
        <v>727.2</v>
      </c>
      <c r="I151" s="9">
        <v>1.2</v>
      </c>
      <c r="J151" s="9"/>
      <c r="K151" s="9">
        <v>27.465</v>
      </c>
      <c r="L151" s="9">
        <v>0</v>
      </c>
      <c r="M151" s="9">
        <v>237.1</v>
      </c>
      <c r="N151" s="9"/>
      <c r="O151" s="9">
        <v>7310.5</v>
      </c>
      <c r="P151" s="9">
        <v>279.89999999999998</v>
      </c>
      <c r="Q151" s="9">
        <v>261.77699999999999</v>
      </c>
    </row>
    <row r="152" spans="1:29" ht="12" customHeight="1">
      <c r="A152" s="10" t="s">
        <v>83</v>
      </c>
      <c r="B152" s="76">
        <v>20000</v>
      </c>
      <c r="C152" s="9">
        <v>4579.26</v>
      </c>
      <c r="D152" s="9">
        <v>52.2</v>
      </c>
      <c r="E152" s="9">
        <v>430</v>
      </c>
      <c r="F152" s="9">
        <v>5263.3</v>
      </c>
      <c r="G152" s="9">
        <v>8.6</v>
      </c>
      <c r="H152" s="9">
        <v>764.5</v>
      </c>
      <c r="I152" s="9">
        <v>5.7</v>
      </c>
      <c r="J152" s="9">
        <v>20</v>
      </c>
      <c r="K152" s="9">
        <v>28.94</v>
      </c>
      <c r="L152" s="9">
        <v>3.3</v>
      </c>
      <c r="M152" s="9">
        <v>660</v>
      </c>
      <c r="N152" s="9">
        <v>4.2</v>
      </c>
      <c r="O152" s="9">
        <v>7300</v>
      </c>
      <c r="P152" s="9">
        <v>520</v>
      </c>
      <c r="Q152" s="9">
        <v>360</v>
      </c>
    </row>
    <row r="153" spans="1:29" ht="12" customHeight="1">
      <c r="A153" s="10" t="s">
        <v>82</v>
      </c>
      <c r="B153" s="76">
        <v>20131.509999999995</v>
      </c>
      <c r="C153" s="9">
        <v>3777.1</v>
      </c>
      <c r="D153" s="9">
        <v>35.299999999999997</v>
      </c>
      <c r="E153" s="9">
        <v>629.20000000000005</v>
      </c>
      <c r="F153" s="9">
        <v>6928.61</v>
      </c>
      <c r="G153" s="9">
        <v>7.9</v>
      </c>
      <c r="H153" s="9">
        <v>535</v>
      </c>
      <c r="I153" s="9">
        <v>1.3</v>
      </c>
      <c r="J153" s="9"/>
      <c r="K153" s="9">
        <v>78.8</v>
      </c>
      <c r="L153" s="9">
        <v>8.8000000000000007</v>
      </c>
      <c r="M153" s="9">
        <v>535.70000000000005</v>
      </c>
      <c r="N153" s="9">
        <v>12.8</v>
      </c>
      <c r="O153" s="9">
        <v>6637.5</v>
      </c>
      <c r="P153" s="9">
        <v>631.4</v>
      </c>
      <c r="Q153" s="9">
        <v>312.10000000000002</v>
      </c>
    </row>
    <row r="154" spans="1:29" ht="12" customHeight="1">
      <c r="A154" s="10" t="s">
        <v>81</v>
      </c>
      <c r="B154" s="76">
        <v>27266.252000000004</v>
      </c>
      <c r="C154" s="9">
        <v>5725.5680000000002</v>
      </c>
      <c r="D154" s="9">
        <v>64.400000000000006</v>
      </c>
      <c r="E154" s="9">
        <v>830.8</v>
      </c>
      <c r="F154" s="9">
        <v>8154.1989999999996</v>
      </c>
      <c r="G154" s="9">
        <v>5.84</v>
      </c>
      <c r="H154" s="9">
        <v>1658</v>
      </c>
      <c r="I154" s="9">
        <v>1.2</v>
      </c>
      <c r="J154" s="9"/>
      <c r="K154" s="9">
        <v>253.94499999999999</v>
      </c>
      <c r="L154" s="9">
        <v>8.4</v>
      </c>
      <c r="M154" s="9">
        <v>671.2</v>
      </c>
      <c r="N154" s="9">
        <v>10.8</v>
      </c>
      <c r="O154" s="9">
        <v>8657.7000000000007</v>
      </c>
      <c r="P154" s="9">
        <v>894.8</v>
      </c>
      <c r="Q154" s="9">
        <v>329.4</v>
      </c>
    </row>
    <row r="155" spans="1:29" ht="12" customHeight="1">
      <c r="A155" s="10" t="s">
        <v>80</v>
      </c>
      <c r="B155" s="76">
        <v>29962.194000000003</v>
      </c>
      <c r="C155" s="9">
        <v>5776.8</v>
      </c>
      <c r="D155" s="9">
        <v>98</v>
      </c>
      <c r="E155" s="9">
        <v>1154.9780000000001</v>
      </c>
      <c r="F155" s="9">
        <v>9658.2999999999993</v>
      </c>
      <c r="G155" s="9">
        <v>4.8</v>
      </c>
      <c r="H155" s="9">
        <v>1914.9</v>
      </c>
      <c r="I155" s="9">
        <v>18.399999999999999</v>
      </c>
      <c r="J155" s="9">
        <v>1.8</v>
      </c>
      <c r="K155" s="9">
        <v>147.69999999999999</v>
      </c>
      <c r="L155" s="9">
        <v>5.6159999999999997</v>
      </c>
      <c r="M155" s="9">
        <v>750</v>
      </c>
      <c r="N155" s="9">
        <v>40.6</v>
      </c>
      <c r="O155" s="9">
        <v>8350.2999999999993</v>
      </c>
      <c r="P155" s="9">
        <v>1380</v>
      </c>
      <c r="Q155" s="9">
        <v>660</v>
      </c>
    </row>
    <row r="156" spans="1:29" ht="12" customHeight="1">
      <c r="A156" s="10" t="s">
        <v>79</v>
      </c>
      <c r="B156" s="76">
        <v>34785.120999999999</v>
      </c>
      <c r="C156" s="9">
        <v>7142.26</v>
      </c>
      <c r="D156" s="9">
        <v>112</v>
      </c>
      <c r="E156" s="9">
        <v>1572.57</v>
      </c>
      <c r="F156" s="9">
        <v>9851.1010000000006</v>
      </c>
      <c r="G156" s="9">
        <v>18.62</v>
      </c>
      <c r="H156" s="9">
        <v>2809</v>
      </c>
      <c r="I156" s="9">
        <v>15.1</v>
      </c>
      <c r="J156" s="9">
        <v>1.95</v>
      </c>
      <c r="K156" s="9">
        <v>206</v>
      </c>
      <c r="L156" s="9">
        <v>1.42</v>
      </c>
      <c r="M156" s="9">
        <v>743</v>
      </c>
      <c r="N156" s="9">
        <v>45</v>
      </c>
      <c r="O156" s="9">
        <v>10223.5</v>
      </c>
      <c r="P156" s="9">
        <v>1473.6</v>
      </c>
      <c r="Q156" s="9">
        <v>570</v>
      </c>
      <c r="AC156" s="3" t="s">
        <v>38</v>
      </c>
    </row>
    <row r="157" spans="1:29" ht="12" customHeight="1">
      <c r="A157" s="10" t="s">
        <v>78</v>
      </c>
      <c r="B157" s="76">
        <v>31560.147999999997</v>
      </c>
      <c r="C157" s="9">
        <v>7852</v>
      </c>
      <c r="D157" s="9">
        <v>107.3</v>
      </c>
      <c r="E157" s="9">
        <v>824.59500000000003</v>
      </c>
      <c r="F157" s="9">
        <v>8376.2009999999991</v>
      </c>
      <c r="G157" s="9">
        <v>21.314</v>
      </c>
      <c r="H157" s="9">
        <v>2307.37</v>
      </c>
      <c r="I157" s="9">
        <v>21.568000000000001</v>
      </c>
      <c r="J157" s="9">
        <v>19</v>
      </c>
      <c r="K157" s="9">
        <v>295.89999999999998</v>
      </c>
      <c r="L157" s="9">
        <v>5</v>
      </c>
      <c r="M157" s="9">
        <v>821.2</v>
      </c>
      <c r="N157" s="9">
        <v>57.75</v>
      </c>
      <c r="O157" s="9">
        <v>9141.9500000000007</v>
      </c>
      <c r="P157" s="9">
        <v>1219.9000000000001</v>
      </c>
      <c r="Q157" s="9">
        <v>489.1</v>
      </c>
    </row>
    <row r="158" spans="1:29" ht="12" customHeight="1">
      <c r="A158" s="10" t="s">
        <v>77</v>
      </c>
      <c r="B158" s="76">
        <v>38287.103000000003</v>
      </c>
      <c r="C158" s="9">
        <v>10004.030000000001</v>
      </c>
      <c r="D158" s="9">
        <v>90.27</v>
      </c>
      <c r="E158" s="9">
        <v>862.19799999999998</v>
      </c>
      <c r="F158" s="9">
        <v>11190.869000000001</v>
      </c>
      <c r="G158" s="9">
        <v>32.106999999999999</v>
      </c>
      <c r="H158" s="9">
        <v>3053.8679999999999</v>
      </c>
      <c r="I158" s="9">
        <v>41.34</v>
      </c>
      <c r="J158" s="9">
        <v>10.257999999999999</v>
      </c>
      <c r="K158" s="9">
        <v>476.48200000000003</v>
      </c>
      <c r="L158" s="9">
        <v>0.28699999999999998</v>
      </c>
      <c r="M158" s="9">
        <v>733.75</v>
      </c>
      <c r="N158" s="9">
        <v>51.29</v>
      </c>
      <c r="O158" s="9">
        <v>10448.196</v>
      </c>
      <c r="P158" s="9">
        <v>713.92</v>
      </c>
      <c r="Q158" s="9">
        <v>578.23800000000006</v>
      </c>
    </row>
    <row r="159" spans="1:29" ht="12" customHeight="1">
      <c r="A159" s="10" t="s">
        <v>76</v>
      </c>
      <c r="B159" s="76">
        <v>40489.265999999996</v>
      </c>
      <c r="C159" s="9">
        <v>10526.712</v>
      </c>
      <c r="D159" s="9">
        <v>126.28</v>
      </c>
      <c r="E159" s="9">
        <v>1348.38</v>
      </c>
      <c r="F159" s="9">
        <v>11123.165000000001</v>
      </c>
      <c r="G159" s="9">
        <v>34.21</v>
      </c>
      <c r="H159" s="9">
        <v>2801.7240000000002</v>
      </c>
      <c r="I159" s="9">
        <v>25.192</v>
      </c>
      <c r="J159" s="9">
        <v>9.08</v>
      </c>
      <c r="K159" s="9">
        <v>393.56900000000002</v>
      </c>
      <c r="L159" s="9">
        <v>1.2350000000000001</v>
      </c>
      <c r="M159" s="9">
        <v>1367.338</v>
      </c>
      <c r="N159" s="9">
        <v>48.780999999999999</v>
      </c>
      <c r="O159" s="9">
        <v>10275.415999999999</v>
      </c>
      <c r="P159" s="9">
        <v>1572.2809999999999</v>
      </c>
      <c r="Q159" s="9">
        <v>835.90300000000002</v>
      </c>
      <c r="R159" s="53"/>
    </row>
    <row r="160" spans="1:29" ht="12" customHeight="1">
      <c r="A160" s="10" t="s">
        <v>75</v>
      </c>
      <c r="B160" s="76">
        <v>47431.082000000002</v>
      </c>
      <c r="C160" s="9">
        <v>11653.275</v>
      </c>
      <c r="D160" s="9">
        <v>128.80000000000001</v>
      </c>
      <c r="E160" s="9">
        <v>1254.96</v>
      </c>
      <c r="F160" s="9">
        <v>14173.03</v>
      </c>
      <c r="G160" s="9">
        <v>33.6</v>
      </c>
      <c r="H160" s="9">
        <v>3927.4760000000001</v>
      </c>
      <c r="I160" s="9">
        <v>48.319000000000003</v>
      </c>
      <c r="J160" s="9">
        <v>16.149999999999999</v>
      </c>
      <c r="K160" s="9">
        <v>510.09899999999999</v>
      </c>
      <c r="L160" s="9">
        <v>1.81</v>
      </c>
      <c r="M160" s="9">
        <v>1361</v>
      </c>
      <c r="N160" s="9">
        <v>176.02</v>
      </c>
      <c r="O160" s="9">
        <v>11295.735000000001</v>
      </c>
      <c r="P160" s="9">
        <v>1974.8</v>
      </c>
      <c r="Q160" s="9">
        <v>876.00800000000004</v>
      </c>
      <c r="R160" s="53"/>
    </row>
    <row r="161" spans="1:18" ht="12" customHeight="1">
      <c r="A161" s="10" t="s">
        <v>74</v>
      </c>
      <c r="B161" s="76">
        <v>46150.651000000005</v>
      </c>
      <c r="C161" s="9">
        <v>12245.800999999999</v>
      </c>
      <c r="D161" s="9">
        <v>150</v>
      </c>
      <c r="E161" s="9">
        <v>1647.8789999999999</v>
      </c>
      <c r="F161" s="9">
        <v>12763.88</v>
      </c>
      <c r="G161" s="9">
        <v>45.805999999999997</v>
      </c>
      <c r="H161" s="9">
        <v>3289.0650000000001</v>
      </c>
      <c r="I161" s="9">
        <v>12.132</v>
      </c>
      <c r="J161" s="9">
        <v>16.5</v>
      </c>
      <c r="K161" s="9">
        <v>436</v>
      </c>
      <c r="L161" s="9">
        <v>1.716</v>
      </c>
      <c r="M161" s="9">
        <v>1450</v>
      </c>
      <c r="N161" s="9">
        <v>257.95</v>
      </c>
      <c r="O161" s="9">
        <v>11479.999</v>
      </c>
      <c r="P161" s="9">
        <v>1549.998</v>
      </c>
      <c r="Q161" s="9">
        <v>803.92499999999995</v>
      </c>
      <c r="R161" s="53"/>
    </row>
    <row r="162" spans="1:18" ht="11.25" customHeight="1">
      <c r="A162" s="10" t="s">
        <v>57</v>
      </c>
      <c r="B162" s="85">
        <v>30945.403999999999</v>
      </c>
      <c r="C162" s="86">
        <v>6733.393</v>
      </c>
      <c r="D162" s="86">
        <v>115</v>
      </c>
      <c r="E162" s="86">
        <v>645.39700000000005</v>
      </c>
      <c r="F162" s="86">
        <v>11168.757</v>
      </c>
      <c r="G162" s="86">
        <v>24.09</v>
      </c>
      <c r="H162" s="86">
        <v>1143.8989999999999</v>
      </c>
      <c r="I162" s="86">
        <v>4.6500000000000004</v>
      </c>
      <c r="J162" s="86">
        <v>19.715</v>
      </c>
      <c r="K162" s="86">
        <v>264.065</v>
      </c>
      <c r="L162" s="86">
        <v>0.222</v>
      </c>
      <c r="M162" s="86">
        <v>1311.296</v>
      </c>
      <c r="N162" s="86">
        <v>295.89999999999998</v>
      </c>
      <c r="O162" s="86">
        <v>8061.8919999999998</v>
      </c>
      <c r="P162" s="86">
        <v>394.08199999999999</v>
      </c>
      <c r="Q162" s="86">
        <v>763.04600000000005</v>
      </c>
    </row>
    <row r="163" spans="1:18" ht="11.25" customHeight="1">
      <c r="A163" s="10" t="s">
        <v>58</v>
      </c>
      <c r="B163" s="85">
        <v>53247.361000000004</v>
      </c>
      <c r="C163" s="86">
        <v>16003.57</v>
      </c>
      <c r="D163" s="86">
        <v>132.5</v>
      </c>
      <c r="E163" s="86">
        <v>1546.5129999999999</v>
      </c>
      <c r="F163" s="86">
        <v>13011.805</v>
      </c>
      <c r="G163" s="86">
        <v>34.844999999999999</v>
      </c>
      <c r="H163" s="86">
        <v>4038.2049999999999</v>
      </c>
      <c r="I163" s="86">
        <v>4.6500000000000004</v>
      </c>
      <c r="J163" s="86">
        <v>28.878</v>
      </c>
      <c r="K163" s="86">
        <v>786.35599999999999</v>
      </c>
      <c r="L163" s="86">
        <v>2.2120000000000002</v>
      </c>
      <c r="M163" s="86">
        <v>1662.913</v>
      </c>
      <c r="N163" s="86">
        <v>268.3</v>
      </c>
      <c r="O163" s="86">
        <v>12032.55</v>
      </c>
      <c r="P163" s="86">
        <v>2949.636</v>
      </c>
      <c r="Q163" s="86">
        <v>744.428</v>
      </c>
    </row>
    <row r="164" spans="1:18" ht="11.25" customHeight="1">
      <c r="A164" s="10" t="s">
        <v>59</v>
      </c>
      <c r="B164" s="85">
        <v>48846.100000000006</v>
      </c>
      <c r="C164" s="86">
        <v>15465.224</v>
      </c>
      <c r="D164" s="86">
        <v>116.6</v>
      </c>
      <c r="E164" s="86">
        <v>1642.3209999999999</v>
      </c>
      <c r="F164" s="86">
        <v>12230.175999999999</v>
      </c>
      <c r="G164" s="86">
        <v>29.068000000000001</v>
      </c>
      <c r="H164" s="86">
        <v>3597.31</v>
      </c>
      <c r="I164" s="86">
        <v>4.6500000000000004</v>
      </c>
      <c r="J164" s="86">
        <v>34.634999999999998</v>
      </c>
      <c r="K164" s="86">
        <v>599.9</v>
      </c>
      <c r="L164" s="86">
        <v>4.4960000000000004</v>
      </c>
      <c r="M164" s="86">
        <v>1775.489</v>
      </c>
      <c r="N164" s="86">
        <v>402.42</v>
      </c>
      <c r="O164" s="86">
        <v>9741.3490000000002</v>
      </c>
      <c r="P164" s="86">
        <v>2467.8000000000002</v>
      </c>
      <c r="Q164" s="86">
        <v>734.66200000000003</v>
      </c>
    </row>
    <row r="165" spans="1:18" ht="11.25" customHeight="1">
      <c r="A165" s="10" t="s">
        <v>60</v>
      </c>
      <c r="B165" s="85">
        <v>40097.643999999993</v>
      </c>
      <c r="C165" s="86">
        <v>15396.121999999999</v>
      </c>
      <c r="D165" s="86">
        <v>70.3</v>
      </c>
      <c r="E165" s="86">
        <v>292.03500000000003</v>
      </c>
      <c r="F165" s="86">
        <v>9783.9</v>
      </c>
      <c r="G165" s="86">
        <v>25</v>
      </c>
      <c r="H165" s="86">
        <v>3099.5129999999999</v>
      </c>
      <c r="I165" s="86">
        <v>11.4</v>
      </c>
      <c r="J165" s="86">
        <v>30.67</v>
      </c>
      <c r="K165" s="86">
        <v>1030.664</v>
      </c>
      <c r="L165" s="86">
        <v>0.56399999999999995</v>
      </c>
      <c r="M165" s="86">
        <v>668.03499999999997</v>
      </c>
      <c r="N165" s="86">
        <v>296.89</v>
      </c>
      <c r="O165" s="86">
        <v>8176.63</v>
      </c>
      <c r="P165" s="86">
        <v>873.01</v>
      </c>
      <c r="Q165" s="86">
        <v>342.911</v>
      </c>
    </row>
    <row r="166" spans="1:18" ht="11.25" customHeight="1">
      <c r="A166" s="10" t="s">
        <v>61</v>
      </c>
      <c r="B166" s="85">
        <v>49117.029000000002</v>
      </c>
      <c r="C166" s="86">
        <v>17601.828000000001</v>
      </c>
      <c r="D166" s="86">
        <v>24.074999999999999</v>
      </c>
      <c r="E166" s="86">
        <v>553.79399999999998</v>
      </c>
      <c r="F166" s="86">
        <v>13180.784</v>
      </c>
      <c r="G166" s="86">
        <v>18</v>
      </c>
      <c r="H166" s="86">
        <v>3528.855</v>
      </c>
      <c r="I166" s="86">
        <v>12</v>
      </c>
      <c r="J166" s="86">
        <v>11.564</v>
      </c>
      <c r="K166" s="86">
        <v>812.65</v>
      </c>
      <c r="L166" s="86">
        <v>2.8420000000000001</v>
      </c>
      <c r="M166" s="86">
        <v>267.60700000000003</v>
      </c>
      <c r="N166" s="86">
        <v>678.44399999999996</v>
      </c>
      <c r="O166" s="86">
        <v>10383.916999999999</v>
      </c>
      <c r="P166" s="86">
        <v>1768.1790000000001</v>
      </c>
      <c r="Q166" s="86">
        <v>272.49</v>
      </c>
    </row>
    <row r="167" spans="1:18" ht="11.25" customHeight="1">
      <c r="A167" s="10" t="s">
        <v>62</v>
      </c>
      <c r="B167" s="85">
        <v>53398.720000000001</v>
      </c>
      <c r="C167" s="86">
        <v>17143.374</v>
      </c>
      <c r="D167" s="86">
        <v>25.37</v>
      </c>
      <c r="E167" s="86">
        <v>1384.537</v>
      </c>
      <c r="F167" s="86">
        <v>14917.671</v>
      </c>
      <c r="G167" s="86">
        <v>50</v>
      </c>
      <c r="H167" s="86">
        <v>3974.6030000000001</v>
      </c>
      <c r="I167" s="86">
        <v>30</v>
      </c>
      <c r="J167" s="86">
        <v>16.896999999999998</v>
      </c>
      <c r="K167" s="86">
        <v>1022.37</v>
      </c>
      <c r="L167" s="86">
        <v>3.294</v>
      </c>
      <c r="M167" s="86">
        <v>869.00900000000001</v>
      </c>
      <c r="N167" s="86">
        <v>848.81500000000005</v>
      </c>
      <c r="O167" s="86">
        <v>9958.8340000000007</v>
      </c>
      <c r="P167" s="86">
        <v>2737.9450000000002</v>
      </c>
      <c r="Q167" s="86">
        <v>416.00099999999998</v>
      </c>
    </row>
    <row r="168" spans="1:18" ht="11.25" customHeight="1">
      <c r="A168" s="10" t="s">
        <v>38</v>
      </c>
      <c r="B168" s="85">
        <v>61398.276000000013</v>
      </c>
      <c r="C168" s="86">
        <v>19592.375</v>
      </c>
      <c r="D168" s="86">
        <v>58.874000000000002</v>
      </c>
      <c r="E168" s="86">
        <v>1191.3399999999999</v>
      </c>
      <c r="F168" s="86">
        <v>18619.066999999999</v>
      </c>
      <c r="G168" s="86">
        <v>40</v>
      </c>
      <c r="H168" s="86">
        <v>4324.8950000000004</v>
      </c>
      <c r="I168" s="86">
        <v>35.799999999999997</v>
      </c>
      <c r="J168" s="86">
        <v>18.475999999999999</v>
      </c>
      <c r="K168" s="86">
        <v>1271.77</v>
      </c>
      <c r="L168" s="86">
        <v>3.6829999999999998</v>
      </c>
      <c r="M168" s="86">
        <v>1145.9359999999999</v>
      </c>
      <c r="N168" s="86">
        <v>962.87</v>
      </c>
      <c r="O168" s="86">
        <v>11804.130999999999</v>
      </c>
      <c r="P168" s="86">
        <v>1915.31</v>
      </c>
      <c r="Q168" s="86">
        <v>413.74900000000002</v>
      </c>
    </row>
    <row r="169" spans="1:18" ht="11.25" customHeight="1">
      <c r="A169" s="10" t="s">
        <v>39</v>
      </c>
      <c r="B169" s="76">
        <v>59095.245999999999</v>
      </c>
      <c r="C169" s="9">
        <v>21951.94</v>
      </c>
      <c r="D169" s="9">
        <v>161.667</v>
      </c>
      <c r="E169" s="9">
        <v>1020.146</v>
      </c>
      <c r="F169" s="9">
        <v>17922.969000000001</v>
      </c>
      <c r="G169" s="9">
        <v>41.4</v>
      </c>
      <c r="H169" s="9">
        <v>2561.15</v>
      </c>
      <c r="I169" s="9">
        <v>35.799999999999997</v>
      </c>
      <c r="J169" s="9">
        <v>14.551</v>
      </c>
      <c r="K169" s="9">
        <v>1807.2909999999999</v>
      </c>
      <c r="L169" s="9">
        <v>4.5419999999999998</v>
      </c>
      <c r="M169" s="9">
        <v>872.47900000000004</v>
      </c>
      <c r="N169" s="9">
        <v>1228.3330000000001</v>
      </c>
      <c r="O169" s="9">
        <v>8317.2170000000006</v>
      </c>
      <c r="P169" s="9">
        <v>2498.134</v>
      </c>
      <c r="Q169" s="9">
        <v>657.62699999999995</v>
      </c>
    </row>
    <row r="170" spans="1:18" ht="12" customHeight="1">
      <c r="A170" s="10" t="s">
        <v>40</v>
      </c>
      <c r="B170" s="76">
        <v>54972.546000000002</v>
      </c>
      <c r="C170" s="9">
        <v>17383.411</v>
      </c>
      <c r="D170" s="9">
        <v>73.227000000000004</v>
      </c>
      <c r="E170" s="9">
        <v>1414.6590000000001</v>
      </c>
      <c r="F170" s="9">
        <v>15659.788</v>
      </c>
      <c r="G170" s="9">
        <v>40</v>
      </c>
      <c r="H170" s="9">
        <v>3701.5889999999999</v>
      </c>
      <c r="I170" s="9">
        <v>45.125</v>
      </c>
      <c r="J170" s="9">
        <v>12.018000000000001</v>
      </c>
      <c r="K170" s="9">
        <v>1271.8699999999999</v>
      </c>
      <c r="L170" s="9">
        <v>5.5449999999999999</v>
      </c>
      <c r="M170" s="9">
        <v>1114.335</v>
      </c>
      <c r="N170" s="9">
        <v>837.46299999999997</v>
      </c>
      <c r="O170" s="9">
        <v>9762.2800000000007</v>
      </c>
      <c r="P170" s="9">
        <v>3159.8620000000001</v>
      </c>
      <c r="Q170" s="9">
        <v>491.37400000000002</v>
      </c>
      <c r="R170" s="9"/>
    </row>
    <row r="171" spans="1:18" ht="12" customHeight="1">
      <c r="A171" s="10" t="s">
        <v>41</v>
      </c>
      <c r="B171" s="76">
        <v>37785.927000000003</v>
      </c>
      <c r="C171" s="9">
        <v>11844.661</v>
      </c>
      <c r="D171" s="9">
        <v>89.016000000000005</v>
      </c>
      <c r="E171" s="9">
        <v>1064.92</v>
      </c>
      <c r="F171" s="9">
        <v>10732.887000000001</v>
      </c>
      <c r="G171" s="9">
        <v>40</v>
      </c>
      <c r="H171" s="9">
        <v>1368.2</v>
      </c>
      <c r="I171" s="9">
        <v>61.25</v>
      </c>
      <c r="J171" s="9">
        <v>14.753</v>
      </c>
      <c r="K171" s="9">
        <v>1121.02</v>
      </c>
      <c r="L171" s="9">
        <v>7.8730000000000002</v>
      </c>
      <c r="M171" s="9">
        <v>1041.7049999999999</v>
      </c>
      <c r="N171" s="9">
        <v>701.48</v>
      </c>
      <c r="O171" s="9">
        <v>6852.4040000000005</v>
      </c>
      <c r="P171" s="9">
        <v>2353.7959999999998</v>
      </c>
      <c r="Q171" s="9">
        <v>491.96199999999999</v>
      </c>
      <c r="R171" s="9"/>
    </row>
    <row r="172" spans="1:18" ht="12" customHeight="1">
      <c r="A172" s="10" t="s">
        <v>42</v>
      </c>
      <c r="B172" s="76">
        <v>55263.890999999996</v>
      </c>
      <c r="C172" s="9">
        <v>17667.048999999999</v>
      </c>
      <c r="D172" s="9">
        <v>135.80000000000001</v>
      </c>
      <c r="E172" s="9">
        <v>1038.828</v>
      </c>
      <c r="F172" s="9">
        <v>15355.555</v>
      </c>
      <c r="G172" s="9">
        <v>13.712</v>
      </c>
      <c r="H172" s="9">
        <v>3252.2759999999998</v>
      </c>
      <c r="I172" s="9">
        <v>60.5</v>
      </c>
      <c r="J172" s="9">
        <v>20.271999999999998</v>
      </c>
      <c r="K172" s="9">
        <v>1583.251</v>
      </c>
      <c r="L172" s="9">
        <v>10.843999999999999</v>
      </c>
      <c r="M172" s="9">
        <v>1186.684</v>
      </c>
      <c r="N172" s="9">
        <v>668.66</v>
      </c>
      <c r="O172" s="9">
        <v>10520.091</v>
      </c>
      <c r="P172" s="9">
        <v>3142.5430000000001</v>
      </c>
      <c r="Q172" s="9">
        <v>607.82600000000002</v>
      </c>
      <c r="R172" s="9"/>
    </row>
    <row r="173" spans="1:18" ht="12" customHeight="1">
      <c r="A173" s="10" t="s">
        <v>44</v>
      </c>
      <c r="B173" s="76">
        <v>48780.406999999992</v>
      </c>
      <c r="C173" s="9">
        <v>15160.892</v>
      </c>
      <c r="D173" s="9">
        <v>92.614999999999995</v>
      </c>
      <c r="E173" s="9">
        <v>1404.299</v>
      </c>
      <c r="F173" s="9">
        <v>13467.68</v>
      </c>
      <c r="G173" s="9">
        <v>13.074</v>
      </c>
      <c r="H173" s="9">
        <v>2489.3200000000002</v>
      </c>
      <c r="I173" s="9">
        <v>17.5</v>
      </c>
      <c r="J173" s="9">
        <v>16.824999999999999</v>
      </c>
      <c r="K173" s="9">
        <v>1619.63</v>
      </c>
      <c r="L173" s="9">
        <v>9.74</v>
      </c>
      <c r="M173" s="9">
        <v>955.75699999999995</v>
      </c>
      <c r="N173" s="9">
        <v>379.245</v>
      </c>
      <c r="O173" s="9">
        <v>9399.9670000000006</v>
      </c>
      <c r="P173" s="9">
        <v>3377.9670000000001</v>
      </c>
      <c r="Q173" s="9">
        <v>375.89600000000002</v>
      </c>
      <c r="R173" s="9"/>
    </row>
    <row r="174" spans="1:18" ht="12" customHeight="1">
      <c r="A174" s="10" t="s">
        <v>45</v>
      </c>
      <c r="B174" s="76">
        <v>46217.911000000007</v>
      </c>
      <c r="C174" s="9">
        <v>13532.893</v>
      </c>
      <c r="D174" s="9">
        <v>106.251</v>
      </c>
      <c r="E174" s="9">
        <v>1088.9749999999999</v>
      </c>
      <c r="F174" s="9">
        <v>13625.152</v>
      </c>
      <c r="G174" s="9">
        <v>13.074</v>
      </c>
      <c r="H174" s="9">
        <v>1974.518</v>
      </c>
      <c r="I174" s="9">
        <v>8.49</v>
      </c>
      <c r="J174" s="9">
        <v>37.685000000000002</v>
      </c>
      <c r="K174" s="9">
        <v>1123.7329999999999</v>
      </c>
      <c r="L174" s="9">
        <v>11.769</v>
      </c>
      <c r="M174" s="9">
        <v>895.57500000000005</v>
      </c>
      <c r="N174" s="9">
        <v>471.28</v>
      </c>
      <c r="O174" s="9">
        <v>9280.0319999999992</v>
      </c>
      <c r="P174" s="9">
        <v>3603.23</v>
      </c>
      <c r="Q174" s="9">
        <v>445.25400000000002</v>
      </c>
      <c r="R174" s="9"/>
    </row>
    <row r="175" spans="1:18" ht="12" customHeight="1">
      <c r="A175" s="10" t="s">
        <v>46</v>
      </c>
      <c r="B175" s="76">
        <v>43861.065999999999</v>
      </c>
      <c r="C175" s="9">
        <v>13537.109</v>
      </c>
      <c r="D175" s="9">
        <v>84.64</v>
      </c>
      <c r="E175" s="9">
        <v>1649.432</v>
      </c>
      <c r="F175" s="9">
        <v>11910.526</v>
      </c>
      <c r="G175" s="9">
        <v>7.4359999999999999</v>
      </c>
      <c r="H175" s="9">
        <v>2565.7550000000001</v>
      </c>
      <c r="I175" s="9">
        <v>28.712</v>
      </c>
      <c r="J175" s="9">
        <v>23.125</v>
      </c>
      <c r="K175" s="9">
        <v>1140.71</v>
      </c>
      <c r="L175" s="9">
        <v>3.0630000000000002</v>
      </c>
      <c r="M175" s="9">
        <v>538.03399999999999</v>
      </c>
      <c r="N175" s="9">
        <v>487.25</v>
      </c>
      <c r="O175" s="9">
        <v>8272.32</v>
      </c>
      <c r="P175" s="9">
        <v>3340.9850000000001</v>
      </c>
      <c r="Q175" s="9">
        <v>271.96899999999999</v>
      </c>
      <c r="R175" s="9"/>
    </row>
    <row r="176" spans="1:18" ht="12" customHeight="1">
      <c r="A176" s="10" t="s">
        <v>47</v>
      </c>
      <c r="B176" s="76">
        <v>25044.977999999996</v>
      </c>
      <c r="C176" s="9">
        <v>8490.9279999999999</v>
      </c>
      <c r="D176" s="9">
        <v>63.948</v>
      </c>
      <c r="E176" s="9">
        <v>1057.2940000000001</v>
      </c>
      <c r="F176" s="9">
        <v>6264.0129999999999</v>
      </c>
      <c r="G176" s="9">
        <v>8.5</v>
      </c>
      <c r="H176" s="9">
        <v>634.952</v>
      </c>
      <c r="I176" s="9">
        <v>30.05</v>
      </c>
      <c r="J176" s="9">
        <v>11.699</v>
      </c>
      <c r="K176" s="9">
        <v>759.42</v>
      </c>
      <c r="L176" s="9">
        <v>9.1709999999999994</v>
      </c>
      <c r="M176" s="9">
        <v>522.673</v>
      </c>
      <c r="N176" s="9">
        <v>314.12</v>
      </c>
      <c r="O176" s="9">
        <v>3829.67</v>
      </c>
      <c r="P176" s="9">
        <v>2823.4319999999998</v>
      </c>
      <c r="Q176" s="9">
        <v>225.108</v>
      </c>
      <c r="R176" s="9"/>
    </row>
    <row r="177" spans="1:21" ht="12" customHeight="1">
      <c r="A177" s="10" t="s">
        <v>48</v>
      </c>
      <c r="B177" s="76">
        <v>48213.207999999999</v>
      </c>
      <c r="C177" s="9">
        <v>14899.455</v>
      </c>
      <c r="D177" s="9">
        <v>134.185</v>
      </c>
      <c r="E177" s="9">
        <v>663.64499999999998</v>
      </c>
      <c r="F177" s="9">
        <v>12662.370999999999</v>
      </c>
      <c r="G177" s="9">
        <v>15.9</v>
      </c>
      <c r="H177" s="9">
        <v>2712.145</v>
      </c>
      <c r="I177" s="9">
        <v>16.513000000000002</v>
      </c>
      <c r="J177" s="9">
        <v>22.905000000000001</v>
      </c>
      <c r="K177" s="9">
        <v>1615.77</v>
      </c>
      <c r="L177" s="9">
        <v>17.236000000000001</v>
      </c>
      <c r="M177" s="9">
        <v>700.25800000000004</v>
      </c>
      <c r="N177" s="9">
        <v>410.10500000000002</v>
      </c>
      <c r="O177" s="9">
        <v>10796.727999999999</v>
      </c>
      <c r="P177" s="9">
        <v>3030.971</v>
      </c>
      <c r="Q177" s="9">
        <v>515.02099999999996</v>
      </c>
      <c r="R177" s="9"/>
    </row>
    <row r="178" spans="1:21" ht="12" customHeight="1">
      <c r="A178" s="10" t="s">
        <v>49</v>
      </c>
      <c r="B178" s="76">
        <v>51107.836000000003</v>
      </c>
      <c r="C178" s="9">
        <v>15533.594999999999</v>
      </c>
      <c r="D178" s="9">
        <v>101.76600000000001</v>
      </c>
      <c r="E178" s="9">
        <v>403.33699999999999</v>
      </c>
      <c r="F178" s="9">
        <v>14628.597</v>
      </c>
      <c r="G178" s="9">
        <v>8.01</v>
      </c>
      <c r="H178" s="9">
        <v>3372.2150000000001</v>
      </c>
      <c r="I178" s="9">
        <v>38.799999999999997</v>
      </c>
      <c r="J178" s="9">
        <v>14.396000000000001</v>
      </c>
      <c r="K178" s="9">
        <v>1008.942</v>
      </c>
      <c r="L178" s="9">
        <v>15.134</v>
      </c>
      <c r="M178" s="9">
        <v>740.81100000000004</v>
      </c>
      <c r="N178" s="9">
        <v>410.09100000000001</v>
      </c>
      <c r="O178" s="9">
        <v>11463.852000000001</v>
      </c>
      <c r="P178" s="9">
        <v>2895.2330000000002</v>
      </c>
      <c r="Q178" s="9">
        <v>473.05700000000002</v>
      </c>
      <c r="R178" s="9"/>
    </row>
    <row r="179" spans="1:21" ht="12" customHeight="1">
      <c r="A179" s="10" t="s">
        <v>51</v>
      </c>
      <c r="B179" s="76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</row>
    <row r="180" spans="1:21" ht="30" customHeight="1">
      <c r="A180" s="879" t="s">
        <v>9</v>
      </c>
      <c r="B180" s="879"/>
      <c r="C180" s="879"/>
      <c r="D180" s="879"/>
      <c r="E180" s="879"/>
      <c r="F180" s="879"/>
      <c r="G180" s="879"/>
      <c r="H180" s="879"/>
      <c r="I180" s="879"/>
      <c r="J180" s="879"/>
      <c r="K180" s="879"/>
      <c r="L180" s="879"/>
      <c r="M180" s="879"/>
      <c r="N180" s="879"/>
      <c r="O180" s="879"/>
      <c r="P180" s="879"/>
      <c r="Q180" s="879"/>
    </row>
    <row r="181" spans="1:21" ht="11.25" customHeight="1">
      <c r="A181" s="10" t="s">
        <v>112</v>
      </c>
      <c r="B181" s="850">
        <f>(B65/B123)*10000</f>
        <v>9690.2985074626849</v>
      </c>
      <c r="C181" s="851">
        <f t="shared" ref="C181:Q181" si="0">(C65/C123)*10000</f>
        <v>7937.5</v>
      </c>
      <c r="D181" s="851"/>
      <c r="E181" s="851">
        <f t="shared" si="0"/>
        <v>13636.363636363636</v>
      </c>
      <c r="F181" s="851"/>
      <c r="G181" s="851">
        <f t="shared" si="0"/>
        <v>9047.6190476190459</v>
      </c>
      <c r="H181" s="851"/>
      <c r="I181" s="851">
        <f t="shared" si="0"/>
        <v>11875</v>
      </c>
      <c r="J181" s="851"/>
      <c r="K181" s="851"/>
      <c r="L181" s="851">
        <f t="shared" si="0"/>
        <v>10605.042016806723</v>
      </c>
      <c r="M181" s="851">
        <f t="shared" si="0"/>
        <v>7400</v>
      </c>
      <c r="N181" s="851"/>
      <c r="O181" s="851">
        <f t="shared" si="0"/>
        <v>8680.5555555555566</v>
      </c>
      <c r="P181" s="851"/>
      <c r="Q181" s="851">
        <f t="shared" si="0"/>
        <v>9680.8510638297867</v>
      </c>
    </row>
    <row r="182" spans="1:21" ht="11.25" customHeight="1">
      <c r="A182" s="10" t="s">
        <v>111</v>
      </c>
      <c r="B182" s="850">
        <f t="shared" ref="B182:Q236" si="1">(B66/B124)*10000</f>
        <v>6157.627118644069</v>
      </c>
      <c r="C182" s="851">
        <f t="shared" si="1"/>
        <v>8687.5</v>
      </c>
      <c r="D182" s="851"/>
      <c r="E182" s="851">
        <f t="shared" si="1"/>
        <v>13090.909090909088</v>
      </c>
      <c r="F182" s="851"/>
      <c r="G182" s="851">
        <f t="shared" si="1"/>
        <v>7142.8571428571431</v>
      </c>
      <c r="H182" s="851"/>
      <c r="I182" s="851"/>
      <c r="J182" s="851"/>
      <c r="K182" s="851"/>
      <c r="L182" s="851">
        <f t="shared" si="1"/>
        <v>5508.7108013937277</v>
      </c>
      <c r="M182" s="851">
        <f t="shared" si="1"/>
        <v>8705.8823529411766</v>
      </c>
      <c r="N182" s="851"/>
      <c r="O182" s="851">
        <f t="shared" si="1"/>
        <v>5882.3529411764712</v>
      </c>
      <c r="P182" s="851"/>
      <c r="Q182" s="851">
        <f t="shared" si="1"/>
        <v>7752.8089887640454</v>
      </c>
    </row>
    <row r="183" spans="1:21" ht="11.25" customHeight="1">
      <c r="A183" s="10" t="s">
        <v>110</v>
      </c>
      <c r="B183" s="850">
        <f t="shared" si="1"/>
        <v>8717.9487179487187</v>
      </c>
      <c r="C183" s="851">
        <f t="shared" si="1"/>
        <v>7821.7821782178216</v>
      </c>
      <c r="D183" s="851"/>
      <c r="E183" s="851">
        <f t="shared" si="1"/>
        <v>16333.333333333334</v>
      </c>
      <c r="F183" s="851">
        <f t="shared" si="1"/>
        <v>15000</v>
      </c>
      <c r="G183" s="851">
        <f t="shared" si="1"/>
        <v>11428.571428571428</v>
      </c>
      <c r="H183" s="851"/>
      <c r="I183" s="851">
        <f t="shared" si="1"/>
        <v>12500</v>
      </c>
      <c r="J183" s="851"/>
      <c r="K183" s="851"/>
      <c r="L183" s="851">
        <f t="shared" si="1"/>
        <v>7548.3870967741941</v>
      </c>
      <c r="M183" s="851">
        <f t="shared" si="1"/>
        <v>9666.6666666666661</v>
      </c>
      <c r="N183" s="851"/>
      <c r="O183" s="851">
        <f t="shared" si="1"/>
        <v>8684.8635235732017</v>
      </c>
      <c r="P183" s="851"/>
      <c r="Q183" s="851">
        <f t="shared" si="1"/>
        <v>14111.111111111109</v>
      </c>
    </row>
    <row r="184" spans="1:21" ht="11.25" customHeight="1">
      <c r="A184" s="10" t="s">
        <v>109</v>
      </c>
      <c r="B184" s="850">
        <f t="shared" si="1"/>
        <v>5772.2578557137804</v>
      </c>
      <c r="C184" s="851">
        <f t="shared" si="1"/>
        <v>8194.1129673826581</v>
      </c>
      <c r="D184" s="851"/>
      <c r="E184" s="851">
        <f t="shared" si="1"/>
        <v>10045.662100456622</v>
      </c>
      <c r="F184" s="851">
        <f t="shared" si="1"/>
        <v>7205.1573758058394</v>
      </c>
      <c r="G184" s="851">
        <f t="shared" si="1"/>
        <v>7019.1082802547762</v>
      </c>
      <c r="H184" s="851"/>
      <c r="I184" s="851">
        <f t="shared" si="1"/>
        <v>9243.0858806404649</v>
      </c>
      <c r="J184" s="851">
        <f t="shared" si="1"/>
        <v>9177.2151898734173</v>
      </c>
      <c r="K184" s="851"/>
      <c r="L184" s="851">
        <f t="shared" si="1"/>
        <v>8099.7654031361899</v>
      </c>
      <c r="M184" s="851">
        <f t="shared" si="1"/>
        <v>8795.0138504155129</v>
      </c>
      <c r="N184" s="851"/>
      <c r="O184" s="851">
        <f t="shared" si="1"/>
        <v>4894.7368421052633</v>
      </c>
      <c r="P184" s="851"/>
      <c r="Q184" s="851">
        <f t="shared" si="1"/>
        <v>7194.2446043165464</v>
      </c>
    </row>
    <row r="185" spans="1:21" ht="11.25" customHeight="1">
      <c r="A185" s="10" t="s">
        <v>108</v>
      </c>
      <c r="B185" s="850">
        <f t="shared" si="1"/>
        <v>6944.018714205049</v>
      </c>
      <c r="C185" s="851">
        <f t="shared" si="1"/>
        <v>6138.823529411764</v>
      </c>
      <c r="D185" s="851"/>
      <c r="E185" s="851">
        <f t="shared" si="1"/>
        <v>7081.9672131147545</v>
      </c>
      <c r="F185" s="851">
        <f t="shared" si="1"/>
        <v>8225</v>
      </c>
      <c r="G185" s="851">
        <f t="shared" si="1"/>
        <v>5988</v>
      </c>
      <c r="H185" s="851">
        <f t="shared" si="1"/>
        <v>6679.9999999999991</v>
      </c>
      <c r="I185" s="851">
        <f t="shared" si="1"/>
        <v>10681.818181818182</v>
      </c>
      <c r="J185" s="851">
        <f t="shared" si="1"/>
        <v>8928.5714285714275</v>
      </c>
      <c r="K185" s="851"/>
      <c r="L185" s="851">
        <f t="shared" si="1"/>
        <v>5947.2817133443168</v>
      </c>
      <c r="M185" s="851">
        <f t="shared" si="1"/>
        <v>8622.9508196721308</v>
      </c>
      <c r="N185" s="851">
        <f t="shared" si="1"/>
        <v>7926.8292682926831</v>
      </c>
      <c r="O185" s="851">
        <f t="shared" si="1"/>
        <v>7716.4444444444443</v>
      </c>
      <c r="P185" s="851">
        <f t="shared" si="1"/>
        <v>12142.857142857141</v>
      </c>
      <c r="Q185" s="851">
        <f t="shared" si="1"/>
        <v>5132.6086956521731</v>
      </c>
    </row>
    <row r="186" spans="1:21" ht="11.25" customHeight="1">
      <c r="A186" s="10" t="s">
        <v>107</v>
      </c>
      <c r="B186" s="850">
        <f t="shared" si="1"/>
        <v>7338.9690721649504</v>
      </c>
      <c r="C186" s="851">
        <f t="shared" si="1"/>
        <v>7972.9729729729725</v>
      </c>
      <c r="D186" s="851"/>
      <c r="E186" s="851">
        <f t="shared" si="1"/>
        <v>8038.4615384615381</v>
      </c>
      <c r="F186" s="851">
        <f t="shared" si="1"/>
        <v>7468.75</v>
      </c>
      <c r="G186" s="851">
        <f t="shared" si="1"/>
        <v>6862.7450980392159</v>
      </c>
      <c r="H186" s="851">
        <f t="shared" si="1"/>
        <v>6964.2857142857147</v>
      </c>
      <c r="I186" s="851">
        <f t="shared" si="1"/>
        <v>8904.1095890410961</v>
      </c>
      <c r="J186" s="851"/>
      <c r="K186" s="851"/>
      <c r="L186" s="851">
        <f t="shared" si="1"/>
        <v>6789.4736842105267</v>
      </c>
      <c r="M186" s="851">
        <f t="shared" si="1"/>
        <v>9459.45945945946</v>
      </c>
      <c r="N186" s="851">
        <f t="shared" si="1"/>
        <v>13773.584905660377</v>
      </c>
      <c r="O186" s="851">
        <f t="shared" si="1"/>
        <v>7284.21052631579</v>
      </c>
      <c r="P186" s="851">
        <f t="shared" si="1"/>
        <v>8245.6140350877195</v>
      </c>
      <c r="Q186" s="851">
        <f t="shared" si="1"/>
        <v>7706.0931899641582</v>
      </c>
    </row>
    <row r="187" spans="1:21" ht="11.25" customHeight="1">
      <c r="A187" s="10" t="s">
        <v>106</v>
      </c>
      <c r="B187" s="850">
        <f t="shared" si="1"/>
        <v>6237.410071942445</v>
      </c>
      <c r="C187" s="851">
        <f t="shared" si="1"/>
        <v>6934.1894060995191</v>
      </c>
      <c r="D187" s="851">
        <f t="shared" si="1"/>
        <v>12500</v>
      </c>
      <c r="E187" s="851">
        <f t="shared" si="1"/>
        <v>9433.9622641509432</v>
      </c>
      <c r="F187" s="851">
        <f t="shared" si="1"/>
        <v>8419.161676646705</v>
      </c>
      <c r="G187" s="851">
        <f t="shared" si="1"/>
        <v>6029.9003322259123</v>
      </c>
      <c r="H187" s="851">
        <f t="shared" si="1"/>
        <v>6521.739130434783</v>
      </c>
      <c r="I187" s="851">
        <f t="shared" si="1"/>
        <v>11111.111111111111</v>
      </c>
      <c r="J187" s="851"/>
      <c r="K187" s="851"/>
      <c r="L187" s="851">
        <f t="shared" si="1"/>
        <v>7482.3529411764712</v>
      </c>
      <c r="M187" s="851">
        <f t="shared" si="1"/>
        <v>7500</v>
      </c>
      <c r="N187" s="851"/>
      <c r="O187" s="851">
        <f t="shared" si="1"/>
        <v>5665.8986175115215</v>
      </c>
      <c r="P187" s="851">
        <f t="shared" si="1"/>
        <v>10000</v>
      </c>
      <c r="Q187" s="851">
        <f t="shared" si="1"/>
        <v>5620.767494356659</v>
      </c>
    </row>
    <row r="188" spans="1:21" ht="11.25" customHeight="1">
      <c r="A188" s="10" t="s">
        <v>105</v>
      </c>
      <c r="B188" s="850">
        <f t="shared" si="1"/>
        <v>4714.2857142857138</v>
      </c>
      <c r="C188" s="851">
        <f t="shared" si="1"/>
        <v>6351.3513513513508</v>
      </c>
      <c r="D188" s="851">
        <f t="shared" si="1"/>
        <v>10000</v>
      </c>
      <c r="E188" s="851">
        <f t="shared" si="1"/>
        <v>9500</v>
      </c>
      <c r="F188" s="851">
        <f t="shared" si="1"/>
        <v>5484.848484848485</v>
      </c>
      <c r="G188" s="851">
        <f t="shared" si="1"/>
        <v>6375</v>
      </c>
      <c r="H188" s="851">
        <f t="shared" si="1"/>
        <v>6692.3076923076915</v>
      </c>
      <c r="I188" s="851">
        <f t="shared" si="1"/>
        <v>10000</v>
      </c>
      <c r="J188" s="851"/>
      <c r="K188" s="851"/>
      <c r="L188" s="851">
        <f t="shared" si="1"/>
        <v>6122.8070175438597</v>
      </c>
      <c r="M188" s="851">
        <f t="shared" si="1"/>
        <v>4666.6666666666661</v>
      </c>
      <c r="N188" s="851"/>
      <c r="O188" s="851">
        <f t="shared" si="1"/>
        <v>4175.2577319587626</v>
      </c>
      <c r="P188" s="851">
        <f t="shared" si="1"/>
        <v>5750.0000000000009</v>
      </c>
      <c r="Q188" s="851">
        <f t="shared" si="1"/>
        <v>5966.6666666666661</v>
      </c>
    </row>
    <row r="189" spans="1:21" ht="12" customHeight="1">
      <c r="A189" s="10" t="s">
        <v>104</v>
      </c>
      <c r="B189" s="850">
        <f t="shared" si="1"/>
        <v>4600</v>
      </c>
      <c r="C189" s="851">
        <f t="shared" si="1"/>
        <v>4659.375</v>
      </c>
      <c r="D189" s="851">
        <f t="shared" si="1"/>
        <v>10000</v>
      </c>
      <c r="E189" s="851">
        <f t="shared" si="1"/>
        <v>8333.3333333333339</v>
      </c>
      <c r="F189" s="851">
        <f t="shared" si="1"/>
        <v>4563.3333333333339</v>
      </c>
      <c r="G189" s="851">
        <f t="shared" si="1"/>
        <v>10894.736842105263</v>
      </c>
      <c r="H189" s="851">
        <f t="shared" si="1"/>
        <v>4647.0588235294117</v>
      </c>
      <c r="I189" s="851">
        <f t="shared" si="1"/>
        <v>10000</v>
      </c>
      <c r="J189" s="851"/>
      <c r="K189" s="851"/>
      <c r="L189" s="851">
        <f t="shared" si="1"/>
        <v>10433.333333333334</v>
      </c>
      <c r="M189" s="851">
        <f t="shared" si="1"/>
        <v>5063.2911392405067</v>
      </c>
      <c r="N189" s="851"/>
      <c r="O189" s="851">
        <f t="shared" si="1"/>
        <v>4259.1463414634145</v>
      </c>
      <c r="P189" s="851">
        <f t="shared" si="1"/>
        <v>5846.1538461538457</v>
      </c>
      <c r="Q189" s="851">
        <f t="shared" si="1"/>
        <v>5561.2244897959181</v>
      </c>
    </row>
    <row r="190" spans="1:21" ht="12" customHeight="1">
      <c r="A190" s="10" t="s">
        <v>103</v>
      </c>
      <c r="B190" s="850">
        <f t="shared" si="1"/>
        <v>4324.3243243243242</v>
      </c>
      <c r="C190" s="851">
        <f t="shared" si="1"/>
        <v>5000</v>
      </c>
      <c r="D190" s="851">
        <f t="shared" si="1"/>
        <v>8800</v>
      </c>
      <c r="E190" s="851">
        <f t="shared" si="1"/>
        <v>7916.6666666666661</v>
      </c>
      <c r="F190" s="851">
        <f t="shared" si="1"/>
        <v>3963.4146341463415</v>
      </c>
      <c r="G190" s="851">
        <f t="shared" si="1"/>
        <v>9142.8571428571431</v>
      </c>
      <c r="H190" s="851">
        <f t="shared" si="1"/>
        <v>6407.4074074074069</v>
      </c>
      <c r="I190" s="851">
        <f t="shared" si="1"/>
        <v>10999.999999999998</v>
      </c>
      <c r="J190" s="851">
        <f t="shared" si="1"/>
        <v>8166.6666666666679</v>
      </c>
      <c r="K190" s="851"/>
      <c r="L190" s="851">
        <f t="shared" si="1"/>
        <v>9677.4193548387102</v>
      </c>
      <c r="M190" s="851">
        <f t="shared" si="1"/>
        <v>6250</v>
      </c>
      <c r="N190" s="851"/>
      <c r="O190" s="851">
        <f t="shared" si="1"/>
        <v>3954.1284403669724</v>
      </c>
      <c r="P190" s="851">
        <f t="shared" si="1"/>
        <v>5689.6551724137935</v>
      </c>
      <c r="Q190" s="851">
        <f t="shared" si="1"/>
        <v>5033.5570469798658</v>
      </c>
    </row>
    <row r="191" spans="1:21" ht="12" customHeight="1">
      <c r="A191" s="10" t="s">
        <v>102</v>
      </c>
      <c r="B191" s="850">
        <f t="shared" si="1"/>
        <v>5800</v>
      </c>
      <c r="C191" s="851">
        <f t="shared" si="1"/>
        <v>5209.5130237825597</v>
      </c>
      <c r="D191" s="851">
        <f t="shared" si="1"/>
        <v>8695.652173913044</v>
      </c>
      <c r="E191" s="851">
        <f t="shared" si="1"/>
        <v>14000.000000000002</v>
      </c>
      <c r="F191" s="851">
        <f t="shared" si="1"/>
        <v>6777.7777777777783</v>
      </c>
      <c r="G191" s="851">
        <f t="shared" si="1"/>
        <v>6732.3943661971834</v>
      </c>
      <c r="H191" s="851">
        <f t="shared" si="1"/>
        <v>7132.0754716981128</v>
      </c>
      <c r="I191" s="851">
        <f t="shared" si="1"/>
        <v>7499.9999999999991</v>
      </c>
      <c r="J191" s="851">
        <f t="shared" si="1"/>
        <v>6071.4285714285725</v>
      </c>
      <c r="K191" s="851">
        <f t="shared" si="1"/>
        <v>8175.6756756756758</v>
      </c>
      <c r="L191" s="851">
        <f t="shared" si="1"/>
        <v>5925.9259259259252</v>
      </c>
      <c r="M191" s="851">
        <f t="shared" si="1"/>
        <v>6348.3146067415728</v>
      </c>
      <c r="N191" s="851"/>
      <c r="O191" s="851">
        <f t="shared" si="1"/>
        <v>5761.6279069767443</v>
      </c>
      <c r="P191" s="851">
        <f t="shared" si="1"/>
        <v>5081.3953488372099</v>
      </c>
      <c r="Q191" s="851">
        <f t="shared" si="1"/>
        <v>5858.2089552238804</v>
      </c>
    </row>
    <row r="192" spans="1:21" ht="12" customHeight="1">
      <c r="A192" s="10" t="s">
        <v>101</v>
      </c>
      <c r="B192" s="850">
        <f t="shared" si="1"/>
        <v>4986.7374005305037</v>
      </c>
      <c r="C192" s="851">
        <f t="shared" si="1"/>
        <v>5000</v>
      </c>
      <c r="D192" s="851">
        <f t="shared" si="1"/>
        <v>7000.0000000000009</v>
      </c>
      <c r="E192" s="851"/>
      <c r="F192" s="851">
        <f t="shared" si="1"/>
        <v>4770.8894878706196</v>
      </c>
      <c r="G192" s="851">
        <f t="shared" si="1"/>
        <v>6684.2105263157891</v>
      </c>
      <c r="H192" s="851">
        <f t="shared" si="1"/>
        <v>6774.1935483870966</v>
      </c>
      <c r="I192" s="851">
        <f t="shared" si="1"/>
        <v>5000</v>
      </c>
      <c r="J192" s="851">
        <f t="shared" si="1"/>
        <v>6250</v>
      </c>
      <c r="K192" s="851">
        <f t="shared" si="1"/>
        <v>8571.4285714285725</v>
      </c>
      <c r="L192" s="851">
        <f t="shared" si="1"/>
        <v>7260.7260726072609</v>
      </c>
      <c r="M192" s="851">
        <f t="shared" si="1"/>
        <v>5092.0245398773013</v>
      </c>
      <c r="N192" s="851">
        <f t="shared" si="1"/>
        <v>6000</v>
      </c>
      <c r="O192" s="851">
        <f t="shared" si="1"/>
        <v>4974.5575221238932</v>
      </c>
      <c r="P192" s="851">
        <f t="shared" si="1"/>
        <v>5000</v>
      </c>
      <c r="Q192" s="851">
        <f t="shared" si="1"/>
        <v>4787.878787878788</v>
      </c>
      <c r="S192" s="40"/>
      <c r="T192" s="40"/>
      <c r="U192" s="40"/>
    </row>
    <row r="193" spans="1:17" ht="12" customHeight="1">
      <c r="A193" s="10" t="s">
        <v>100</v>
      </c>
      <c r="B193" s="850">
        <f t="shared" si="1"/>
        <v>4784.5783132530123</v>
      </c>
      <c r="C193" s="851">
        <f t="shared" si="1"/>
        <v>4985.397512168739</v>
      </c>
      <c r="D193" s="851">
        <f t="shared" si="1"/>
        <v>7692.3076923076915</v>
      </c>
      <c r="E193" s="851">
        <f t="shared" si="1"/>
        <v>7222.2222222222217</v>
      </c>
      <c r="F193" s="851">
        <f t="shared" si="1"/>
        <v>4905.4675523760861</v>
      </c>
      <c r="G193" s="851">
        <f t="shared" si="1"/>
        <v>5912.8630705394189</v>
      </c>
      <c r="H193" s="851">
        <f t="shared" si="1"/>
        <v>6643.8356164383558</v>
      </c>
      <c r="I193" s="851">
        <f t="shared" si="1"/>
        <v>4074.0740740740744</v>
      </c>
      <c r="J193" s="851">
        <f t="shared" si="1"/>
        <v>5000</v>
      </c>
      <c r="K193" s="851">
        <f t="shared" si="1"/>
        <v>5499.9999999999991</v>
      </c>
      <c r="L193" s="851">
        <f t="shared" si="1"/>
        <v>8099.6884735202493</v>
      </c>
      <c r="M193" s="851">
        <f t="shared" si="1"/>
        <v>5000</v>
      </c>
      <c r="N193" s="851"/>
      <c r="O193" s="851">
        <f t="shared" si="1"/>
        <v>4468.2377049180332</v>
      </c>
      <c r="P193" s="851">
        <f t="shared" si="1"/>
        <v>5000</v>
      </c>
      <c r="Q193" s="851">
        <f t="shared" si="1"/>
        <v>5595.4438334642573</v>
      </c>
    </row>
    <row r="194" spans="1:17" ht="12" customHeight="1">
      <c r="A194" s="10" t="s">
        <v>99</v>
      </c>
      <c r="B194" s="850">
        <f t="shared" si="1"/>
        <v>5701.7499999999991</v>
      </c>
      <c r="C194" s="851">
        <f t="shared" si="1"/>
        <v>6822.105263157895</v>
      </c>
      <c r="D194" s="851">
        <f t="shared" si="1"/>
        <v>7333.3333333333339</v>
      </c>
      <c r="E194" s="851">
        <f t="shared" si="1"/>
        <v>9500</v>
      </c>
      <c r="F194" s="851">
        <f t="shared" si="1"/>
        <v>4650.375939849624</v>
      </c>
      <c r="G194" s="851">
        <f t="shared" si="1"/>
        <v>5305.0397877984078</v>
      </c>
      <c r="H194" s="851">
        <f t="shared" si="1"/>
        <v>6359.2233009708734</v>
      </c>
      <c r="I194" s="851"/>
      <c r="J194" s="851">
        <f t="shared" si="1"/>
        <v>6521.7391304347811</v>
      </c>
      <c r="K194" s="851">
        <f t="shared" si="1"/>
        <v>8333.3333333333339</v>
      </c>
      <c r="L194" s="851">
        <f t="shared" si="1"/>
        <v>6990.8814589665644</v>
      </c>
      <c r="M194" s="851">
        <f t="shared" si="1"/>
        <v>5000</v>
      </c>
      <c r="N194" s="851">
        <f t="shared" si="1"/>
        <v>7638.8888888888896</v>
      </c>
      <c r="O194" s="851">
        <f t="shared" si="1"/>
        <v>6022.5352112676055</v>
      </c>
      <c r="P194" s="851">
        <f t="shared" si="1"/>
        <v>6235.6321839080465</v>
      </c>
      <c r="Q194" s="851">
        <f t="shared" si="1"/>
        <v>4775.9282970550576</v>
      </c>
    </row>
    <row r="195" spans="1:17" ht="12" customHeight="1">
      <c r="A195" s="10" t="s">
        <v>98</v>
      </c>
      <c r="B195" s="850">
        <f t="shared" si="1"/>
        <v>4157.1428571428569</v>
      </c>
      <c r="C195" s="851">
        <f t="shared" si="1"/>
        <v>4269.4610778443111</v>
      </c>
      <c r="D195" s="851">
        <f t="shared" si="1"/>
        <v>7333.3333333333339</v>
      </c>
      <c r="E195" s="851">
        <f t="shared" si="1"/>
        <v>8947.3684210526317</v>
      </c>
      <c r="F195" s="851">
        <f t="shared" si="1"/>
        <v>4080.9084457061745</v>
      </c>
      <c r="G195" s="851">
        <f t="shared" ref="C195:Q210" si="2">(G79/G137)*10000</f>
        <v>5888.8888888888887</v>
      </c>
      <c r="H195" s="851">
        <f t="shared" si="2"/>
        <v>6077.3480662983429</v>
      </c>
      <c r="I195" s="851">
        <f t="shared" si="2"/>
        <v>5000</v>
      </c>
      <c r="J195" s="851">
        <f t="shared" si="2"/>
        <v>8000</v>
      </c>
      <c r="K195" s="851">
        <f t="shared" si="2"/>
        <v>6250</v>
      </c>
      <c r="L195" s="851">
        <f t="shared" si="2"/>
        <v>5942.2750424448222</v>
      </c>
      <c r="M195" s="851">
        <f t="shared" si="2"/>
        <v>4684.21052631579</v>
      </c>
      <c r="N195" s="851">
        <f t="shared" si="2"/>
        <v>7333.3333333333339</v>
      </c>
      <c r="O195" s="851">
        <f t="shared" si="2"/>
        <v>3950.6859473489062</v>
      </c>
      <c r="P195" s="851">
        <f t="shared" si="2"/>
        <v>4826.0211800302568</v>
      </c>
      <c r="Q195" s="851">
        <f t="shared" si="2"/>
        <v>4852.0408163265301</v>
      </c>
    </row>
    <row r="196" spans="1:17" ht="12" customHeight="1">
      <c r="A196" s="10" t="s">
        <v>97</v>
      </c>
      <c r="B196" s="850">
        <f t="shared" si="1"/>
        <v>5029.2307692307695</v>
      </c>
      <c r="C196" s="851">
        <f t="shared" si="2"/>
        <v>5156.25</v>
      </c>
      <c r="D196" s="851">
        <f t="shared" si="2"/>
        <v>5555.5555555555557</v>
      </c>
      <c r="E196" s="851">
        <f t="shared" si="2"/>
        <v>5862.4577226606543</v>
      </c>
      <c r="F196" s="851">
        <f t="shared" si="2"/>
        <v>5500</v>
      </c>
      <c r="G196" s="851">
        <f t="shared" si="2"/>
        <v>6802.7210884353735</v>
      </c>
      <c r="H196" s="851">
        <f t="shared" si="2"/>
        <v>7692.3076923076924</v>
      </c>
      <c r="I196" s="851">
        <f t="shared" si="2"/>
        <v>4032.2580645161288</v>
      </c>
      <c r="J196" s="851">
        <f t="shared" si="2"/>
        <v>6000</v>
      </c>
      <c r="K196" s="851">
        <f t="shared" si="2"/>
        <v>6250</v>
      </c>
      <c r="L196" s="851">
        <f t="shared" si="2"/>
        <v>8075.3701211305515</v>
      </c>
      <c r="M196" s="851">
        <f t="shared" si="2"/>
        <v>4840.3707518022657</v>
      </c>
      <c r="N196" s="851">
        <f t="shared" si="2"/>
        <v>6081.0810810810808</v>
      </c>
      <c r="O196" s="851">
        <f t="shared" si="2"/>
        <v>4611.1111111111113</v>
      </c>
      <c r="P196" s="851">
        <f t="shared" si="2"/>
        <v>4837.9052369077299</v>
      </c>
      <c r="Q196" s="851">
        <f t="shared" si="2"/>
        <v>4451.8072289156626</v>
      </c>
    </row>
    <row r="197" spans="1:17" ht="12" customHeight="1">
      <c r="A197" s="10" t="s">
        <v>96</v>
      </c>
      <c r="B197" s="850">
        <f t="shared" si="1"/>
        <v>4670.422535211268</v>
      </c>
      <c r="C197" s="851">
        <f t="shared" si="2"/>
        <v>4272.3843058350103</v>
      </c>
      <c r="D197" s="851">
        <f t="shared" si="2"/>
        <v>5597.4842767295595</v>
      </c>
      <c r="E197" s="851">
        <f t="shared" si="2"/>
        <v>8129.6296296296287</v>
      </c>
      <c r="F197" s="851">
        <f t="shared" si="2"/>
        <v>5480.346820809249</v>
      </c>
      <c r="G197" s="851">
        <f t="shared" si="2"/>
        <v>9259.2592592592591</v>
      </c>
      <c r="H197" s="851">
        <f t="shared" si="2"/>
        <v>4981.3780260707626</v>
      </c>
      <c r="I197" s="851">
        <f t="shared" si="2"/>
        <v>4575.1633986928109</v>
      </c>
      <c r="J197" s="851">
        <f t="shared" si="2"/>
        <v>5555.5555555555557</v>
      </c>
      <c r="K197" s="851">
        <f t="shared" si="2"/>
        <v>6190.4761904761908</v>
      </c>
      <c r="L197" s="851">
        <f t="shared" si="2"/>
        <v>9036.1445783132513</v>
      </c>
      <c r="M197" s="851">
        <f t="shared" si="2"/>
        <v>5584.8588271796471</v>
      </c>
      <c r="N197" s="851">
        <f t="shared" si="2"/>
        <v>5797.1014492753638</v>
      </c>
      <c r="O197" s="851">
        <f t="shared" si="2"/>
        <v>4310.5631456181272</v>
      </c>
      <c r="P197" s="851">
        <f t="shared" si="2"/>
        <v>5388.8888888888887</v>
      </c>
      <c r="Q197" s="851">
        <f t="shared" si="2"/>
        <v>5489.1025641025635</v>
      </c>
    </row>
    <row r="198" spans="1:17" ht="12" customHeight="1">
      <c r="A198" s="10" t="s">
        <v>95</v>
      </c>
      <c r="B198" s="850">
        <f t="shared" si="1"/>
        <v>5275.1860074402994</v>
      </c>
      <c r="C198" s="851">
        <f t="shared" si="2"/>
        <v>4743.9759036144578</v>
      </c>
      <c r="D198" s="851">
        <f t="shared" si="2"/>
        <v>10000</v>
      </c>
      <c r="E198" s="851">
        <f t="shared" si="2"/>
        <v>6470.588235294118</v>
      </c>
      <c r="F198" s="851">
        <f t="shared" si="2"/>
        <v>5735.135135135135</v>
      </c>
      <c r="G198" s="851">
        <f t="shared" si="2"/>
        <v>4928.5714285714284</v>
      </c>
      <c r="H198" s="851">
        <f t="shared" si="2"/>
        <v>6012.7737226277377</v>
      </c>
      <c r="I198" s="851">
        <f t="shared" si="2"/>
        <v>4747.4747474747473</v>
      </c>
      <c r="J198" s="851">
        <f t="shared" si="2"/>
        <v>5833.3333333333339</v>
      </c>
      <c r="K198" s="851">
        <f t="shared" si="2"/>
        <v>5784.3137254901967</v>
      </c>
      <c r="L198" s="851">
        <f t="shared" si="2"/>
        <v>7926.8292682926831</v>
      </c>
      <c r="M198" s="851">
        <f t="shared" si="2"/>
        <v>6000</v>
      </c>
      <c r="N198" s="851"/>
      <c r="O198" s="851">
        <f t="shared" si="2"/>
        <v>5099.778270509978</v>
      </c>
      <c r="P198" s="851">
        <f t="shared" si="2"/>
        <v>7000</v>
      </c>
      <c r="Q198" s="851">
        <f t="shared" si="2"/>
        <v>7543.8596491228072</v>
      </c>
    </row>
    <row r="199" spans="1:17" ht="11.25" customHeight="1">
      <c r="A199" s="10" t="s">
        <v>94</v>
      </c>
      <c r="B199" s="850">
        <f t="shared" si="1"/>
        <v>4417.3737373737385</v>
      </c>
      <c r="C199" s="851">
        <f t="shared" si="2"/>
        <v>4577.6744186046517</v>
      </c>
      <c r="D199" s="851">
        <f t="shared" si="2"/>
        <v>6370.9677419354839</v>
      </c>
      <c r="E199" s="851">
        <f t="shared" si="2"/>
        <v>5600.0000000000009</v>
      </c>
      <c r="F199" s="851">
        <f t="shared" si="2"/>
        <v>4394.5762711864409</v>
      </c>
      <c r="G199" s="851">
        <f t="shared" si="2"/>
        <v>5000</v>
      </c>
      <c r="H199" s="851">
        <f t="shared" si="2"/>
        <v>5388.5057471264372</v>
      </c>
      <c r="I199" s="851">
        <f t="shared" si="2"/>
        <v>6666.6666666666661</v>
      </c>
      <c r="J199" s="851">
        <f t="shared" si="2"/>
        <v>5000</v>
      </c>
      <c r="K199" s="851">
        <f t="shared" si="2"/>
        <v>6973.2142857142853</v>
      </c>
      <c r="L199" s="851">
        <f t="shared" si="2"/>
        <v>5026.3157894736842</v>
      </c>
      <c r="M199" s="851">
        <f t="shared" si="2"/>
        <v>4033.9702760084929</v>
      </c>
      <c r="N199" s="851">
        <f t="shared" si="2"/>
        <v>7499.9999999999991</v>
      </c>
      <c r="O199" s="851">
        <f t="shared" si="2"/>
        <v>4229.5</v>
      </c>
      <c r="P199" s="851">
        <f t="shared" si="2"/>
        <v>5549.2227979274612</v>
      </c>
      <c r="Q199" s="851">
        <f t="shared" si="2"/>
        <v>5005.9880239520962</v>
      </c>
    </row>
    <row r="200" spans="1:17" ht="11.25" customHeight="1">
      <c r="A200" s="10" t="s">
        <v>93</v>
      </c>
      <c r="B200" s="850">
        <f t="shared" si="1"/>
        <v>6048.0769230769229</v>
      </c>
      <c r="C200" s="851">
        <f t="shared" si="2"/>
        <v>5281.666666666667</v>
      </c>
      <c r="D200" s="851">
        <f t="shared" si="2"/>
        <v>10000</v>
      </c>
      <c r="E200" s="851">
        <f t="shared" si="2"/>
        <v>5714.2857142857138</v>
      </c>
      <c r="F200" s="851">
        <f t="shared" si="2"/>
        <v>6720.9302325581402</v>
      </c>
      <c r="G200" s="851">
        <f t="shared" si="2"/>
        <v>5000</v>
      </c>
      <c r="H200" s="851">
        <f t="shared" si="2"/>
        <v>6657.4074074074078</v>
      </c>
      <c r="I200" s="851">
        <f t="shared" si="2"/>
        <v>4000</v>
      </c>
      <c r="J200" s="851">
        <f t="shared" si="2"/>
        <v>5882.3529411764712</v>
      </c>
      <c r="K200" s="851">
        <f t="shared" si="2"/>
        <v>6990.0000000000009</v>
      </c>
      <c r="L200" s="851">
        <f t="shared" si="2"/>
        <v>4363.6363636363631</v>
      </c>
      <c r="M200" s="851">
        <f t="shared" si="2"/>
        <v>6451.6129032258059</v>
      </c>
      <c r="N200" s="851"/>
      <c r="O200" s="851">
        <f t="shared" si="2"/>
        <v>6237.6681614349773</v>
      </c>
      <c r="P200" s="851">
        <f t="shared" si="2"/>
        <v>8461.538461538461</v>
      </c>
      <c r="Q200" s="851">
        <f t="shared" si="2"/>
        <v>5750</v>
      </c>
    </row>
    <row r="201" spans="1:17" ht="11.25" customHeight="1">
      <c r="A201" s="10" t="s">
        <v>92</v>
      </c>
      <c r="B201" s="850">
        <f t="shared" si="1"/>
        <v>4637.0093457943922</v>
      </c>
      <c r="C201" s="851">
        <f t="shared" si="2"/>
        <v>4446.4285714285716</v>
      </c>
      <c r="D201" s="851">
        <f t="shared" si="2"/>
        <v>5000</v>
      </c>
      <c r="E201" s="851">
        <f t="shared" si="2"/>
        <v>6181.818181818182</v>
      </c>
      <c r="F201" s="851">
        <f t="shared" si="2"/>
        <v>5056.6037735849059</v>
      </c>
      <c r="G201" s="851">
        <f t="shared" si="2"/>
        <v>5000</v>
      </c>
      <c r="H201" s="851">
        <f t="shared" si="2"/>
        <v>4434.782608695652</v>
      </c>
      <c r="I201" s="851">
        <f t="shared" si="2"/>
        <v>6666.6666666666661</v>
      </c>
      <c r="J201" s="851">
        <f t="shared" si="2"/>
        <v>4000</v>
      </c>
      <c r="K201" s="851">
        <f t="shared" si="2"/>
        <v>5671.4285714285716</v>
      </c>
      <c r="L201" s="851">
        <f t="shared" si="2"/>
        <v>10000</v>
      </c>
      <c r="M201" s="851">
        <f t="shared" si="2"/>
        <v>3964.2857142857142</v>
      </c>
      <c r="N201" s="851">
        <f t="shared" si="2"/>
        <v>12500</v>
      </c>
      <c r="O201" s="851">
        <f t="shared" si="2"/>
        <v>4418.604651162791</v>
      </c>
      <c r="P201" s="851">
        <f t="shared" si="2"/>
        <v>5555.5555555555557</v>
      </c>
      <c r="Q201" s="851">
        <f t="shared" si="2"/>
        <v>4833.5388409371153</v>
      </c>
    </row>
    <row r="202" spans="1:17" ht="11.25" customHeight="1">
      <c r="A202" s="10" t="s">
        <v>91</v>
      </c>
      <c r="B202" s="850">
        <f t="shared" si="1"/>
        <v>4395.554818988694</v>
      </c>
      <c r="C202" s="851">
        <f t="shared" si="2"/>
        <v>4517.3276170060735</v>
      </c>
      <c r="D202" s="851">
        <f t="shared" si="2"/>
        <v>4166.6666666666661</v>
      </c>
      <c r="E202" s="851">
        <f t="shared" si="2"/>
        <v>6518.9048239895701</v>
      </c>
      <c r="F202" s="851">
        <f t="shared" si="2"/>
        <v>4485.8645876698329</v>
      </c>
      <c r="G202" s="851">
        <f t="shared" si="2"/>
        <v>7142.8571428571422</v>
      </c>
      <c r="H202" s="851">
        <f t="shared" si="2"/>
        <v>6234.7188264058686</v>
      </c>
      <c r="I202" s="851">
        <f t="shared" si="2"/>
        <v>6000</v>
      </c>
      <c r="J202" s="851">
        <f t="shared" si="2"/>
        <v>4444.4444444444443</v>
      </c>
      <c r="K202" s="851">
        <f t="shared" si="2"/>
        <v>8256.880733944954</v>
      </c>
      <c r="L202" s="851">
        <f t="shared" si="2"/>
        <v>10909.090909090908</v>
      </c>
      <c r="M202" s="851">
        <f t="shared" si="2"/>
        <v>4409.0489381348107</v>
      </c>
      <c r="N202" s="851">
        <f t="shared" si="2"/>
        <v>5000</v>
      </c>
      <c r="O202" s="851">
        <f t="shared" si="2"/>
        <v>4165.7694129807478</v>
      </c>
      <c r="P202" s="851">
        <f t="shared" si="2"/>
        <v>5271.1323763955334</v>
      </c>
      <c r="Q202" s="851">
        <f t="shared" si="2"/>
        <v>4133.0645161290322</v>
      </c>
    </row>
    <row r="203" spans="1:17" ht="11.25" customHeight="1">
      <c r="A203" s="10" t="s">
        <v>90</v>
      </c>
      <c r="B203" s="850">
        <f t="shared" si="1"/>
        <v>4363.9603470078973</v>
      </c>
      <c r="C203" s="851">
        <f t="shared" si="2"/>
        <v>4648.4939402313375</v>
      </c>
      <c r="D203" s="851">
        <f t="shared" si="2"/>
        <v>4277.9291553133507</v>
      </c>
      <c r="E203" s="851">
        <f t="shared" si="2"/>
        <v>5259.2036063110445</v>
      </c>
      <c r="F203" s="851">
        <f t="shared" si="2"/>
        <v>4438.3820012798487</v>
      </c>
      <c r="G203" s="851"/>
      <c r="H203" s="851">
        <f t="shared" si="2"/>
        <v>4563.0174793008282</v>
      </c>
      <c r="I203" s="851">
        <f t="shared" si="2"/>
        <v>6428.5714285714294</v>
      </c>
      <c r="J203" s="851">
        <f t="shared" si="2"/>
        <v>4736.8421052631584</v>
      </c>
      <c r="K203" s="851">
        <f t="shared" si="2"/>
        <v>6835.9375</v>
      </c>
      <c r="L203" s="851">
        <f t="shared" si="2"/>
        <v>10000</v>
      </c>
      <c r="M203" s="851">
        <f t="shared" si="2"/>
        <v>5000</v>
      </c>
      <c r="N203" s="851"/>
      <c r="O203" s="851">
        <f t="shared" si="2"/>
        <v>4092.2987935878364</v>
      </c>
      <c r="P203" s="851">
        <f t="shared" si="2"/>
        <v>4343.8177874186549</v>
      </c>
      <c r="Q203" s="851">
        <f t="shared" si="2"/>
        <v>4346.9282395456903</v>
      </c>
    </row>
    <row r="204" spans="1:17" ht="11.25" customHeight="1">
      <c r="A204" s="10" t="s">
        <v>89</v>
      </c>
      <c r="B204" s="850">
        <f t="shared" si="1"/>
        <v>4631.8027056884648</v>
      </c>
      <c r="C204" s="851">
        <f t="shared" si="2"/>
        <v>5426.5943359959001</v>
      </c>
      <c r="D204" s="851">
        <f t="shared" si="2"/>
        <v>5000</v>
      </c>
      <c r="E204" s="851">
        <f t="shared" si="2"/>
        <v>5553.145336225597</v>
      </c>
      <c r="F204" s="851">
        <f t="shared" si="2"/>
        <v>4264.6689282573188</v>
      </c>
      <c r="G204" s="851">
        <f t="shared" si="2"/>
        <v>5675.6756756756758</v>
      </c>
      <c r="H204" s="851">
        <f t="shared" si="2"/>
        <v>4850.2954694681548</v>
      </c>
      <c r="I204" s="851">
        <f t="shared" si="2"/>
        <v>9666.6666666666661</v>
      </c>
      <c r="J204" s="851">
        <f t="shared" si="2"/>
        <v>5765.3061224489802</v>
      </c>
      <c r="K204" s="851">
        <f t="shared" si="2"/>
        <v>4551.0471204188489</v>
      </c>
      <c r="L204" s="851">
        <f t="shared" si="2"/>
        <v>5000</v>
      </c>
      <c r="M204" s="851">
        <f t="shared" si="2"/>
        <v>5883.0923947203019</v>
      </c>
      <c r="N204" s="851"/>
      <c r="O204" s="851">
        <f t="shared" si="2"/>
        <v>4312.8339206547689</v>
      </c>
      <c r="P204" s="851">
        <f t="shared" si="2"/>
        <v>4858.5795097423006</v>
      </c>
      <c r="Q204" s="851">
        <f t="shared" si="2"/>
        <v>4672.8971962616824</v>
      </c>
    </row>
    <row r="205" spans="1:17" ht="11.25" customHeight="1">
      <c r="A205" s="10" t="s">
        <v>88</v>
      </c>
      <c r="B205" s="850">
        <f t="shared" si="1"/>
        <v>4905.2551642932094</v>
      </c>
      <c r="C205" s="851">
        <f t="shared" si="2"/>
        <v>5620.2609805293705</v>
      </c>
      <c r="D205" s="851">
        <f t="shared" si="2"/>
        <v>4166.666666666667</v>
      </c>
      <c r="E205" s="851">
        <f t="shared" si="2"/>
        <v>7142.8571428571431</v>
      </c>
      <c r="F205" s="851">
        <f t="shared" si="2"/>
        <v>5119.8522865903915</v>
      </c>
      <c r="G205" s="851">
        <f t="shared" si="2"/>
        <v>5368.4210526315792</v>
      </c>
      <c r="H205" s="851">
        <f t="shared" si="2"/>
        <v>5008.1610446137101</v>
      </c>
      <c r="I205" s="851">
        <f t="shared" si="2"/>
        <v>5388.8888888888887</v>
      </c>
      <c r="J205" s="851">
        <f t="shared" si="2"/>
        <v>6000</v>
      </c>
      <c r="K205" s="851">
        <f t="shared" si="2"/>
        <v>6939.5017793594307</v>
      </c>
      <c r="L205" s="851">
        <f t="shared" si="2"/>
        <v>6400</v>
      </c>
      <c r="M205" s="851">
        <f t="shared" si="2"/>
        <v>6250</v>
      </c>
      <c r="N205" s="851"/>
      <c r="O205" s="851">
        <f t="shared" si="2"/>
        <v>4236.5791308389489</v>
      </c>
      <c r="P205" s="851">
        <f t="shared" si="2"/>
        <v>5527.0821199767042</v>
      </c>
      <c r="Q205" s="851">
        <f t="shared" si="2"/>
        <v>5103.9260969976904</v>
      </c>
    </row>
    <row r="206" spans="1:17" ht="11.25" customHeight="1">
      <c r="A206" s="10" t="s">
        <v>87</v>
      </c>
      <c r="B206" s="850">
        <f t="shared" si="1"/>
        <v>4890.9255748784317</v>
      </c>
      <c r="C206" s="851">
        <f t="shared" si="2"/>
        <v>5229.5836208879691</v>
      </c>
      <c r="D206" s="851">
        <f t="shared" si="2"/>
        <v>4761.9047619047624</v>
      </c>
      <c r="E206" s="851">
        <f t="shared" si="2"/>
        <v>7751.0275983558422</v>
      </c>
      <c r="F206" s="851">
        <f t="shared" si="2"/>
        <v>5879.1890773686382</v>
      </c>
      <c r="G206" s="851">
        <f t="shared" si="2"/>
        <v>5447.470817120623</v>
      </c>
      <c r="H206" s="851">
        <f t="shared" si="2"/>
        <v>4138.021259198691</v>
      </c>
      <c r="I206" s="851">
        <f t="shared" si="2"/>
        <v>4687.5</v>
      </c>
      <c r="J206" s="851">
        <f t="shared" si="2"/>
        <v>6666.666666666667</v>
      </c>
      <c r="K206" s="851">
        <f t="shared" si="2"/>
        <v>6303.3707865168535</v>
      </c>
      <c r="L206" s="851">
        <f t="shared" si="2"/>
        <v>6313.7125945412699</v>
      </c>
      <c r="M206" s="851">
        <f t="shared" si="2"/>
        <v>4926.5807611627215</v>
      </c>
      <c r="N206" s="851"/>
      <c r="O206" s="851">
        <f t="shared" si="2"/>
        <v>4167.2204919667756</v>
      </c>
      <c r="P206" s="851">
        <f t="shared" si="2"/>
        <v>5679.317931793179</v>
      </c>
      <c r="Q206" s="851">
        <f t="shared" si="2"/>
        <v>5682.3979591836724</v>
      </c>
    </row>
    <row r="207" spans="1:17" ht="11.25" customHeight="1">
      <c r="A207" s="10" t="s">
        <v>86</v>
      </c>
      <c r="B207" s="850">
        <f t="shared" si="1"/>
        <v>4750.4177310775849</v>
      </c>
      <c r="C207" s="851">
        <f t="shared" si="2"/>
        <v>5380.6670031121193</v>
      </c>
      <c r="D207" s="851">
        <f t="shared" si="2"/>
        <v>7692.3076923076924</v>
      </c>
      <c r="E207" s="851">
        <f t="shared" si="2"/>
        <v>6805.0193050193056</v>
      </c>
      <c r="F207" s="851">
        <f t="shared" si="2"/>
        <v>4847.9622923492552</v>
      </c>
      <c r="G207" s="851">
        <f t="shared" si="2"/>
        <v>5454.545454545455</v>
      </c>
      <c r="H207" s="851">
        <f t="shared" si="2"/>
        <v>4603.8543897216268</v>
      </c>
      <c r="I207" s="851">
        <f t="shared" si="2"/>
        <v>5000</v>
      </c>
      <c r="J207" s="851"/>
      <c r="K207" s="851">
        <f t="shared" si="2"/>
        <v>6797.5830815709969</v>
      </c>
      <c r="L207" s="851">
        <f t="shared" si="2"/>
        <v>12500</v>
      </c>
      <c r="M207" s="851">
        <f t="shared" si="2"/>
        <v>7703.1564808596377</v>
      </c>
      <c r="N207" s="851"/>
      <c r="O207" s="851">
        <f t="shared" si="2"/>
        <v>4247.8837694316417</v>
      </c>
      <c r="P207" s="851">
        <f t="shared" si="2"/>
        <v>5973.0250481695566</v>
      </c>
      <c r="Q207" s="851">
        <f t="shared" si="2"/>
        <v>5943.2624113475176</v>
      </c>
    </row>
    <row r="208" spans="1:17" ht="11.25" customHeight="1">
      <c r="A208" s="10" t="s">
        <v>85</v>
      </c>
      <c r="B208" s="850">
        <f t="shared" si="1"/>
        <v>5809.9444883138322</v>
      </c>
      <c r="C208" s="851">
        <f t="shared" si="2"/>
        <v>5493.4433999526018</v>
      </c>
      <c r="D208" s="851">
        <f t="shared" si="2"/>
        <v>4347.826086956522</v>
      </c>
      <c r="E208" s="851">
        <f t="shared" si="2"/>
        <v>5000</v>
      </c>
      <c r="F208" s="851">
        <f t="shared" si="2"/>
        <v>6258.0001376367763</v>
      </c>
      <c r="G208" s="851">
        <f t="shared" si="2"/>
        <v>5357.1428571428569</v>
      </c>
      <c r="H208" s="851">
        <f t="shared" si="2"/>
        <v>7400.9593178184405</v>
      </c>
      <c r="I208" s="851">
        <f t="shared" si="2"/>
        <v>10000</v>
      </c>
      <c r="J208" s="851"/>
      <c r="K208" s="851">
        <f t="shared" si="2"/>
        <v>6725.1461988304081</v>
      </c>
      <c r="L208" s="851">
        <f t="shared" si="2"/>
        <v>6190.4761904761908</v>
      </c>
      <c r="M208" s="851">
        <f t="shared" si="2"/>
        <v>4762.459924220344</v>
      </c>
      <c r="N208" s="851"/>
      <c r="O208" s="851">
        <f t="shared" si="2"/>
        <v>5878.6234059415465</v>
      </c>
      <c r="P208" s="851">
        <f t="shared" si="2"/>
        <v>4545.454545454545</v>
      </c>
      <c r="Q208" s="851">
        <f t="shared" si="2"/>
        <v>4425.4581475978202</v>
      </c>
    </row>
    <row r="209" spans="1:21" ht="11.25" customHeight="1">
      <c r="A209" s="10" t="s">
        <v>84</v>
      </c>
      <c r="B209" s="850">
        <f t="shared" si="1"/>
        <v>3712.3938430631533</v>
      </c>
      <c r="C209" s="851">
        <f t="shared" si="2"/>
        <v>4044.091738175186</v>
      </c>
      <c r="D209" s="851">
        <f t="shared" si="2"/>
        <v>3333.333333333333</v>
      </c>
      <c r="E209" s="851">
        <f t="shared" si="2"/>
        <v>5375.939849624061</v>
      </c>
      <c r="F209" s="851">
        <f t="shared" si="2"/>
        <v>3556.788702389747</v>
      </c>
      <c r="G209" s="851">
        <f t="shared" si="2"/>
        <v>5742.574257425742</v>
      </c>
      <c r="H209" s="851">
        <f t="shared" si="2"/>
        <v>3642.7392739273923</v>
      </c>
      <c r="I209" s="851">
        <f t="shared" si="2"/>
        <v>5833.3333333333339</v>
      </c>
      <c r="J209" s="851"/>
      <c r="K209" s="851">
        <f t="shared" si="2"/>
        <v>4263.6082286546516</v>
      </c>
      <c r="L209" s="851"/>
      <c r="M209" s="851">
        <f t="shared" si="2"/>
        <v>6621.6786166174616</v>
      </c>
      <c r="N209" s="851"/>
      <c r="O209" s="851">
        <f t="shared" si="2"/>
        <v>3482.935503727515</v>
      </c>
      <c r="P209" s="851">
        <f t="shared" si="2"/>
        <v>4640.9431939978567</v>
      </c>
      <c r="Q209" s="851">
        <f t="shared" si="2"/>
        <v>4195.1737547607318</v>
      </c>
    </row>
    <row r="210" spans="1:21" ht="12" customHeight="1">
      <c r="A210" s="10" t="s">
        <v>83</v>
      </c>
      <c r="B210" s="850">
        <f t="shared" si="1"/>
        <v>4089.9999999999995</v>
      </c>
      <c r="C210" s="851">
        <f t="shared" si="2"/>
        <v>3712.2373483925353</v>
      </c>
      <c r="D210" s="851">
        <f t="shared" si="2"/>
        <v>3448.2758620689651</v>
      </c>
      <c r="E210" s="851">
        <f t="shared" si="2"/>
        <v>4534.8837209302319</v>
      </c>
      <c r="F210" s="851">
        <f t="shared" si="2"/>
        <v>4673.778807972184</v>
      </c>
      <c r="G210" s="851">
        <f t="shared" si="2"/>
        <v>4790.6976744186049</v>
      </c>
      <c r="H210" s="851">
        <f t="shared" si="2"/>
        <v>4930.0196206671026</v>
      </c>
      <c r="I210" s="851">
        <f t="shared" si="2"/>
        <v>3333.333333333333</v>
      </c>
      <c r="J210" s="851">
        <f t="shared" si="2"/>
        <v>4000</v>
      </c>
      <c r="K210" s="851">
        <f t="shared" si="2"/>
        <v>5114.0290255701448</v>
      </c>
      <c r="L210" s="851">
        <f t="shared" si="2"/>
        <v>8181.818181818182</v>
      </c>
      <c r="M210" s="851">
        <f t="shared" si="2"/>
        <v>3893.939393939394</v>
      </c>
      <c r="N210" s="851">
        <f t="shared" si="2"/>
        <v>8333.3333333333321</v>
      </c>
      <c r="O210" s="851">
        <f t="shared" si="2"/>
        <v>3755.0684931506844</v>
      </c>
      <c r="P210" s="851">
        <f t="shared" si="2"/>
        <v>4807.6923076923076</v>
      </c>
      <c r="Q210" s="851">
        <f t="shared" si="2"/>
        <v>4083.3333333333335</v>
      </c>
    </row>
    <row r="211" spans="1:21" ht="12" customHeight="1">
      <c r="A211" s="10" t="s">
        <v>82</v>
      </c>
      <c r="B211" s="850">
        <f t="shared" si="1"/>
        <v>4289.3871348945031</v>
      </c>
      <c r="C211" s="851">
        <f t="shared" ref="C211:Q226" si="3">(C95/C153)*10000</f>
        <v>4617.7225914061055</v>
      </c>
      <c r="D211" s="851">
        <f t="shared" si="3"/>
        <v>3569.4050991501417</v>
      </c>
      <c r="E211" s="851">
        <f t="shared" si="3"/>
        <v>5562.6191989828349</v>
      </c>
      <c r="F211" s="851">
        <f t="shared" si="3"/>
        <v>3904.2188837299259</v>
      </c>
      <c r="G211" s="851">
        <f t="shared" si="3"/>
        <v>4556.9620253164558</v>
      </c>
      <c r="H211" s="851">
        <f t="shared" si="3"/>
        <v>5897.065420560748</v>
      </c>
      <c r="I211" s="851">
        <f t="shared" si="3"/>
        <v>6153.8461538461543</v>
      </c>
      <c r="J211" s="851"/>
      <c r="K211" s="851">
        <f t="shared" si="3"/>
        <v>4657.3604060913713</v>
      </c>
      <c r="L211" s="851">
        <f t="shared" si="3"/>
        <v>4545.454545454545</v>
      </c>
      <c r="M211" s="851">
        <f t="shared" si="3"/>
        <v>3882.7702072055254</v>
      </c>
      <c r="N211" s="851">
        <f t="shared" si="3"/>
        <v>6250</v>
      </c>
      <c r="O211" s="851">
        <f t="shared" si="3"/>
        <v>4313.9736346516011</v>
      </c>
      <c r="P211" s="851">
        <f t="shared" si="3"/>
        <v>4094.0766550522649</v>
      </c>
      <c r="Q211" s="851">
        <f t="shared" si="3"/>
        <v>4000.3204101249594</v>
      </c>
    </row>
    <row r="212" spans="1:21" ht="12" customHeight="1">
      <c r="A212" s="10" t="s">
        <v>81</v>
      </c>
      <c r="B212" s="850">
        <f t="shared" si="1"/>
        <v>3892.3182401453632</v>
      </c>
      <c r="C212" s="851">
        <f t="shared" si="3"/>
        <v>4024.6976369855352</v>
      </c>
      <c r="D212" s="851">
        <f t="shared" si="3"/>
        <v>3571.4285714285711</v>
      </c>
      <c r="E212" s="851">
        <f t="shared" si="3"/>
        <v>4891.6706788637457</v>
      </c>
      <c r="F212" s="851">
        <f t="shared" si="3"/>
        <v>3788.18324154218</v>
      </c>
      <c r="G212" s="851">
        <f t="shared" si="3"/>
        <v>5162.6712328767126</v>
      </c>
      <c r="H212" s="851">
        <f t="shared" si="3"/>
        <v>3482.5090470446316</v>
      </c>
      <c r="I212" s="851">
        <f t="shared" si="3"/>
        <v>6666.666666666667</v>
      </c>
      <c r="J212" s="851"/>
      <c r="K212" s="851">
        <f t="shared" si="3"/>
        <v>5705.9599519581016</v>
      </c>
      <c r="L212" s="851">
        <f t="shared" si="3"/>
        <v>4761.9047619047615</v>
      </c>
      <c r="M212" s="851">
        <f t="shared" si="3"/>
        <v>4439.8092967818829</v>
      </c>
      <c r="N212" s="851">
        <f t="shared" si="3"/>
        <v>8333.3333333333321</v>
      </c>
      <c r="O212" s="851">
        <f t="shared" si="3"/>
        <v>3566.3628908370583</v>
      </c>
      <c r="P212" s="851">
        <f t="shared" si="3"/>
        <v>5424.6759052302195</v>
      </c>
      <c r="Q212" s="851">
        <f t="shared" si="3"/>
        <v>5464.4808743169406</v>
      </c>
    </row>
    <row r="213" spans="1:21" ht="12" customHeight="1">
      <c r="A213" s="10" t="s">
        <v>80</v>
      </c>
      <c r="B213" s="850">
        <f t="shared" si="1"/>
        <v>3802.9267816635852</v>
      </c>
      <c r="C213" s="851">
        <f t="shared" si="3"/>
        <v>3724.0513779254948</v>
      </c>
      <c r="D213" s="851">
        <f t="shared" si="3"/>
        <v>3571.4285714285716</v>
      </c>
      <c r="E213" s="851">
        <f t="shared" si="3"/>
        <v>4747.276571501794</v>
      </c>
      <c r="F213" s="851">
        <f t="shared" si="3"/>
        <v>3569.3351832102958</v>
      </c>
      <c r="G213" s="851">
        <f t="shared" si="3"/>
        <v>7843.75</v>
      </c>
      <c r="H213" s="851">
        <f t="shared" si="3"/>
        <v>4115.6196146012844</v>
      </c>
      <c r="I213" s="851">
        <f t="shared" si="3"/>
        <v>3984.239130434783</v>
      </c>
      <c r="J213" s="851">
        <f t="shared" si="3"/>
        <v>4294.4444444444443</v>
      </c>
      <c r="K213" s="851">
        <f t="shared" si="3"/>
        <v>4996.6147596479359</v>
      </c>
      <c r="L213" s="851">
        <f t="shared" si="3"/>
        <v>5261.7521367521367</v>
      </c>
      <c r="M213" s="851">
        <f t="shared" si="3"/>
        <v>4346.4000000000005</v>
      </c>
      <c r="N213" s="851">
        <f t="shared" si="3"/>
        <v>3448.2758620689651</v>
      </c>
      <c r="O213" s="851">
        <f t="shared" si="3"/>
        <v>3770.9423613522868</v>
      </c>
      <c r="P213" s="851">
        <f t="shared" si="3"/>
        <v>4476.2971014492759</v>
      </c>
      <c r="Q213" s="851">
        <f t="shared" si="3"/>
        <v>3471.8030303030305</v>
      </c>
      <c r="S213" s="40"/>
      <c r="T213" s="40"/>
      <c r="U213" s="40"/>
    </row>
    <row r="214" spans="1:21" ht="12" customHeight="1">
      <c r="A214" s="10" t="s">
        <v>79</v>
      </c>
      <c r="B214" s="850">
        <f t="shared" si="1"/>
        <v>3565.7182276295662</v>
      </c>
      <c r="C214" s="851">
        <f t="shared" si="3"/>
        <v>3431.2990566011313</v>
      </c>
      <c r="D214" s="851">
        <f t="shared" si="3"/>
        <v>3571.4285714285716</v>
      </c>
      <c r="E214" s="851">
        <f t="shared" si="3"/>
        <v>4636.3595897161977</v>
      </c>
      <c r="F214" s="851">
        <f t="shared" si="3"/>
        <v>3596.9593652526755</v>
      </c>
      <c r="G214" s="851">
        <f t="shared" si="3"/>
        <v>4959.7207303974219</v>
      </c>
      <c r="H214" s="851">
        <f t="shared" si="3"/>
        <v>3728.7290850836603</v>
      </c>
      <c r="I214" s="851">
        <f t="shared" si="3"/>
        <v>5172.1854304635763</v>
      </c>
      <c r="J214" s="851">
        <f t="shared" si="3"/>
        <v>5128.2051282051289</v>
      </c>
      <c r="K214" s="851">
        <f t="shared" si="3"/>
        <v>4640.7766990291257</v>
      </c>
      <c r="L214" s="851">
        <f t="shared" si="3"/>
        <v>4401.4084507042253</v>
      </c>
      <c r="M214" s="851">
        <f t="shared" si="3"/>
        <v>3896.3660834454909</v>
      </c>
      <c r="N214" s="851">
        <f t="shared" si="3"/>
        <v>5555.5555555555557</v>
      </c>
      <c r="O214" s="851">
        <f t="shared" si="3"/>
        <v>3188.731843302196</v>
      </c>
      <c r="P214" s="851">
        <f t="shared" si="3"/>
        <v>4390.6080347448433</v>
      </c>
      <c r="Q214" s="851">
        <f t="shared" si="3"/>
        <v>4508.771929824562</v>
      </c>
    </row>
    <row r="215" spans="1:21" ht="12" customHeight="1">
      <c r="A215" s="10" t="s">
        <v>78</v>
      </c>
      <c r="B215" s="850">
        <f t="shared" si="1"/>
        <v>4528.4052533593949</v>
      </c>
      <c r="C215" s="851">
        <f t="shared" si="3"/>
        <v>3990.8469179826793</v>
      </c>
      <c r="D215" s="851">
        <f t="shared" si="3"/>
        <v>3448.2758620689656</v>
      </c>
      <c r="E215" s="851">
        <f t="shared" si="3"/>
        <v>8773.0946707171388</v>
      </c>
      <c r="F215" s="851">
        <f t="shared" si="3"/>
        <v>4929.0483836288076</v>
      </c>
      <c r="G215" s="851">
        <f t="shared" si="3"/>
        <v>7724.9695036126486</v>
      </c>
      <c r="H215" s="851">
        <f t="shared" si="3"/>
        <v>5157.8203755791219</v>
      </c>
      <c r="I215" s="851">
        <f t="shared" si="3"/>
        <v>5488.6869436201769</v>
      </c>
      <c r="J215" s="851">
        <f t="shared" si="3"/>
        <v>4736.8421052631575</v>
      </c>
      <c r="K215" s="851">
        <f t="shared" si="3"/>
        <v>5180.8043257857398</v>
      </c>
      <c r="L215" s="851">
        <f t="shared" si="3"/>
        <v>4500</v>
      </c>
      <c r="M215" s="851">
        <f t="shared" si="3"/>
        <v>5129.0793960058445</v>
      </c>
      <c r="N215" s="851">
        <f t="shared" si="3"/>
        <v>6060.606060606061</v>
      </c>
      <c r="O215" s="851">
        <f t="shared" si="3"/>
        <v>3862.9614032017234</v>
      </c>
      <c r="P215" s="851">
        <f t="shared" si="3"/>
        <v>5525.0430363144524</v>
      </c>
      <c r="Q215" s="851">
        <f t="shared" si="3"/>
        <v>4587.0578613780408</v>
      </c>
    </row>
    <row r="216" spans="1:21" ht="12" customHeight="1">
      <c r="A216" s="10" t="s">
        <v>77</v>
      </c>
      <c r="B216" s="850">
        <f t="shared" si="1"/>
        <v>3663.8643043846891</v>
      </c>
      <c r="C216" s="851">
        <f t="shared" si="3"/>
        <v>3249.7883353008733</v>
      </c>
      <c r="D216" s="851">
        <f t="shared" si="3"/>
        <v>4474.7978287360138</v>
      </c>
      <c r="E216" s="851">
        <f t="shared" si="3"/>
        <v>7282.9674854267823</v>
      </c>
      <c r="F216" s="851">
        <f t="shared" si="3"/>
        <v>3508.1368569322003</v>
      </c>
      <c r="G216" s="851">
        <f t="shared" si="3"/>
        <v>6034.1981499361509</v>
      </c>
      <c r="H216" s="851">
        <f t="shared" si="3"/>
        <v>4059.7105048417288</v>
      </c>
      <c r="I216" s="851">
        <f t="shared" si="3"/>
        <v>3212.1432027092401</v>
      </c>
      <c r="J216" s="851">
        <f t="shared" si="3"/>
        <v>4922.9869370247616</v>
      </c>
      <c r="K216" s="851">
        <f t="shared" si="3"/>
        <v>3841.3623179889269</v>
      </c>
      <c r="L216" s="851">
        <f t="shared" si="3"/>
        <v>18989.547038327531</v>
      </c>
      <c r="M216" s="851">
        <f t="shared" si="3"/>
        <v>5989.5468483816021</v>
      </c>
      <c r="N216" s="851">
        <f t="shared" si="3"/>
        <v>4922.2070579060246</v>
      </c>
      <c r="O216" s="851">
        <f t="shared" si="3"/>
        <v>3334.1506993168964</v>
      </c>
      <c r="P216" s="851">
        <f t="shared" si="3"/>
        <v>7403.9948453608249</v>
      </c>
      <c r="Q216" s="851">
        <f t="shared" si="3"/>
        <v>4229.6078777250887</v>
      </c>
    </row>
    <row r="217" spans="1:21" ht="12" customHeight="1">
      <c r="A217" s="10" t="s">
        <v>76</v>
      </c>
      <c r="B217" s="850">
        <f t="shared" si="1"/>
        <v>3731.3336329683034</v>
      </c>
      <c r="C217" s="851">
        <f t="shared" si="3"/>
        <v>3481.6189518626525</v>
      </c>
      <c r="D217" s="851">
        <f t="shared" si="3"/>
        <v>3642.6987646499842</v>
      </c>
      <c r="E217" s="851">
        <f t="shared" si="3"/>
        <v>4112.839110636467</v>
      </c>
      <c r="F217" s="851">
        <f t="shared" si="3"/>
        <v>3842.1780131823984</v>
      </c>
      <c r="G217" s="851">
        <f t="shared" si="3"/>
        <v>5435.5451622332648</v>
      </c>
      <c r="H217" s="851">
        <f t="shared" si="3"/>
        <v>4616.443304194132</v>
      </c>
      <c r="I217" s="851">
        <f t="shared" si="3"/>
        <v>4739.5998729755474</v>
      </c>
      <c r="J217" s="851">
        <f t="shared" si="3"/>
        <v>3854.6255506607931</v>
      </c>
      <c r="K217" s="851">
        <f t="shared" si="3"/>
        <v>5549.21754508104</v>
      </c>
      <c r="L217" s="851">
        <f t="shared" si="3"/>
        <v>10526.315789473683</v>
      </c>
      <c r="M217" s="851">
        <f t="shared" si="3"/>
        <v>3471.7092628157779</v>
      </c>
      <c r="N217" s="851">
        <f t="shared" si="3"/>
        <v>8609.9095959492424</v>
      </c>
      <c r="O217" s="851">
        <f t="shared" si="3"/>
        <v>3429.8543241460984</v>
      </c>
      <c r="P217" s="851">
        <f t="shared" si="3"/>
        <v>4465.3595635894608</v>
      </c>
      <c r="Q217" s="851">
        <f t="shared" si="3"/>
        <v>3330.2667893284265</v>
      </c>
    </row>
    <row r="218" spans="1:21" ht="12" customHeight="1">
      <c r="A218" s="10" t="s">
        <v>75</v>
      </c>
      <c r="B218" s="850">
        <f t="shared" si="1"/>
        <v>3363.2039007670119</v>
      </c>
      <c r="C218" s="851">
        <f t="shared" si="3"/>
        <v>3441.0223735387694</v>
      </c>
      <c r="D218" s="851">
        <f t="shared" si="3"/>
        <v>3571.4285714285711</v>
      </c>
      <c r="E218" s="851">
        <f t="shared" si="3"/>
        <v>5352.5371326576142</v>
      </c>
      <c r="F218" s="851">
        <f t="shared" si="3"/>
        <v>3137.9895477537261</v>
      </c>
      <c r="G218" s="851">
        <f t="shared" si="3"/>
        <v>5654.7619047619046</v>
      </c>
      <c r="H218" s="851">
        <f t="shared" si="3"/>
        <v>3617.2086092951299</v>
      </c>
      <c r="I218" s="851">
        <f t="shared" si="3"/>
        <v>4676.8351994039613</v>
      </c>
      <c r="J218" s="851">
        <f t="shared" si="3"/>
        <v>3715.1702786377709</v>
      </c>
      <c r="K218" s="851">
        <f t="shared" si="3"/>
        <v>4665.760960127348</v>
      </c>
      <c r="L218" s="851">
        <f t="shared" si="3"/>
        <v>4889.5027624309387</v>
      </c>
      <c r="M218" s="851">
        <f t="shared" si="3"/>
        <v>3504.775900073475</v>
      </c>
      <c r="N218" s="851">
        <f t="shared" si="3"/>
        <v>4539.256902624702</v>
      </c>
      <c r="O218" s="851">
        <f t="shared" si="3"/>
        <v>3039.6915295905928</v>
      </c>
      <c r="P218" s="851">
        <f t="shared" si="3"/>
        <v>4040.3078792789142</v>
      </c>
      <c r="Q218" s="851">
        <f t="shared" si="3"/>
        <v>3212.8702020986107</v>
      </c>
    </row>
    <row r="219" spans="1:21" ht="12" customHeight="1">
      <c r="A219" s="10" t="s">
        <v>74</v>
      </c>
      <c r="B219" s="850">
        <f t="shared" si="1"/>
        <v>3543.278078569248</v>
      </c>
      <c r="C219" s="851">
        <f t="shared" si="3"/>
        <v>3387.1855340455072</v>
      </c>
      <c r="D219" s="851">
        <f t="shared" si="3"/>
        <v>3333.333333333333</v>
      </c>
      <c r="E219" s="851">
        <f t="shared" si="3"/>
        <v>4316.1542807451278</v>
      </c>
      <c r="F219" s="851">
        <f t="shared" si="3"/>
        <v>3655.6125566833907</v>
      </c>
      <c r="G219" s="851">
        <f t="shared" si="3"/>
        <v>5909.924464044012</v>
      </c>
      <c r="H219" s="851">
        <f t="shared" si="3"/>
        <v>4288.2855766000366</v>
      </c>
      <c r="I219" s="851">
        <f t="shared" si="3"/>
        <v>5023.9037256841411</v>
      </c>
      <c r="J219" s="851">
        <f t="shared" si="3"/>
        <v>3636.3636363636365</v>
      </c>
      <c r="K219" s="851">
        <f t="shared" si="3"/>
        <v>5155.9633027522932</v>
      </c>
      <c r="L219" s="851">
        <f t="shared" si="3"/>
        <v>6223.7762237762236</v>
      </c>
      <c r="M219" s="851">
        <f t="shared" si="3"/>
        <v>3289.655172413793</v>
      </c>
      <c r="N219" s="851">
        <f t="shared" si="3"/>
        <v>4070.55630936228</v>
      </c>
      <c r="O219" s="851">
        <f t="shared" si="3"/>
        <v>2985.5403297508997</v>
      </c>
      <c r="P219" s="851">
        <f t="shared" si="3"/>
        <v>5176.7808732656431</v>
      </c>
      <c r="Q219" s="851">
        <f t="shared" si="3"/>
        <v>3608.1724041421776</v>
      </c>
    </row>
    <row r="220" spans="1:21" ht="11.25" customHeight="1">
      <c r="A220" s="10" t="s">
        <v>57</v>
      </c>
      <c r="B220" s="850">
        <f t="shared" si="1"/>
        <v>5400.3205128619429</v>
      </c>
      <c r="C220" s="851">
        <f t="shared" si="3"/>
        <v>7513.3621340682184</v>
      </c>
      <c r="D220" s="851">
        <f t="shared" si="3"/>
        <v>4347.826086956522</v>
      </c>
      <c r="E220" s="851">
        <f t="shared" si="3"/>
        <v>9193.3956928836051</v>
      </c>
      <c r="F220" s="851">
        <f t="shared" si="3"/>
        <v>4590.4848677431164</v>
      </c>
      <c r="G220" s="851">
        <f t="shared" si="3"/>
        <v>9736.405147364052</v>
      </c>
      <c r="H220" s="851">
        <f t="shared" si="3"/>
        <v>8282.942812258776</v>
      </c>
      <c r="I220" s="851">
        <f t="shared" si="3"/>
        <v>6666.6666666666661</v>
      </c>
      <c r="J220" s="851">
        <f t="shared" si="3"/>
        <v>4184.6309916307382</v>
      </c>
      <c r="K220" s="851">
        <f t="shared" si="3"/>
        <v>9293.1664552288257</v>
      </c>
      <c r="L220" s="851">
        <f t="shared" si="3"/>
        <v>8333.3333333333321</v>
      </c>
      <c r="M220" s="851">
        <f t="shared" si="3"/>
        <v>4387.262677534286</v>
      </c>
      <c r="N220" s="851">
        <f t="shared" si="3"/>
        <v>4224.4001351808047</v>
      </c>
      <c r="O220" s="851">
        <f t="shared" si="3"/>
        <v>4161.5082414897151</v>
      </c>
      <c r="P220" s="851">
        <f t="shared" si="3"/>
        <v>7763.8664034388785</v>
      </c>
      <c r="Q220" s="851">
        <f t="shared" si="3"/>
        <v>3840.2665108001343</v>
      </c>
    </row>
    <row r="221" spans="1:21" ht="11.25" customHeight="1">
      <c r="A221" s="10" t="s">
        <v>58</v>
      </c>
      <c r="B221" s="850">
        <f t="shared" si="1"/>
        <v>3421.3765072789242</v>
      </c>
      <c r="C221" s="851">
        <f t="shared" si="3"/>
        <v>3302.0619774212878</v>
      </c>
      <c r="D221" s="851">
        <f t="shared" si="3"/>
        <v>4000</v>
      </c>
      <c r="E221" s="851">
        <f t="shared" si="3"/>
        <v>4137.3076075015215</v>
      </c>
      <c r="F221" s="851">
        <f t="shared" si="3"/>
        <v>3869.0174038113851</v>
      </c>
      <c r="G221" s="851">
        <f t="shared" si="3"/>
        <v>5709.5709570957097</v>
      </c>
      <c r="H221" s="851">
        <f t="shared" si="3"/>
        <v>3629.0876763314395</v>
      </c>
      <c r="I221" s="851">
        <f t="shared" si="3"/>
        <v>6666.6666666666661</v>
      </c>
      <c r="J221" s="851">
        <f t="shared" si="3"/>
        <v>3691.3913705935315</v>
      </c>
      <c r="K221" s="851">
        <f t="shared" si="3"/>
        <v>4752.300484767713</v>
      </c>
      <c r="L221" s="851">
        <f t="shared" si="3"/>
        <v>3842.6763110307411</v>
      </c>
      <c r="M221" s="851">
        <f t="shared" si="3"/>
        <v>3526.2518243588211</v>
      </c>
      <c r="N221" s="851">
        <f t="shared" si="3"/>
        <v>5777.1151695862836</v>
      </c>
      <c r="O221" s="851">
        <f t="shared" si="3"/>
        <v>2917.0699477666826</v>
      </c>
      <c r="P221" s="851">
        <f t="shared" si="3"/>
        <v>2740.6771547404492</v>
      </c>
      <c r="Q221" s="851">
        <f t="shared" si="3"/>
        <v>3665.2302170256899</v>
      </c>
    </row>
    <row r="222" spans="1:21" ht="11.25" customHeight="1">
      <c r="A222" s="10" t="s">
        <v>59</v>
      </c>
      <c r="B222" s="850">
        <f t="shared" si="1"/>
        <v>3835.2357711260461</v>
      </c>
      <c r="C222" s="851">
        <f t="shared" si="3"/>
        <v>3778.3759226507163</v>
      </c>
      <c r="D222" s="851">
        <f t="shared" si="3"/>
        <v>4545.454545454546</v>
      </c>
      <c r="E222" s="851">
        <f t="shared" si="3"/>
        <v>4212.647831940284</v>
      </c>
      <c r="F222" s="851">
        <f t="shared" si="3"/>
        <v>4115.6496848450915</v>
      </c>
      <c r="G222" s="851">
        <f t="shared" si="3"/>
        <v>5715.9075271776519</v>
      </c>
      <c r="H222" s="851">
        <f t="shared" si="3"/>
        <v>4072.4874976023752</v>
      </c>
      <c r="I222" s="851">
        <f t="shared" si="3"/>
        <v>6666.6666666666661</v>
      </c>
      <c r="J222" s="851">
        <f t="shared" si="3"/>
        <v>3508.0121264616719</v>
      </c>
      <c r="K222" s="851">
        <f t="shared" si="3"/>
        <v>6557.7596266044338</v>
      </c>
      <c r="L222" s="851">
        <f t="shared" si="3"/>
        <v>3959.0747330960853</v>
      </c>
      <c r="M222" s="851">
        <f t="shared" si="3"/>
        <v>3376.6190610023491</v>
      </c>
      <c r="N222" s="851">
        <f t="shared" si="3"/>
        <v>4259.2316485264155</v>
      </c>
      <c r="O222" s="851">
        <f t="shared" si="3"/>
        <v>3176.9080442554719</v>
      </c>
      <c r="P222" s="851">
        <f t="shared" si="3"/>
        <v>4457.4114595996434</v>
      </c>
      <c r="Q222" s="851">
        <f t="shared" si="3"/>
        <v>3460.4620900495738</v>
      </c>
    </row>
    <row r="223" spans="1:21" ht="11.25" customHeight="1">
      <c r="A223" s="10" t="s">
        <v>60</v>
      </c>
      <c r="B223" s="850">
        <f t="shared" si="1"/>
        <v>4382.6160958484252</v>
      </c>
      <c r="C223" s="851">
        <f t="shared" si="3"/>
        <v>3764.2563497483329</v>
      </c>
      <c r="D223" s="851">
        <f t="shared" si="3"/>
        <v>5263.1578947368416</v>
      </c>
      <c r="E223" s="851">
        <f t="shared" si="3"/>
        <v>13117.845463728661</v>
      </c>
      <c r="F223" s="851">
        <f t="shared" si="3"/>
        <v>4964.125757622216</v>
      </c>
      <c r="G223" s="851">
        <f t="shared" si="3"/>
        <v>10000</v>
      </c>
      <c r="H223" s="851">
        <f t="shared" si="3"/>
        <v>4275.510378565923</v>
      </c>
      <c r="I223" s="851">
        <f t="shared" si="3"/>
        <v>10526.315789473683</v>
      </c>
      <c r="J223" s="851">
        <f t="shared" si="3"/>
        <v>3961.5259210955328</v>
      </c>
      <c r="K223" s="851">
        <f t="shared" si="3"/>
        <v>3727.4514293698048</v>
      </c>
      <c r="L223" s="851">
        <f t="shared" si="3"/>
        <v>11276.595744680853</v>
      </c>
      <c r="M223" s="851">
        <f t="shared" si="3"/>
        <v>7909.3760057482023</v>
      </c>
      <c r="N223" s="851">
        <f t="shared" si="3"/>
        <v>5749.6042305230885</v>
      </c>
      <c r="O223" s="851">
        <f t="shared" si="3"/>
        <v>3678.5325983932262</v>
      </c>
      <c r="P223" s="851">
        <f t="shared" si="3"/>
        <v>9248.4622169276408</v>
      </c>
      <c r="Q223" s="851">
        <f t="shared" si="3"/>
        <v>6631.1666875661613</v>
      </c>
    </row>
    <row r="224" spans="1:21" ht="11.25" customHeight="1">
      <c r="A224" s="10" t="s">
        <v>61</v>
      </c>
      <c r="B224" s="850">
        <f t="shared" si="1"/>
        <v>3926.6676736493964</v>
      </c>
      <c r="C224" s="851">
        <f t="shared" si="3"/>
        <v>3714.301719116901</v>
      </c>
      <c r="D224" s="851">
        <f t="shared" si="3"/>
        <v>9096.5732087227407</v>
      </c>
      <c r="E224" s="851">
        <f t="shared" si="3"/>
        <v>7648.6924740968661</v>
      </c>
      <c r="F224" s="851">
        <f t="shared" si="3"/>
        <v>3987.6550590617376</v>
      </c>
      <c r="G224" s="851">
        <f t="shared" si="3"/>
        <v>8333.3333333333339</v>
      </c>
      <c r="H224" s="851">
        <f t="shared" si="3"/>
        <v>4017.0253524160098</v>
      </c>
      <c r="I224" s="851">
        <f t="shared" si="3"/>
        <v>8333.3333333333339</v>
      </c>
      <c r="J224" s="851">
        <f t="shared" si="3"/>
        <v>6506.3991698374266</v>
      </c>
      <c r="K224" s="851">
        <f t="shared" si="3"/>
        <v>5354.0884759736673</v>
      </c>
      <c r="L224" s="851">
        <f t="shared" si="3"/>
        <v>3852.9204785362422</v>
      </c>
      <c r="M224" s="851">
        <f t="shared" si="3"/>
        <v>11889.599300466727</v>
      </c>
      <c r="N224" s="851">
        <f t="shared" si="3"/>
        <v>5808.7329241617581</v>
      </c>
      <c r="O224" s="851">
        <f t="shared" si="3"/>
        <v>3007.5355956716526</v>
      </c>
      <c r="P224" s="851">
        <f t="shared" si="3"/>
        <v>6404.9510824413137</v>
      </c>
      <c r="Q224" s="851">
        <f t="shared" si="3"/>
        <v>7090.5354324929358</v>
      </c>
    </row>
    <row r="225" spans="1:17" ht="11.25" customHeight="1">
      <c r="A225" s="10" t="s">
        <v>62</v>
      </c>
      <c r="B225" s="850">
        <f t="shared" si="1"/>
        <v>3605.508147011763</v>
      </c>
      <c r="C225" s="851">
        <f t="shared" si="3"/>
        <v>3749.6463648287672</v>
      </c>
      <c r="D225" s="851">
        <f t="shared" si="3"/>
        <v>5333.0705557745359</v>
      </c>
      <c r="E225" s="851">
        <f t="shared" si="3"/>
        <v>4162.6189838191394</v>
      </c>
      <c r="F225" s="851">
        <f t="shared" si="3"/>
        <v>3328.5088536943867</v>
      </c>
      <c r="G225" s="851">
        <f t="shared" si="3"/>
        <v>5000</v>
      </c>
      <c r="H225" s="851">
        <f t="shared" si="3"/>
        <v>3780.0001660543203</v>
      </c>
      <c r="I225" s="851">
        <f t="shared" si="3"/>
        <v>5000</v>
      </c>
      <c r="J225" s="851">
        <f t="shared" si="3"/>
        <v>3965.2009232408127</v>
      </c>
      <c r="K225" s="851">
        <f t="shared" si="3"/>
        <v>4954.1751029470734</v>
      </c>
      <c r="L225" s="851">
        <f t="shared" si="3"/>
        <v>3946.5695203400119</v>
      </c>
      <c r="M225" s="851">
        <f t="shared" si="3"/>
        <v>5430.4961168411382</v>
      </c>
      <c r="N225" s="851">
        <f t="shared" si="3"/>
        <v>4179.1203030106681</v>
      </c>
      <c r="O225" s="851">
        <f t="shared" si="3"/>
        <v>3222.6342963443303</v>
      </c>
      <c r="P225" s="851">
        <f t="shared" si="3"/>
        <v>3544.0814187282799</v>
      </c>
      <c r="Q225" s="851">
        <f t="shared" si="3"/>
        <v>4959.3630784541383</v>
      </c>
    </row>
    <row r="226" spans="1:17" ht="11.25" customHeight="1">
      <c r="A226" s="10" t="s">
        <v>38</v>
      </c>
      <c r="B226" s="850">
        <f t="shared" si="1"/>
        <v>3149.0973785648303</v>
      </c>
      <c r="C226" s="851">
        <f t="shared" si="3"/>
        <v>3315.0968170015121</v>
      </c>
      <c r="D226" s="851">
        <f t="shared" si="3"/>
        <v>4404.3210925026324</v>
      </c>
      <c r="E226" s="851">
        <f t="shared" si="3"/>
        <v>4806.646297446573</v>
      </c>
      <c r="F226" s="851">
        <f t="shared" si="3"/>
        <v>2838.2356645475311</v>
      </c>
      <c r="G226" s="851">
        <f t="shared" si="3"/>
        <v>5000</v>
      </c>
      <c r="H226" s="851">
        <f t="shared" si="3"/>
        <v>3608.6194000085547</v>
      </c>
      <c r="I226" s="851">
        <f t="shared" si="3"/>
        <v>5000</v>
      </c>
      <c r="J226" s="851">
        <f t="shared" si="3"/>
        <v>3702.1000216497082</v>
      </c>
      <c r="K226" s="851">
        <f t="shared" si="3"/>
        <v>3664.1845616738879</v>
      </c>
      <c r="L226" s="851">
        <f t="shared" si="3"/>
        <v>3529.7311973934297</v>
      </c>
      <c r="M226" s="851">
        <f t="shared" si="3"/>
        <v>3839.5512489353682</v>
      </c>
      <c r="N226" s="851">
        <f t="shared" si="3"/>
        <v>3567.4597816943101</v>
      </c>
      <c r="O226" s="851">
        <f t="shared" si="3"/>
        <v>2648.3525132006753</v>
      </c>
      <c r="P226" s="851">
        <f t="shared" si="3"/>
        <v>4064.6161717946443</v>
      </c>
      <c r="Q226" s="851">
        <f t="shared" si="3"/>
        <v>4734.5129535056276</v>
      </c>
    </row>
    <row r="227" spans="1:17" ht="11.25" customHeight="1">
      <c r="A227" s="10" t="s">
        <v>39</v>
      </c>
      <c r="B227" s="850">
        <f t="shared" si="1"/>
        <v>3315.134858732968</v>
      </c>
      <c r="C227" s="851">
        <f t="shared" ref="C227:Q236" si="4">(C111/C169)*10000</f>
        <v>3068.1201752555808</v>
      </c>
      <c r="D227" s="851">
        <f t="shared" si="4"/>
        <v>3469.6010936059924</v>
      </c>
      <c r="E227" s="851">
        <f t="shared" si="4"/>
        <v>5222.3603288156792</v>
      </c>
      <c r="F227" s="851">
        <f t="shared" si="4"/>
        <v>2957.0602950883863</v>
      </c>
      <c r="G227" s="851">
        <f t="shared" si="4"/>
        <v>5555.5555555555557</v>
      </c>
      <c r="H227" s="851">
        <f t="shared" si="4"/>
        <v>5128.5555316947466</v>
      </c>
      <c r="I227" s="851">
        <f t="shared" si="4"/>
        <v>5000</v>
      </c>
      <c r="J227" s="851">
        <f t="shared" si="4"/>
        <v>4230.637069617208</v>
      </c>
      <c r="K227" s="851">
        <f t="shared" si="4"/>
        <v>2948.7503672623834</v>
      </c>
      <c r="L227" s="851">
        <f t="shared" si="4"/>
        <v>3335.53500660502</v>
      </c>
      <c r="M227" s="851">
        <f t="shared" si="4"/>
        <v>4669.7628252370541</v>
      </c>
      <c r="N227" s="851">
        <f t="shared" si="4"/>
        <v>3159.7783337254632</v>
      </c>
      <c r="O227" s="851">
        <f t="shared" si="4"/>
        <v>3755.2549127911416</v>
      </c>
      <c r="P227" s="851">
        <f t="shared" si="4"/>
        <v>3769.1012571783576</v>
      </c>
      <c r="Q227" s="851">
        <f t="shared" si="4"/>
        <v>3216.4889823562598</v>
      </c>
    </row>
    <row r="228" spans="1:17" ht="12" customHeight="1">
      <c r="A228" s="10" t="s">
        <v>40</v>
      </c>
      <c r="B228" s="850">
        <f t="shared" si="1"/>
        <v>3153.5133919393138</v>
      </c>
      <c r="C228" s="851">
        <f t="shared" si="4"/>
        <v>3233.9326269165467</v>
      </c>
      <c r="D228" s="851">
        <f t="shared" si="4"/>
        <v>3845.5760853237193</v>
      </c>
      <c r="E228" s="851">
        <f t="shared" si="4"/>
        <v>3232.9204423115393</v>
      </c>
      <c r="F228" s="851">
        <f t="shared" si="4"/>
        <v>3047.6134159670614</v>
      </c>
      <c r="G228" s="851">
        <f t="shared" si="4"/>
        <v>5000</v>
      </c>
      <c r="H228" s="851">
        <f t="shared" si="4"/>
        <v>3563.7397885070445</v>
      </c>
      <c r="I228" s="851">
        <f t="shared" si="4"/>
        <v>4000</v>
      </c>
      <c r="J228" s="851">
        <f t="shared" si="4"/>
        <v>5000</v>
      </c>
      <c r="K228" s="851">
        <f t="shared" si="4"/>
        <v>3367.6083247501711</v>
      </c>
      <c r="L228" s="851">
        <f t="shared" si="4"/>
        <v>4353.471596032462</v>
      </c>
      <c r="M228" s="851">
        <f t="shared" si="4"/>
        <v>4103.4338865780937</v>
      </c>
      <c r="N228" s="851">
        <f t="shared" si="4"/>
        <v>3669.8934758908754</v>
      </c>
      <c r="O228" s="851">
        <f t="shared" si="4"/>
        <v>2900.6779154050078</v>
      </c>
      <c r="P228" s="851">
        <f t="shared" si="4"/>
        <v>2739.6449591785972</v>
      </c>
      <c r="Q228" s="851">
        <f t="shared" si="4"/>
        <v>4070.8299584430597</v>
      </c>
    </row>
    <row r="229" spans="1:17" ht="12" customHeight="1">
      <c r="A229" s="10" t="s">
        <v>41</v>
      </c>
      <c r="B229" s="850">
        <f t="shared" si="1"/>
        <v>4318.5548947892685</v>
      </c>
      <c r="C229" s="851">
        <f t="shared" si="4"/>
        <v>4423.4199695542147</v>
      </c>
      <c r="D229" s="851">
        <f t="shared" si="4"/>
        <v>4276.7592342949574</v>
      </c>
      <c r="E229" s="851">
        <f t="shared" si="4"/>
        <v>4660.5848326634859</v>
      </c>
      <c r="F229" s="851">
        <f t="shared" si="4"/>
        <v>3896.3225831036884</v>
      </c>
      <c r="G229" s="851">
        <f t="shared" si="4"/>
        <v>5000</v>
      </c>
      <c r="H229" s="851">
        <f t="shared" si="4"/>
        <v>8662.4762461628416</v>
      </c>
      <c r="I229" s="851">
        <f t="shared" si="4"/>
        <v>4000</v>
      </c>
      <c r="J229" s="851">
        <f t="shared" si="4"/>
        <v>4761.7433742289704</v>
      </c>
      <c r="K229" s="851">
        <f t="shared" si="4"/>
        <v>3725.1788549713656</v>
      </c>
      <c r="L229" s="851">
        <f t="shared" si="4"/>
        <v>3594.5636987171347</v>
      </c>
      <c r="M229" s="851">
        <f t="shared" si="4"/>
        <v>4476.5072645326654</v>
      </c>
      <c r="N229" s="851">
        <f t="shared" si="4"/>
        <v>4643.7532075041336</v>
      </c>
      <c r="O229" s="851">
        <f t="shared" si="4"/>
        <v>4143.9763329774478</v>
      </c>
      <c r="P229" s="851">
        <f t="shared" si="4"/>
        <v>3769.4005767704598</v>
      </c>
      <c r="Q229" s="851">
        <f t="shared" si="4"/>
        <v>3787.2843837532168</v>
      </c>
    </row>
    <row r="230" spans="1:17" ht="12" customHeight="1">
      <c r="A230" s="10" t="s">
        <v>42</v>
      </c>
      <c r="B230" s="850">
        <f t="shared" si="1"/>
        <v>2999.4064297788955</v>
      </c>
      <c r="C230" s="851">
        <f t="shared" si="4"/>
        <v>3090.3463277879628</v>
      </c>
      <c r="D230" s="851">
        <f t="shared" si="4"/>
        <v>3063.328424153166</v>
      </c>
      <c r="E230" s="851">
        <f t="shared" si="4"/>
        <v>3848.1827598023929</v>
      </c>
      <c r="F230" s="851">
        <f t="shared" si="4"/>
        <v>2834.1606669377957</v>
      </c>
      <c r="G230" s="851">
        <f t="shared" si="4"/>
        <v>3785.0058343057181</v>
      </c>
      <c r="H230" s="851">
        <f t="shared" si="4"/>
        <v>3601.1703803736218</v>
      </c>
      <c r="I230" s="851">
        <f t="shared" si="4"/>
        <v>3999.9999999999995</v>
      </c>
      <c r="J230" s="851">
        <f t="shared" si="4"/>
        <v>3571.428571428572</v>
      </c>
      <c r="K230" s="851">
        <f t="shared" si="4"/>
        <v>2958.4696298944386</v>
      </c>
      <c r="L230" s="851">
        <f t="shared" si="4"/>
        <v>3458.1335300627075</v>
      </c>
      <c r="M230" s="851">
        <f t="shared" si="4"/>
        <v>3703.6987100188421</v>
      </c>
      <c r="N230" s="851">
        <f t="shared" si="4"/>
        <v>4565.8481141387256</v>
      </c>
      <c r="O230" s="851">
        <f t="shared" si="4"/>
        <v>2599.1239049167921</v>
      </c>
      <c r="P230" s="851">
        <f t="shared" si="4"/>
        <v>3116.8770005692841</v>
      </c>
      <c r="Q230" s="851">
        <f t="shared" si="4"/>
        <v>3030.4725365482882</v>
      </c>
    </row>
    <row r="231" spans="1:17" ht="12" customHeight="1">
      <c r="A231" s="10" t="s">
        <v>44</v>
      </c>
      <c r="B231" s="850">
        <f t="shared" si="1"/>
        <v>3425.7182397022652</v>
      </c>
      <c r="C231" s="851">
        <f t="shared" si="4"/>
        <v>3374.7737270340026</v>
      </c>
      <c r="D231" s="851">
        <f t="shared" si="4"/>
        <v>4273.6057873994496</v>
      </c>
      <c r="E231" s="851">
        <f t="shared" si="4"/>
        <v>3595.2030158819452</v>
      </c>
      <c r="F231" s="851">
        <f t="shared" si="4"/>
        <v>3335.3272427025295</v>
      </c>
      <c r="G231" s="851">
        <f t="shared" si="4"/>
        <v>3969.7108765488761</v>
      </c>
      <c r="H231" s="851">
        <f t="shared" si="4"/>
        <v>4654.0822393264016</v>
      </c>
      <c r="I231" s="851">
        <f t="shared" si="4"/>
        <v>4000</v>
      </c>
      <c r="J231" s="851">
        <f t="shared" si="4"/>
        <v>4000</v>
      </c>
      <c r="K231" s="851">
        <f t="shared" si="4"/>
        <v>3078.4808876101333</v>
      </c>
      <c r="L231" s="851">
        <f t="shared" si="4"/>
        <v>3850.1026694045177</v>
      </c>
      <c r="M231" s="851">
        <f t="shared" si="4"/>
        <v>4084.814445512824</v>
      </c>
      <c r="N231" s="851">
        <f t="shared" si="4"/>
        <v>7641.4982399240598</v>
      </c>
      <c r="O231" s="851">
        <f t="shared" si="4"/>
        <v>3164.1174910507661</v>
      </c>
      <c r="P231" s="851">
        <f t="shared" si="4"/>
        <v>3113.6479426826845</v>
      </c>
      <c r="Q231" s="851">
        <f t="shared" si="4"/>
        <v>4573.0734032817591</v>
      </c>
    </row>
    <row r="232" spans="1:17" ht="12" customHeight="1">
      <c r="A232" s="10" t="s">
        <v>45</v>
      </c>
      <c r="B232" s="850">
        <f t="shared" si="1"/>
        <v>3562.8425525333678</v>
      </c>
      <c r="C232" s="851">
        <f t="shared" si="4"/>
        <v>3863.6195527445611</v>
      </c>
      <c r="D232" s="851">
        <f t="shared" si="4"/>
        <v>3720.4355723710837</v>
      </c>
      <c r="E232" s="851">
        <f t="shared" si="4"/>
        <v>5164.8384949149431</v>
      </c>
      <c r="F232" s="851">
        <f t="shared" si="4"/>
        <v>3101.652003588657</v>
      </c>
      <c r="G232" s="851">
        <f t="shared" si="4"/>
        <v>3969.7108765488761</v>
      </c>
      <c r="H232" s="851">
        <f t="shared" si="4"/>
        <v>5524.4874951760366</v>
      </c>
      <c r="I232" s="851">
        <f t="shared" si="4"/>
        <v>3999.9999999999995</v>
      </c>
      <c r="J232" s="851">
        <f t="shared" si="4"/>
        <v>2857.104948918668</v>
      </c>
      <c r="K232" s="851">
        <f t="shared" si="4"/>
        <v>4290.3162939951044</v>
      </c>
      <c r="L232" s="851">
        <f t="shared" si="4"/>
        <v>3145.5518735661481</v>
      </c>
      <c r="M232" s="851">
        <f t="shared" si="4"/>
        <v>3737.4535912681795</v>
      </c>
      <c r="N232" s="851">
        <f t="shared" si="4"/>
        <v>4201.3240536411477</v>
      </c>
      <c r="O232" s="851">
        <f t="shared" si="4"/>
        <v>3274.0555204982052</v>
      </c>
      <c r="P232" s="851">
        <f t="shared" si="4"/>
        <v>2992.1764638948944</v>
      </c>
      <c r="Q232" s="851">
        <f t="shared" si="4"/>
        <v>3703.7286582489992</v>
      </c>
    </row>
    <row r="233" spans="1:17" ht="12" customHeight="1">
      <c r="A233" s="10" t="s">
        <v>46</v>
      </c>
      <c r="B233" s="850">
        <f t="shared" si="1"/>
        <v>3619.2157299596865</v>
      </c>
      <c r="C233" s="851">
        <f t="shared" si="4"/>
        <v>3655.9733692031291</v>
      </c>
      <c r="D233" s="851">
        <f t="shared" si="4"/>
        <v>4385.6332703213611</v>
      </c>
      <c r="E233" s="851">
        <f t="shared" si="4"/>
        <v>3726.7980735186416</v>
      </c>
      <c r="F233" s="851">
        <f t="shared" si="4"/>
        <v>3503.2457844431051</v>
      </c>
      <c r="G233" s="851">
        <f t="shared" si="4"/>
        <v>6979.5589026358266</v>
      </c>
      <c r="H233" s="851">
        <f t="shared" si="4"/>
        <v>4199.9333529506903</v>
      </c>
      <c r="I233" s="851">
        <f t="shared" si="4"/>
        <v>4783.7141264976317</v>
      </c>
      <c r="J233" s="851">
        <f t="shared" si="4"/>
        <v>4143.135135135135</v>
      </c>
      <c r="K233" s="851">
        <f t="shared" si="4"/>
        <v>3273.3999000622416</v>
      </c>
      <c r="L233" s="851">
        <f t="shared" si="4"/>
        <v>6663.4018935683962</v>
      </c>
      <c r="M233" s="851">
        <f t="shared" si="4"/>
        <v>5872.2497091261894</v>
      </c>
      <c r="N233" s="851">
        <f t="shared" si="4"/>
        <v>4478.1939456131349</v>
      </c>
      <c r="O233" s="851">
        <f t="shared" si="4"/>
        <v>3455.5614386290667</v>
      </c>
      <c r="P233" s="851">
        <f t="shared" si="4"/>
        <v>3226.9525304663143</v>
      </c>
      <c r="Q233" s="851">
        <f t="shared" si="4"/>
        <v>5456.1365449738751</v>
      </c>
    </row>
    <row r="234" spans="1:17" ht="12" customHeight="1">
      <c r="A234" s="10" t="s">
        <v>47</v>
      </c>
      <c r="B234" s="850">
        <f t="shared" si="1"/>
        <v>5732.4558240777842</v>
      </c>
      <c r="C234" s="851">
        <f t="shared" si="4"/>
        <v>5190.4597471560228</v>
      </c>
      <c r="D234" s="851">
        <f t="shared" si="4"/>
        <v>6466.191280415338</v>
      </c>
      <c r="E234" s="851">
        <f t="shared" si="4"/>
        <v>5312.8268958302979</v>
      </c>
      <c r="F234" s="851">
        <f t="shared" si="4"/>
        <v>6359.1550656104955</v>
      </c>
      <c r="G234" s="851">
        <f t="shared" si="4"/>
        <v>7058.8235294117649</v>
      </c>
      <c r="H234" s="851">
        <f t="shared" si="4"/>
        <v>10296.841336037998</v>
      </c>
      <c r="I234" s="851">
        <f t="shared" si="4"/>
        <v>5164.7254575707148</v>
      </c>
      <c r="J234" s="851">
        <f t="shared" si="4"/>
        <v>6667.236515941534</v>
      </c>
      <c r="K234" s="851">
        <f t="shared" si="4"/>
        <v>5349.4772326248985</v>
      </c>
      <c r="L234" s="851">
        <f t="shared" si="4"/>
        <v>4348.48980481954</v>
      </c>
      <c r="M234" s="851">
        <f t="shared" si="4"/>
        <v>5916.9117210952172</v>
      </c>
      <c r="N234" s="851">
        <f t="shared" si="4"/>
        <v>6255.5711193174575</v>
      </c>
      <c r="O234" s="851">
        <f t="shared" si="4"/>
        <v>6457.1281598675614</v>
      </c>
      <c r="P234" s="851">
        <f t="shared" si="4"/>
        <v>4000.4505155427864</v>
      </c>
      <c r="Q234" s="851">
        <f t="shared" si="4"/>
        <v>7187.6610338148803</v>
      </c>
    </row>
    <row r="235" spans="1:17" ht="12" customHeight="1">
      <c r="A235" s="10" t="s">
        <v>48</v>
      </c>
      <c r="B235" s="850">
        <f t="shared" si="1"/>
        <v>3395.5618551663269</v>
      </c>
      <c r="C235" s="851">
        <f t="shared" si="4"/>
        <v>3455.6901577943622</v>
      </c>
      <c r="D235" s="851">
        <f t="shared" si="4"/>
        <v>3266.0133397920781</v>
      </c>
      <c r="E235" s="851">
        <f t="shared" si="4"/>
        <v>8196.7015497743541</v>
      </c>
      <c r="F235" s="851">
        <f t="shared" si="4"/>
        <v>3252.6159595229042</v>
      </c>
      <c r="G235" s="851">
        <f t="shared" si="4"/>
        <v>3773.584905660377</v>
      </c>
      <c r="H235" s="851">
        <f t="shared" si="4"/>
        <v>4024.1211292169114</v>
      </c>
      <c r="I235" s="851">
        <f t="shared" si="4"/>
        <v>10000</v>
      </c>
      <c r="J235" s="851">
        <f t="shared" si="4"/>
        <v>4347.9589609255618</v>
      </c>
      <c r="K235" s="851">
        <f t="shared" si="4"/>
        <v>3267.7918268070334</v>
      </c>
      <c r="L235" s="851">
        <f t="shared" si="4"/>
        <v>2500</v>
      </c>
      <c r="M235" s="851">
        <f t="shared" si="4"/>
        <v>4417.5146874437696</v>
      </c>
      <c r="N235" s="851">
        <f t="shared" si="4"/>
        <v>5551.0174223674421</v>
      </c>
      <c r="O235" s="851">
        <f t="shared" si="4"/>
        <v>2820.6091697410552</v>
      </c>
      <c r="P235" s="851">
        <f t="shared" si="4"/>
        <v>3647.0622780620465</v>
      </c>
      <c r="Q235" s="851">
        <f t="shared" si="4"/>
        <v>3339.7667279586658</v>
      </c>
    </row>
    <row r="236" spans="1:17" ht="12" customHeight="1">
      <c r="A236" s="10" t="s">
        <v>49</v>
      </c>
      <c r="B236" s="850">
        <f t="shared" si="1"/>
        <v>3415.3502410080523</v>
      </c>
      <c r="C236" s="851">
        <f t="shared" si="4"/>
        <v>3474.7049861928299</v>
      </c>
      <c r="D236" s="851">
        <f t="shared" si="4"/>
        <v>4006.2496315075764</v>
      </c>
      <c r="E236" s="851">
        <f t="shared" si="4"/>
        <v>9991.1488407956622</v>
      </c>
      <c r="F236" s="851">
        <f t="shared" si="4"/>
        <v>3144.0978242821234</v>
      </c>
      <c r="G236" s="851">
        <f t="shared" si="4"/>
        <v>6928.8389513108614</v>
      </c>
      <c r="H236" s="851">
        <f t="shared" si="4"/>
        <v>3711.062313642517</v>
      </c>
      <c r="I236" s="851">
        <f t="shared" si="4"/>
        <v>5670.1030927835063</v>
      </c>
      <c r="J236" s="851">
        <f t="shared" si="4"/>
        <v>5000</v>
      </c>
      <c r="K236" s="851">
        <f t="shared" si="4"/>
        <v>3966.5312773182204</v>
      </c>
      <c r="L236" s="851">
        <f t="shared" si="4"/>
        <v>2857.1428571428569</v>
      </c>
      <c r="M236" s="851">
        <f t="shared" si="4"/>
        <v>4157.2411856735389</v>
      </c>
      <c r="N236" s="851">
        <f t="shared" si="4"/>
        <v>5263.4659136630644</v>
      </c>
      <c r="O236" s="851">
        <f t="shared" si="4"/>
        <v>2932.8911433957801</v>
      </c>
      <c r="P236" s="851">
        <f t="shared" si="4"/>
        <v>4334.2383842682093</v>
      </c>
      <c r="Q236" s="851">
        <f t="shared" si="4"/>
        <v>3866.2359927027824</v>
      </c>
    </row>
    <row r="237" spans="1:17" ht="12" customHeight="1">
      <c r="A237" s="10" t="s">
        <v>51</v>
      </c>
      <c r="B237" s="850"/>
      <c r="C237" s="851"/>
      <c r="D237" s="851"/>
      <c r="E237" s="851"/>
      <c r="F237" s="851"/>
      <c r="G237" s="851"/>
      <c r="H237" s="851"/>
      <c r="I237" s="851"/>
      <c r="J237" s="851"/>
      <c r="K237" s="851"/>
      <c r="L237" s="851"/>
      <c r="M237" s="851"/>
      <c r="N237" s="851"/>
      <c r="O237" s="851"/>
      <c r="P237" s="851"/>
      <c r="Q237" s="851"/>
    </row>
    <row r="238" spans="1:17" s="5" customFormat="1" ht="14.25" customHeight="1">
      <c r="A238" s="15" t="s">
        <v>1063</v>
      </c>
      <c r="B238" s="16"/>
      <c r="C238" s="16"/>
      <c r="D238" s="16"/>
      <c r="E238" s="17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</row>
    <row r="239" spans="1:17" s="5" customFormat="1" ht="11.25" customHeight="1">
      <c r="A239" s="67"/>
      <c r="B239" s="62"/>
      <c r="C239" s="62"/>
      <c r="D239" s="62"/>
      <c r="E239" s="68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</row>
    <row r="240" spans="1:17" s="5" customFormat="1" ht="11.25" customHeight="1">
      <c r="A240" s="67"/>
      <c r="B240" s="62"/>
      <c r="C240" s="62"/>
      <c r="D240" s="62"/>
      <c r="E240" s="68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</row>
    <row r="241" spans="1:20" s="5" customFormat="1" ht="11.25" customHeight="1">
      <c r="A241" s="67"/>
      <c r="B241" s="62"/>
      <c r="C241" s="62"/>
      <c r="D241" s="62"/>
      <c r="E241" s="68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</row>
    <row r="242" spans="1:20" s="5" customFormat="1" ht="11.25" customHeight="1">
      <c r="A242" s="67"/>
      <c r="B242" s="62"/>
      <c r="C242" s="62"/>
      <c r="D242" s="62"/>
      <c r="E242" s="68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</row>
    <row r="243" spans="1:20" s="5" customFormat="1" ht="11.25" customHeight="1">
      <c r="A243" s="67"/>
      <c r="B243" s="62"/>
      <c r="C243" s="62"/>
      <c r="D243" s="62"/>
      <c r="E243" s="68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</row>
    <row r="244" spans="1:20" s="5" customFormat="1" ht="11.25" customHeight="1">
      <c r="A244" s="67"/>
      <c r="B244" s="62"/>
      <c r="C244" s="62"/>
      <c r="D244" s="62"/>
      <c r="E244" s="68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</row>
    <row r="245" spans="1:20" s="5" customFormat="1" ht="11.25" customHeight="1">
      <c r="A245" s="67"/>
      <c r="B245" s="62"/>
      <c r="C245" s="62"/>
      <c r="D245" s="62"/>
      <c r="E245" s="68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</row>
    <row r="246" spans="1:20" s="5" customFormat="1" ht="11.25" customHeight="1">
      <c r="A246" s="67"/>
      <c r="B246" s="62"/>
      <c r="C246" s="62"/>
      <c r="D246" s="62"/>
      <c r="E246" s="68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</row>
    <row r="247" spans="1:20" ht="11.25" customHeight="1">
      <c r="A247" s="69"/>
    </row>
    <row r="249" spans="1:20">
      <c r="A249" s="60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0"/>
      <c r="S249" s="60"/>
      <c r="T249" s="60"/>
    </row>
    <row r="269" spans="1:17" ht="11.25" customHeight="1">
      <c r="A269" s="35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</row>
    <row r="270" spans="1:17" ht="11.25" customHeight="1">
      <c r="A270" s="35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</row>
    <row r="271" spans="1:17" ht="11.25" customHeight="1"/>
    <row r="272" spans="1:17" ht="11.25" customHeight="1"/>
    <row r="273" ht="11.25" customHeight="1"/>
    <row r="274" ht="11.25" customHeight="1"/>
  </sheetData>
  <mergeCells count="7">
    <mergeCell ref="A64:Q64"/>
    <mergeCell ref="A6:Q6"/>
    <mergeCell ref="A122:Q122"/>
    <mergeCell ref="A180:Q180"/>
    <mergeCell ref="A2:Q2"/>
    <mergeCell ref="A3:Q3"/>
    <mergeCell ref="A4:Q4"/>
  </mergeCells>
  <hyperlinks>
    <hyperlink ref="Q1" location="Indice!A1" display="VOLVER"/>
  </hyperlinks>
  <printOptions horizontalCentered="1" verticalCentered="1"/>
  <pageMargins left="0.78740157480314965" right="0.78740157480314965" top="0.78740157480314965" bottom="0.78740157480314965" header="0" footer="0"/>
  <pageSetup paperSize="9" orientation="landscape" r:id="rId1"/>
  <headerFooter alignWithMargins="0"/>
  <colBreaks count="1" manualBreakCount="1">
    <brk id="1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74"/>
  <sheetViews>
    <sheetView showGridLines="0" showZeros="0" zoomScale="90" zoomScaleNormal="90" workbookViewId="0">
      <pane ySplit="5" topLeftCell="A169" activePane="bottomLeft" state="frozen"/>
      <selection pane="bottomLeft" activeCell="A239" sqref="A239"/>
    </sheetView>
  </sheetViews>
  <sheetFormatPr baseColWidth="10" defaultColWidth="11.42578125" defaultRowHeight="13.5"/>
  <cols>
    <col min="1" max="1" width="11" style="3" customWidth="1"/>
    <col min="2" max="14" width="12.28515625" style="2" customWidth="1"/>
    <col min="15" max="15" width="13.42578125" style="2" customWidth="1"/>
    <col min="16" max="16" width="8.42578125" style="3" customWidth="1"/>
    <col min="17" max="25" width="6.7109375" style="3" customWidth="1"/>
    <col min="26" max="16384" width="11.42578125" style="3"/>
  </cols>
  <sheetData>
    <row r="1" spans="1:25" ht="13.5" customHeight="1">
      <c r="A1" s="1" t="s">
        <v>20</v>
      </c>
      <c r="O1" s="830" t="s">
        <v>1002</v>
      </c>
    </row>
    <row r="2" spans="1:25" ht="21" customHeight="1">
      <c r="A2" s="881" t="s">
        <v>71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1"/>
    </row>
    <row r="3" spans="1:25" s="5" customFormat="1" ht="18" customHeight="1">
      <c r="A3" s="876" t="s">
        <v>0</v>
      </c>
      <c r="B3" s="876"/>
      <c r="C3" s="876"/>
      <c r="D3" s="876"/>
      <c r="E3" s="876"/>
      <c r="F3" s="876"/>
      <c r="G3" s="876"/>
      <c r="H3" s="876"/>
      <c r="I3" s="876"/>
      <c r="J3" s="876"/>
      <c r="K3" s="876"/>
      <c r="L3" s="876"/>
      <c r="M3" s="876"/>
      <c r="N3" s="876"/>
      <c r="O3" s="876"/>
    </row>
    <row r="4" spans="1:25" s="5" customFormat="1" ht="15.75" customHeight="1">
      <c r="A4" s="877" t="s">
        <v>122</v>
      </c>
      <c r="B4" s="877"/>
      <c r="C4" s="877"/>
      <c r="D4" s="877"/>
      <c r="E4" s="877"/>
      <c r="F4" s="877"/>
      <c r="G4" s="877"/>
      <c r="H4" s="877"/>
      <c r="I4" s="877"/>
      <c r="J4" s="877"/>
      <c r="K4" s="877"/>
      <c r="L4" s="877"/>
      <c r="M4" s="877"/>
      <c r="N4" s="877"/>
      <c r="O4" s="877"/>
    </row>
    <row r="5" spans="1:25" s="5" customFormat="1" ht="15" customHeight="1">
      <c r="A5" s="29"/>
      <c r="B5" s="75" t="s">
        <v>1</v>
      </c>
      <c r="C5" s="28" t="s">
        <v>115</v>
      </c>
      <c r="D5" s="28" t="s">
        <v>11</v>
      </c>
      <c r="E5" s="28" t="s">
        <v>4</v>
      </c>
      <c r="F5" s="28" t="s">
        <v>17</v>
      </c>
      <c r="G5" s="28" t="s">
        <v>5</v>
      </c>
      <c r="H5" s="28" t="s">
        <v>18</v>
      </c>
      <c r="I5" s="28" t="s">
        <v>6</v>
      </c>
      <c r="J5" s="28" t="s">
        <v>22</v>
      </c>
      <c r="K5" s="28" t="s">
        <v>23</v>
      </c>
      <c r="L5" s="28" t="s">
        <v>3</v>
      </c>
      <c r="M5" s="28" t="s">
        <v>50</v>
      </c>
      <c r="N5" s="28" t="s">
        <v>10</v>
      </c>
      <c r="O5" s="28" t="s">
        <v>12</v>
      </c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30" customHeight="1">
      <c r="A6" s="880" t="s">
        <v>7</v>
      </c>
      <c r="B6" s="885"/>
      <c r="C6" s="885"/>
      <c r="D6" s="885"/>
      <c r="E6" s="885"/>
      <c r="F6" s="885"/>
      <c r="G6" s="885"/>
      <c r="H6" s="885"/>
      <c r="I6" s="885"/>
      <c r="J6" s="885"/>
      <c r="K6" s="885"/>
      <c r="L6" s="885"/>
      <c r="M6" s="885"/>
      <c r="N6" s="885"/>
      <c r="O6" s="885"/>
    </row>
    <row r="7" spans="1:25" ht="11.25" customHeight="1">
      <c r="A7" s="10" t="s">
        <v>112</v>
      </c>
      <c r="B7" s="85">
        <v>1472.3</v>
      </c>
      <c r="C7" s="86">
        <v>865.6</v>
      </c>
      <c r="D7" s="86">
        <v>60.3</v>
      </c>
      <c r="E7" s="86">
        <v>234.2</v>
      </c>
      <c r="F7" s="86">
        <v>0.55000000000000004</v>
      </c>
      <c r="G7" s="86">
        <v>28.95</v>
      </c>
      <c r="H7" s="86">
        <v>0.9</v>
      </c>
      <c r="I7" s="86">
        <v>4.5</v>
      </c>
      <c r="J7" s="86"/>
      <c r="K7" s="86">
        <v>25.3</v>
      </c>
      <c r="L7" s="86">
        <v>250.4</v>
      </c>
      <c r="M7" s="86">
        <v>1</v>
      </c>
      <c r="N7" s="86">
        <v>0.6</v>
      </c>
      <c r="O7" s="86">
        <v>0</v>
      </c>
    </row>
    <row r="8" spans="1:25" ht="11.25" customHeight="1">
      <c r="A8" s="10" t="s">
        <v>111</v>
      </c>
      <c r="B8" s="85">
        <v>1614.1999999999998</v>
      </c>
      <c r="C8" s="86">
        <v>899.6</v>
      </c>
      <c r="D8" s="86">
        <v>153.44999999999999</v>
      </c>
      <c r="E8" s="86">
        <v>224.3</v>
      </c>
      <c r="F8" s="86">
        <v>3.03</v>
      </c>
      <c r="G8" s="86">
        <v>17.600000000000001</v>
      </c>
      <c r="H8" s="86">
        <v>1.3</v>
      </c>
      <c r="I8" s="86">
        <v>13.15</v>
      </c>
      <c r="J8" s="86"/>
      <c r="K8" s="86">
        <v>28.6</v>
      </c>
      <c r="L8" s="86">
        <v>270</v>
      </c>
      <c r="M8" s="86">
        <v>0.97</v>
      </c>
      <c r="N8" s="86">
        <v>2.2000000000000002</v>
      </c>
      <c r="O8" s="86">
        <v>0</v>
      </c>
    </row>
    <row r="9" spans="1:25" ht="11.25" customHeight="1">
      <c r="A9" s="10" t="s">
        <v>110</v>
      </c>
      <c r="B9" s="85">
        <v>1532.6999999999998</v>
      </c>
      <c r="C9" s="86">
        <v>786.65</v>
      </c>
      <c r="D9" s="86">
        <v>155.5</v>
      </c>
      <c r="E9" s="86">
        <v>231.6</v>
      </c>
      <c r="F9" s="86">
        <v>4.05</v>
      </c>
      <c r="G9" s="86">
        <v>15.7</v>
      </c>
      <c r="H9" s="86">
        <v>1.3</v>
      </c>
      <c r="I9" s="86">
        <v>7.85</v>
      </c>
      <c r="J9" s="86"/>
      <c r="K9" s="86">
        <v>26.6</v>
      </c>
      <c r="L9" s="86">
        <v>300</v>
      </c>
      <c r="M9" s="86">
        <v>0.95</v>
      </c>
      <c r="N9" s="86">
        <v>2.5</v>
      </c>
      <c r="O9" s="86">
        <v>0</v>
      </c>
    </row>
    <row r="10" spans="1:25" ht="11.25" customHeight="1">
      <c r="A10" s="10" t="s">
        <v>109</v>
      </c>
      <c r="B10" s="85">
        <v>1652.3999999999999</v>
      </c>
      <c r="C10" s="86">
        <v>856.7</v>
      </c>
      <c r="D10" s="86">
        <v>189</v>
      </c>
      <c r="E10" s="86">
        <v>209.1</v>
      </c>
      <c r="F10" s="86">
        <v>3</v>
      </c>
      <c r="G10" s="86">
        <v>13.25</v>
      </c>
      <c r="H10" s="86">
        <v>4.3499999999999996</v>
      </c>
      <c r="I10" s="86">
        <v>9.3000000000000007</v>
      </c>
      <c r="J10" s="86"/>
      <c r="K10" s="86">
        <v>39.799999999999997</v>
      </c>
      <c r="L10" s="86">
        <v>325</v>
      </c>
      <c r="M10" s="86">
        <v>0.9</v>
      </c>
      <c r="N10" s="86">
        <v>2</v>
      </c>
      <c r="O10" s="86">
        <v>0</v>
      </c>
    </row>
    <row r="11" spans="1:25" ht="11.25" customHeight="1">
      <c r="A11" s="10" t="s">
        <v>108</v>
      </c>
      <c r="B11" s="85">
        <v>1341.9</v>
      </c>
      <c r="C11" s="86">
        <v>731.07</v>
      </c>
      <c r="D11" s="86">
        <v>146.19999999999999</v>
      </c>
      <c r="E11" s="86">
        <v>235.2</v>
      </c>
      <c r="F11" s="86">
        <v>1.21</v>
      </c>
      <c r="G11" s="86">
        <v>9.3000000000000007</v>
      </c>
      <c r="H11" s="86">
        <v>6.15</v>
      </c>
      <c r="I11" s="86">
        <v>9.1</v>
      </c>
      <c r="J11" s="86"/>
      <c r="K11" s="86">
        <v>41.05</v>
      </c>
      <c r="L11" s="86">
        <v>161</v>
      </c>
      <c r="M11" s="86">
        <v>0.92</v>
      </c>
      <c r="N11" s="86">
        <v>0.7</v>
      </c>
      <c r="O11" s="86">
        <v>0</v>
      </c>
    </row>
    <row r="12" spans="1:25" ht="11.25" customHeight="1">
      <c r="A12" s="10" t="s">
        <v>107</v>
      </c>
      <c r="B12" s="85">
        <v>1196</v>
      </c>
      <c r="C12" s="86">
        <v>653.9</v>
      </c>
      <c r="D12" s="86">
        <v>167.4</v>
      </c>
      <c r="E12" s="86">
        <v>139</v>
      </c>
      <c r="F12" s="86"/>
      <c r="G12" s="86">
        <v>10</v>
      </c>
      <c r="H12" s="86">
        <v>8.3000000000000007</v>
      </c>
      <c r="I12" s="86">
        <v>14.5</v>
      </c>
      <c r="J12" s="86"/>
      <c r="K12" s="86">
        <v>37.799999999999997</v>
      </c>
      <c r="L12" s="86">
        <v>164</v>
      </c>
      <c r="M12" s="86">
        <v>0.7</v>
      </c>
      <c r="N12" s="86">
        <v>0.4</v>
      </c>
      <c r="O12" s="86">
        <v>0</v>
      </c>
    </row>
    <row r="13" spans="1:25" ht="11.25" customHeight="1">
      <c r="A13" s="10" t="s">
        <v>106</v>
      </c>
      <c r="B13" s="76">
        <v>1411.1</v>
      </c>
      <c r="C13" s="9">
        <v>725.4</v>
      </c>
      <c r="D13" s="9">
        <v>246</v>
      </c>
      <c r="E13" s="9">
        <v>178.5</v>
      </c>
      <c r="F13" s="9">
        <v>0.12</v>
      </c>
      <c r="G13" s="9">
        <v>9.3699999999999992</v>
      </c>
      <c r="H13" s="9">
        <v>5.7</v>
      </c>
      <c r="I13" s="9">
        <v>26.4</v>
      </c>
      <c r="J13" s="9"/>
      <c r="K13" s="9">
        <v>21.7</v>
      </c>
      <c r="L13" s="9">
        <v>197</v>
      </c>
      <c r="M13" s="9">
        <v>0.83</v>
      </c>
      <c r="N13" s="9">
        <v>0.08</v>
      </c>
      <c r="O13" s="9">
        <v>0</v>
      </c>
    </row>
    <row r="14" spans="1:25" ht="12" customHeight="1">
      <c r="A14" s="10" t="s">
        <v>105</v>
      </c>
      <c r="B14" s="76">
        <v>1460</v>
      </c>
      <c r="C14" s="9">
        <v>800</v>
      </c>
      <c r="D14" s="9">
        <v>106</v>
      </c>
      <c r="E14" s="9">
        <v>208</v>
      </c>
      <c r="F14" s="9">
        <v>0.2</v>
      </c>
      <c r="G14" s="9">
        <v>10</v>
      </c>
      <c r="H14" s="9">
        <v>6</v>
      </c>
      <c r="I14" s="9">
        <v>46</v>
      </c>
      <c r="J14" s="9">
        <v>0.3</v>
      </c>
      <c r="K14" s="9">
        <v>22.7</v>
      </c>
      <c r="L14" s="9">
        <v>260</v>
      </c>
      <c r="M14" s="9">
        <v>0.8</v>
      </c>
      <c r="N14" s="9"/>
      <c r="O14" s="9">
        <v>0</v>
      </c>
      <c r="P14" s="12"/>
    </row>
    <row r="15" spans="1:25" ht="12" customHeight="1">
      <c r="A15" s="10" t="s">
        <v>104</v>
      </c>
      <c r="B15" s="76">
        <v>2200</v>
      </c>
      <c r="C15" s="9">
        <v>1195</v>
      </c>
      <c r="D15" s="9">
        <v>240</v>
      </c>
      <c r="E15" s="9">
        <v>293</v>
      </c>
      <c r="F15" s="9">
        <v>3.2</v>
      </c>
      <c r="G15" s="9">
        <v>20</v>
      </c>
      <c r="H15" s="9">
        <v>13</v>
      </c>
      <c r="I15" s="9">
        <v>100</v>
      </c>
      <c r="J15" s="9">
        <v>0.75</v>
      </c>
      <c r="K15" s="9">
        <v>32</v>
      </c>
      <c r="L15" s="9">
        <v>300</v>
      </c>
      <c r="M15" s="9">
        <v>1.1000000000000001</v>
      </c>
      <c r="N15" s="9">
        <v>1.9</v>
      </c>
      <c r="O15" s="9">
        <v>0.05</v>
      </c>
      <c r="P15" s="12"/>
    </row>
    <row r="16" spans="1:25" ht="12" customHeight="1">
      <c r="A16" s="10" t="s">
        <v>103</v>
      </c>
      <c r="B16" s="76">
        <v>1766</v>
      </c>
      <c r="C16" s="9">
        <v>981</v>
      </c>
      <c r="D16" s="9">
        <v>170</v>
      </c>
      <c r="E16" s="9">
        <v>244</v>
      </c>
      <c r="F16" s="9">
        <v>4</v>
      </c>
      <c r="G16" s="9">
        <v>17.5</v>
      </c>
      <c r="H16" s="9">
        <v>4.2</v>
      </c>
      <c r="I16" s="9">
        <v>72.3</v>
      </c>
      <c r="J16" s="9">
        <v>2.7</v>
      </c>
      <c r="K16" s="9">
        <v>35.299999999999997</v>
      </c>
      <c r="L16" s="9">
        <v>233</v>
      </c>
      <c r="M16" s="9">
        <v>1.2</v>
      </c>
      <c r="N16" s="9">
        <v>0.53</v>
      </c>
      <c r="O16" s="9">
        <v>0.27</v>
      </c>
      <c r="P16" s="12"/>
    </row>
    <row r="17" spans="1:27" ht="12" customHeight="1">
      <c r="A17" s="10" t="s">
        <v>102</v>
      </c>
      <c r="B17" s="76">
        <v>2000</v>
      </c>
      <c r="C17" s="9">
        <v>1060</v>
      </c>
      <c r="D17" s="9">
        <v>250</v>
      </c>
      <c r="E17" s="9">
        <v>290</v>
      </c>
      <c r="F17" s="9">
        <v>2</v>
      </c>
      <c r="G17" s="9">
        <v>18.5</v>
      </c>
      <c r="H17" s="9">
        <v>14</v>
      </c>
      <c r="I17" s="9">
        <v>116</v>
      </c>
      <c r="J17" s="9">
        <v>0.9</v>
      </c>
      <c r="K17" s="9">
        <v>52</v>
      </c>
      <c r="L17" s="9">
        <v>193</v>
      </c>
      <c r="M17" s="9">
        <v>1.84</v>
      </c>
      <c r="N17" s="9">
        <v>0.21</v>
      </c>
      <c r="O17" s="9">
        <v>1.55</v>
      </c>
      <c r="P17" s="12"/>
    </row>
    <row r="18" spans="1:27" ht="12" customHeight="1">
      <c r="A18" s="10" t="s">
        <v>101</v>
      </c>
      <c r="B18" s="76">
        <v>1390</v>
      </c>
      <c r="C18" s="9">
        <v>811</v>
      </c>
      <c r="D18" s="9">
        <v>82.4</v>
      </c>
      <c r="E18" s="9">
        <v>212</v>
      </c>
      <c r="F18" s="9"/>
      <c r="G18" s="9">
        <v>17.399999999999999</v>
      </c>
      <c r="H18" s="9">
        <v>6.3</v>
      </c>
      <c r="I18" s="9">
        <v>69.3</v>
      </c>
      <c r="J18" s="9">
        <v>0.3</v>
      </c>
      <c r="K18" s="9">
        <v>27.6</v>
      </c>
      <c r="L18" s="9">
        <v>161</v>
      </c>
      <c r="M18" s="9">
        <v>1.9</v>
      </c>
      <c r="N18" s="9">
        <v>0.12</v>
      </c>
      <c r="O18" s="9">
        <v>0.68</v>
      </c>
      <c r="P18" s="12"/>
      <c r="AA18" s="3" t="s">
        <v>38</v>
      </c>
    </row>
    <row r="19" spans="1:27" ht="12" customHeight="1">
      <c r="A19" s="10" t="s">
        <v>100</v>
      </c>
      <c r="B19" s="76">
        <v>1733</v>
      </c>
      <c r="C19" s="9">
        <v>1090</v>
      </c>
      <c r="D19" s="9">
        <v>82</v>
      </c>
      <c r="E19" s="9">
        <v>267.8</v>
      </c>
      <c r="F19" s="9"/>
      <c r="G19" s="9">
        <v>12.4</v>
      </c>
      <c r="H19" s="9">
        <v>5.4</v>
      </c>
      <c r="I19" s="9">
        <v>116</v>
      </c>
      <c r="J19" s="9"/>
      <c r="K19" s="9">
        <v>29.7</v>
      </c>
      <c r="L19" s="9">
        <v>125.5</v>
      </c>
      <c r="M19" s="9">
        <v>3.1</v>
      </c>
      <c r="N19" s="9">
        <v>1.1000000000000001</v>
      </c>
      <c r="O19" s="9">
        <v>0</v>
      </c>
      <c r="P19" s="12"/>
    </row>
    <row r="20" spans="1:27" ht="12" customHeight="1">
      <c r="A20" s="10" t="s">
        <v>99</v>
      </c>
      <c r="B20" s="76">
        <v>1930.0000000000002</v>
      </c>
      <c r="C20" s="9">
        <v>1120</v>
      </c>
      <c r="D20" s="9">
        <v>153.9</v>
      </c>
      <c r="E20" s="9">
        <v>286</v>
      </c>
      <c r="F20" s="9">
        <v>0.9</v>
      </c>
      <c r="G20" s="9">
        <v>19.399999999999999</v>
      </c>
      <c r="H20" s="9">
        <v>5.4</v>
      </c>
      <c r="I20" s="9">
        <v>151.80000000000001</v>
      </c>
      <c r="J20" s="9"/>
      <c r="K20" s="9">
        <v>36.200000000000003</v>
      </c>
      <c r="L20" s="9">
        <v>153</v>
      </c>
      <c r="M20" s="9">
        <v>3.1</v>
      </c>
      <c r="N20" s="9">
        <v>0.3</v>
      </c>
      <c r="O20" s="9">
        <v>0</v>
      </c>
      <c r="P20" s="12"/>
    </row>
    <row r="21" spans="1:27" ht="12" customHeight="1">
      <c r="A21" s="10" t="s">
        <v>98</v>
      </c>
      <c r="B21" s="76">
        <v>2131</v>
      </c>
      <c r="C21" s="9">
        <v>1392</v>
      </c>
      <c r="D21" s="9">
        <v>116</v>
      </c>
      <c r="E21" s="9">
        <v>265</v>
      </c>
      <c r="F21" s="9">
        <v>0.88</v>
      </c>
      <c r="G21" s="9">
        <v>22.7</v>
      </c>
      <c r="H21" s="9">
        <v>1</v>
      </c>
      <c r="I21" s="9">
        <v>151.80000000000001</v>
      </c>
      <c r="J21" s="9">
        <v>0.2</v>
      </c>
      <c r="K21" s="9">
        <v>35</v>
      </c>
      <c r="L21" s="9">
        <v>143</v>
      </c>
      <c r="M21" s="9">
        <v>3.1</v>
      </c>
      <c r="N21" s="9">
        <v>0.32</v>
      </c>
      <c r="O21" s="9">
        <v>0</v>
      </c>
      <c r="P21" s="37"/>
    </row>
    <row r="22" spans="1:27" ht="12" customHeight="1">
      <c r="A22" s="10" t="s">
        <v>97</v>
      </c>
      <c r="B22" s="76">
        <v>2379.9999999999995</v>
      </c>
      <c r="C22" s="9">
        <v>1450</v>
      </c>
      <c r="D22" s="9">
        <v>193.1</v>
      </c>
      <c r="E22" s="9">
        <v>315</v>
      </c>
      <c r="F22" s="9">
        <v>0.75</v>
      </c>
      <c r="G22" s="9">
        <v>28</v>
      </c>
      <c r="H22" s="9">
        <v>1.05</v>
      </c>
      <c r="I22" s="9">
        <v>185.8</v>
      </c>
      <c r="J22" s="9">
        <v>0.24</v>
      </c>
      <c r="K22" s="9">
        <v>38</v>
      </c>
      <c r="L22" s="9">
        <v>165</v>
      </c>
      <c r="M22" s="9">
        <v>2.4</v>
      </c>
      <c r="N22" s="9">
        <v>0.43</v>
      </c>
      <c r="O22" s="9">
        <v>0.23</v>
      </c>
      <c r="P22" s="37"/>
    </row>
    <row r="23" spans="1:27" ht="12" customHeight="1">
      <c r="A23" s="10" t="s">
        <v>96</v>
      </c>
      <c r="B23" s="76">
        <v>3139.9999999999995</v>
      </c>
      <c r="C23" s="9">
        <v>1815</v>
      </c>
      <c r="D23" s="9">
        <v>260</v>
      </c>
      <c r="E23" s="9">
        <v>400</v>
      </c>
      <c r="F23" s="9">
        <v>0.55000000000000004</v>
      </c>
      <c r="G23" s="9">
        <v>39.700000000000003</v>
      </c>
      <c r="H23" s="9">
        <v>1.35</v>
      </c>
      <c r="I23" s="9">
        <v>330</v>
      </c>
      <c r="J23" s="9">
        <v>0.2</v>
      </c>
      <c r="K23" s="9">
        <v>32</v>
      </c>
      <c r="L23" s="9">
        <v>250</v>
      </c>
      <c r="M23" s="9">
        <v>10</v>
      </c>
      <c r="N23" s="9">
        <v>0.72</v>
      </c>
      <c r="O23" s="9">
        <v>0.48</v>
      </c>
      <c r="P23" s="37"/>
    </row>
    <row r="24" spans="1:27" ht="11.25" customHeight="1">
      <c r="A24" s="10" t="s">
        <v>95</v>
      </c>
      <c r="B24" s="85">
        <v>1890.5000000000002</v>
      </c>
      <c r="C24" s="86">
        <v>1118.2</v>
      </c>
      <c r="D24" s="86">
        <v>104.7</v>
      </c>
      <c r="E24" s="86">
        <v>200.4</v>
      </c>
      <c r="F24" s="86"/>
      <c r="G24" s="86">
        <v>23.2</v>
      </c>
      <c r="H24" s="86">
        <v>0.35</v>
      </c>
      <c r="I24" s="86">
        <v>218.15</v>
      </c>
      <c r="J24" s="86"/>
      <c r="K24" s="86">
        <v>16</v>
      </c>
      <c r="L24" s="86">
        <v>154</v>
      </c>
      <c r="M24" s="86">
        <v>55</v>
      </c>
      <c r="N24" s="86">
        <v>0.5</v>
      </c>
      <c r="O24" s="86">
        <v>0</v>
      </c>
    </row>
    <row r="25" spans="1:27" ht="11.25" customHeight="1">
      <c r="A25" s="10" t="s">
        <v>94</v>
      </c>
      <c r="B25" s="85">
        <v>2117</v>
      </c>
      <c r="C25" s="86">
        <v>1230</v>
      </c>
      <c r="D25" s="86">
        <v>180</v>
      </c>
      <c r="E25" s="86">
        <v>225</v>
      </c>
      <c r="F25" s="86"/>
      <c r="G25" s="86">
        <v>40.5</v>
      </c>
      <c r="H25" s="86">
        <v>3</v>
      </c>
      <c r="I25" s="86">
        <v>220</v>
      </c>
      <c r="J25" s="86"/>
      <c r="K25" s="86">
        <v>38</v>
      </c>
      <c r="L25" s="86">
        <v>160</v>
      </c>
      <c r="M25" s="86">
        <v>20</v>
      </c>
      <c r="N25" s="86">
        <v>0.5</v>
      </c>
      <c r="O25" s="86">
        <v>0</v>
      </c>
    </row>
    <row r="26" spans="1:27" ht="11.25" customHeight="1">
      <c r="A26" s="10" t="s">
        <v>93</v>
      </c>
      <c r="B26" s="85">
        <v>2313</v>
      </c>
      <c r="C26" s="86">
        <v>1380</v>
      </c>
      <c r="D26" s="86">
        <v>61</v>
      </c>
      <c r="E26" s="86">
        <v>265</v>
      </c>
      <c r="F26" s="86"/>
      <c r="G26" s="86">
        <v>61</v>
      </c>
      <c r="H26" s="86">
        <v>3.7</v>
      </c>
      <c r="I26" s="86">
        <v>290</v>
      </c>
      <c r="J26" s="86"/>
      <c r="K26" s="86">
        <v>42</v>
      </c>
      <c r="L26" s="86">
        <v>200</v>
      </c>
      <c r="M26" s="86">
        <v>10</v>
      </c>
      <c r="N26" s="86">
        <v>0.3</v>
      </c>
      <c r="O26" s="86">
        <v>0</v>
      </c>
    </row>
    <row r="27" spans="1:27" ht="11.25" customHeight="1">
      <c r="A27" s="10" t="s">
        <v>92</v>
      </c>
      <c r="B27" s="85">
        <v>2800</v>
      </c>
      <c r="C27" s="86">
        <v>1550</v>
      </c>
      <c r="D27" s="86">
        <v>165</v>
      </c>
      <c r="E27" s="86">
        <v>350</v>
      </c>
      <c r="F27" s="86"/>
      <c r="G27" s="86">
        <v>83</v>
      </c>
      <c r="H27" s="86">
        <v>6</v>
      </c>
      <c r="I27" s="86">
        <v>328</v>
      </c>
      <c r="J27" s="86"/>
      <c r="K27" s="86">
        <v>32</v>
      </c>
      <c r="L27" s="86">
        <v>276</v>
      </c>
      <c r="M27" s="86">
        <v>10</v>
      </c>
      <c r="N27" s="86"/>
      <c r="O27" s="86">
        <v>0</v>
      </c>
    </row>
    <row r="28" spans="1:27" ht="11.25" customHeight="1">
      <c r="A28" s="10" t="s">
        <v>91</v>
      </c>
      <c r="B28" s="85">
        <v>2372.3500000000004</v>
      </c>
      <c r="C28" s="86">
        <v>1326.45</v>
      </c>
      <c r="D28" s="86">
        <v>101.6</v>
      </c>
      <c r="E28" s="86">
        <v>300.10000000000002</v>
      </c>
      <c r="F28" s="86"/>
      <c r="G28" s="86">
        <v>60.4</v>
      </c>
      <c r="H28" s="86">
        <v>0.9</v>
      </c>
      <c r="I28" s="86">
        <v>250.5</v>
      </c>
      <c r="J28" s="86"/>
      <c r="K28" s="86">
        <v>31</v>
      </c>
      <c r="L28" s="86">
        <v>293.10000000000002</v>
      </c>
      <c r="M28" s="86">
        <v>8.3000000000000007</v>
      </c>
      <c r="N28" s="86"/>
      <c r="O28" s="86">
        <v>0</v>
      </c>
    </row>
    <row r="29" spans="1:27" ht="11.25" customHeight="1">
      <c r="A29" s="10" t="s">
        <v>90</v>
      </c>
      <c r="B29" s="85">
        <v>2724.375</v>
      </c>
      <c r="C29" s="86">
        <v>1517.675</v>
      </c>
      <c r="D29" s="86">
        <v>60.5</v>
      </c>
      <c r="E29" s="86">
        <v>388.5</v>
      </c>
      <c r="F29" s="86"/>
      <c r="G29" s="86">
        <v>57.6</v>
      </c>
      <c r="H29" s="86">
        <v>0.4</v>
      </c>
      <c r="I29" s="86">
        <v>313.3</v>
      </c>
      <c r="J29" s="86"/>
      <c r="K29" s="86">
        <v>34</v>
      </c>
      <c r="L29" s="86">
        <v>347.6</v>
      </c>
      <c r="M29" s="86">
        <v>4.8</v>
      </c>
      <c r="N29" s="86"/>
      <c r="O29" s="86">
        <v>0</v>
      </c>
    </row>
    <row r="30" spans="1:27" ht="11.25" customHeight="1">
      <c r="A30" s="10" t="s">
        <v>89</v>
      </c>
      <c r="B30" s="85">
        <v>2187.1</v>
      </c>
      <c r="C30" s="86">
        <v>1170.7</v>
      </c>
      <c r="D30" s="86">
        <v>85.7</v>
      </c>
      <c r="E30" s="86">
        <v>312.7</v>
      </c>
      <c r="F30" s="86"/>
      <c r="G30" s="86">
        <v>55</v>
      </c>
      <c r="H30" s="86">
        <v>0.3</v>
      </c>
      <c r="I30" s="86">
        <v>295.3</v>
      </c>
      <c r="J30" s="86"/>
      <c r="K30" s="86">
        <v>10</v>
      </c>
      <c r="L30" s="86">
        <v>252.8</v>
      </c>
      <c r="M30" s="86">
        <v>4.5999999999999996</v>
      </c>
      <c r="N30" s="86"/>
      <c r="O30" s="86">
        <v>0</v>
      </c>
    </row>
    <row r="31" spans="1:27" ht="11.25" customHeight="1">
      <c r="A31" s="10" t="s">
        <v>88</v>
      </c>
      <c r="B31" s="85">
        <v>2205.8000000000002</v>
      </c>
      <c r="C31" s="86">
        <v>1273.8</v>
      </c>
      <c r="D31" s="86">
        <v>35.700000000000003</v>
      </c>
      <c r="E31" s="86">
        <v>308.60000000000002</v>
      </c>
      <c r="F31" s="86"/>
      <c r="G31" s="86">
        <v>47</v>
      </c>
      <c r="H31" s="86"/>
      <c r="I31" s="86">
        <v>361.9</v>
      </c>
      <c r="J31" s="86"/>
      <c r="K31" s="86">
        <v>20</v>
      </c>
      <c r="L31" s="86">
        <v>154.30000000000001</v>
      </c>
      <c r="M31" s="86">
        <v>4.5</v>
      </c>
      <c r="N31" s="86"/>
      <c r="O31" s="86">
        <v>0</v>
      </c>
    </row>
    <row r="32" spans="1:27" ht="11.25" customHeight="1">
      <c r="A32" s="10" t="s">
        <v>87</v>
      </c>
      <c r="B32" s="85">
        <v>3010.44</v>
      </c>
      <c r="C32" s="86">
        <v>1672.3</v>
      </c>
      <c r="D32" s="86">
        <v>75</v>
      </c>
      <c r="E32" s="86">
        <v>422.5</v>
      </c>
      <c r="F32" s="86">
        <v>0.2</v>
      </c>
      <c r="G32" s="86">
        <v>69.8</v>
      </c>
      <c r="H32" s="86">
        <v>0.04</v>
      </c>
      <c r="I32" s="86">
        <v>515.6</v>
      </c>
      <c r="J32" s="86"/>
      <c r="K32" s="86">
        <v>43</v>
      </c>
      <c r="L32" s="86">
        <v>197</v>
      </c>
      <c r="M32" s="86">
        <v>15</v>
      </c>
      <c r="N32" s="86"/>
      <c r="O32" s="86">
        <v>0</v>
      </c>
    </row>
    <row r="33" spans="1:27" ht="11.25" customHeight="1">
      <c r="A33" s="10" t="s">
        <v>86</v>
      </c>
      <c r="B33" s="85">
        <v>3410.6</v>
      </c>
      <c r="C33" s="86">
        <v>1904.22</v>
      </c>
      <c r="D33" s="86">
        <v>47.5</v>
      </c>
      <c r="E33" s="86">
        <v>519.9</v>
      </c>
      <c r="F33" s="86">
        <v>0.3</v>
      </c>
      <c r="G33" s="86">
        <v>91.4</v>
      </c>
      <c r="H33" s="86">
        <v>0.08</v>
      </c>
      <c r="I33" s="86">
        <v>565.29999999999995</v>
      </c>
      <c r="J33" s="86"/>
      <c r="K33" s="86">
        <v>48</v>
      </c>
      <c r="L33" s="86">
        <v>214.8</v>
      </c>
      <c r="M33" s="86">
        <v>19.100000000000001</v>
      </c>
      <c r="N33" s="86"/>
      <c r="O33" s="86">
        <v>0</v>
      </c>
    </row>
    <row r="34" spans="1:27" ht="11.25" customHeight="1">
      <c r="A34" s="10" t="s">
        <v>85</v>
      </c>
      <c r="B34" s="85">
        <v>3119.7499999999995</v>
      </c>
      <c r="C34" s="86">
        <v>1788.85</v>
      </c>
      <c r="D34" s="86">
        <v>58</v>
      </c>
      <c r="E34" s="86">
        <v>422.1</v>
      </c>
      <c r="F34" s="86">
        <v>0.2</v>
      </c>
      <c r="G34" s="86">
        <v>107.95</v>
      </c>
      <c r="H34" s="86">
        <v>0.05</v>
      </c>
      <c r="I34" s="86">
        <v>463.5</v>
      </c>
      <c r="J34" s="86"/>
      <c r="K34" s="86">
        <v>30</v>
      </c>
      <c r="L34" s="86">
        <v>232</v>
      </c>
      <c r="M34" s="86">
        <v>17.100000000000001</v>
      </c>
      <c r="N34" s="86"/>
      <c r="O34" s="86">
        <v>0</v>
      </c>
    </row>
    <row r="35" spans="1:27" ht="11.25" customHeight="1">
      <c r="A35" s="10" t="s">
        <v>84</v>
      </c>
      <c r="B35" s="76">
        <v>3511.3999999999996</v>
      </c>
      <c r="C35" s="9">
        <v>1961.5</v>
      </c>
      <c r="D35" s="9">
        <v>54.3</v>
      </c>
      <c r="E35" s="9">
        <v>469.1</v>
      </c>
      <c r="F35" s="9"/>
      <c r="G35" s="9">
        <v>124.2</v>
      </c>
      <c r="H35" s="9">
        <v>0.2</v>
      </c>
      <c r="I35" s="9">
        <v>575.29999999999995</v>
      </c>
      <c r="J35" s="9"/>
      <c r="K35" s="9">
        <v>30</v>
      </c>
      <c r="L35" s="9">
        <v>283</v>
      </c>
      <c r="M35" s="9">
        <v>13.8</v>
      </c>
      <c r="N35" s="9"/>
      <c r="O35" s="9">
        <v>0</v>
      </c>
    </row>
    <row r="36" spans="1:27" ht="12" customHeight="1">
      <c r="A36" s="10" t="s">
        <v>83</v>
      </c>
      <c r="B36" s="76">
        <v>4243.7999999999993</v>
      </c>
      <c r="C36" s="9">
        <v>2373.1999999999998</v>
      </c>
      <c r="D36" s="9">
        <v>149.4</v>
      </c>
      <c r="E36" s="9">
        <v>557.79999999999995</v>
      </c>
      <c r="F36" s="9"/>
      <c r="G36" s="9">
        <v>152.5</v>
      </c>
      <c r="H36" s="9">
        <v>2.5</v>
      </c>
      <c r="I36" s="9">
        <v>638.9</v>
      </c>
      <c r="J36" s="9">
        <v>1.8</v>
      </c>
      <c r="K36" s="9">
        <v>42.5</v>
      </c>
      <c r="L36" s="9">
        <v>284.3</v>
      </c>
      <c r="M36" s="9">
        <v>40</v>
      </c>
      <c r="N36" s="9">
        <v>0.9</v>
      </c>
      <c r="O36" s="9">
        <v>0</v>
      </c>
      <c r="P36" s="12"/>
    </row>
    <row r="37" spans="1:27" ht="12" customHeight="1">
      <c r="A37" s="10" t="s">
        <v>82</v>
      </c>
      <c r="B37" s="76">
        <v>3587</v>
      </c>
      <c r="C37" s="9">
        <v>1911.95</v>
      </c>
      <c r="D37" s="9">
        <v>197</v>
      </c>
      <c r="E37" s="9">
        <v>546.6</v>
      </c>
      <c r="F37" s="9"/>
      <c r="G37" s="9">
        <v>61.4</v>
      </c>
      <c r="H37" s="9">
        <v>0.6</v>
      </c>
      <c r="I37" s="9">
        <v>541.70000000000005</v>
      </c>
      <c r="J37" s="9"/>
      <c r="K37" s="9">
        <v>42.5</v>
      </c>
      <c r="L37" s="9">
        <v>255.35</v>
      </c>
      <c r="M37" s="9">
        <v>29.9</v>
      </c>
      <c r="N37" s="9"/>
      <c r="O37" s="9">
        <v>0</v>
      </c>
      <c r="P37" s="12"/>
    </row>
    <row r="38" spans="1:27" ht="12" customHeight="1">
      <c r="A38" s="10" t="s">
        <v>81</v>
      </c>
      <c r="B38" s="76">
        <v>1976.1200000000001</v>
      </c>
      <c r="C38" s="9">
        <v>960.42</v>
      </c>
      <c r="D38" s="9">
        <v>140</v>
      </c>
      <c r="E38" s="9">
        <v>322.95</v>
      </c>
      <c r="F38" s="9"/>
      <c r="G38" s="9">
        <v>50.5</v>
      </c>
      <c r="H38" s="9"/>
      <c r="I38" s="9">
        <v>321</v>
      </c>
      <c r="J38" s="9"/>
      <c r="K38" s="9">
        <v>36</v>
      </c>
      <c r="L38" s="9">
        <v>117.25</v>
      </c>
      <c r="M38" s="9">
        <v>28</v>
      </c>
      <c r="N38" s="9"/>
      <c r="O38" s="9">
        <v>0</v>
      </c>
      <c r="P38" s="12"/>
    </row>
    <row r="39" spans="1:27" ht="12" customHeight="1">
      <c r="A39" s="10" t="s">
        <v>80</v>
      </c>
      <c r="B39" s="76">
        <v>2050.3649999999998</v>
      </c>
      <c r="C39" s="9">
        <v>1074.92</v>
      </c>
      <c r="D39" s="9">
        <v>160</v>
      </c>
      <c r="E39" s="9">
        <v>248.97499999999999</v>
      </c>
      <c r="F39" s="9"/>
      <c r="G39" s="9">
        <v>35.5</v>
      </c>
      <c r="H39" s="9">
        <v>0.12</v>
      </c>
      <c r="I39" s="9">
        <v>345.3</v>
      </c>
      <c r="J39" s="9"/>
      <c r="K39" s="9">
        <v>36</v>
      </c>
      <c r="L39" s="9">
        <v>120.05</v>
      </c>
      <c r="M39" s="9">
        <v>29.5</v>
      </c>
      <c r="N39" s="9"/>
      <c r="O39" s="9">
        <v>0</v>
      </c>
      <c r="P39" s="12"/>
    </row>
    <row r="40" spans="1:27" ht="12" customHeight="1">
      <c r="A40" s="10" t="s">
        <v>79</v>
      </c>
      <c r="B40" s="76">
        <v>2378</v>
      </c>
      <c r="C40" s="9">
        <v>1103.8599999999999</v>
      </c>
      <c r="D40" s="9">
        <v>300</v>
      </c>
      <c r="E40" s="9">
        <v>244.87</v>
      </c>
      <c r="F40" s="9"/>
      <c r="G40" s="9">
        <v>49.5</v>
      </c>
      <c r="H40" s="9">
        <v>0.56999999999999995</v>
      </c>
      <c r="I40" s="9">
        <v>397.1</v>
      </c>
      <c r="J40" s="9"/>
      <c r="K40" s="9">
        <v>41.4</v>
      </c>
      <c r="L40" s="9">
        <v>152.19999999999999</v>
      </c>
      <c r="M40" s="9">
        <v>88.5</v>
      </c>
      <c r="N40" s="9"/>
      <c r="O40" s="9">
        <v>0</v>
      </c>
      <c r="P40" s="12"/>
      <c r="AA40" s="3" t="s">
        <v>38</v>
      </c>
    </row>
    <row r="41" spans="1:27" ht="12" customHeight="1">
      <c r="A41" s="10" t="s">
        <v>78</v>
      </c>
      <c r="B41" s="76">
        <v>1847.9630000000002</v>
      </c>
      <c r="C41" s="9">
        <v>970.14300000000003</v>
      </c>
      <c r="D41" s="9">
        <v>250</v>
      </c>
      <c r="E41" s="9">
        <v>68.25</v>
      </c>
      <c r="F41" s="9"/>
      <c r="G41" s="9">
        <v>32.5</v>
      </c>
      <c r="H41" s="9">
        <v>0.71</v>
      </c>
      <c r="I41" s="9">
        <v>281.5</v>
      </c>
      <c r="J41" s="9"/>
      <c r="K41" s="9">
        <v>16</v>
      </c>
      <c r="L41" s="9">
        <v>141.36000000000001</v>
      </c>
      <c r="M41" s="9">
        <v>87.5</v>
      </c>
      <c r="N41" s="9"/>
      <c r="O41" s="9">
        <v>0</v>
      </c>
      <c r="P41" s="12"/>
    </row>
    <row r="42" spans="1:27" ht="12" customHeight="1">
      <c r="A42" s="10" t="s">
        <v>77</v>
      </c>
      <c r="B42" s="76">
        <v>1966.5989999999999</v>
      </c>
      <c r="C42" s="9">
        <v>1102.519</v>
      </c>
      <c r="D42" s="9">
        <v>170</v>
      </c>
      <c r="E42" s="9">
        <v>101.83</v>
      </c>
      <c r="F42" s="9"/>
      <c r="G42" s="9">
        <v>34.700000000000003</v>
      </c>
      <c r="H42" s="9">
        <v>0.85</v>
      </c>
      <c r="I42" s="9">
        <v>337.2</v>
      </c>
      <c r="J42" s="9"/>
      <c r="K42" s="9">
        <v>75</v>
      </c>
      <c r="L42" s="9">
        <v>124.8</v>
      </c>
      <c r="M42" s="9">
        <v>19.7</v>
      </c>
      <c r="N42" s="9"/>
      <c r="O42" s="9">
        <v>0</v>
      </c>
      <c r="P42" s="12"/>
    </row>
    <row r="43" spans="1:27" ht="12" customHeight="1">
      <c r="A43" s="10" t="s">
        <v>76</v>
      </c>
      <c r="B43" s="76">
        <v>2231.7139999999995</v>
      </c>
      <c r="C43" s="9">
        <v>1111.8499999999999</v>
      </c>
      <c r="D43" s="9">
        <v>336.83</v>
      </c>
      <c r="E43" s="9">
        <v>120.764</v>
      </c>
      <c r="F43" s="9">
        <v>0.52</v>
      </c>
      <c r="G43" s="9">
        <v>61.1</v>
      </c>
      <c r="H43" s="9">
        <v>0.85</v>
      </c>
      <c r="I43" s="9">
        <v>296.8</v>
      </c>
      <c r="J43" s="9"/>
      <c r="K43" s="9">
        <v>75</v>
      </c>
      <c r="L43" s="9">
        <v>164.9</v>
      </c>
      <c r="M43" s="9">
        <v>63.1</v>
      </c>
      <c r="N43" s="9"/>
      <c r="O43" s="9">
        <v>0</v>
      </c>
      <c r="P43" s="37"/>
    </row>
    <row r="44" spans="1:27" ht="12" customHeight="1">
      <c r="A44" s="10" t="s">
        <v>75</v>
      </c>
      <c r="B44" s="76">
        <v>2381.3879999999999</v>
      </c>
      <c r="C44" s="9">
        <v>1180.288</v>
      </c>
      <c r="D44" s="9">
        <v>352.03</v>
      </c>
      <c r="E44" s="9">
        <v>102.5</v>
      </c>
      <c r="F44" s="9">
        <v>2.9</v>
      </c>
      <c r="G44" s="9">
        <v>55.6</v>
      </c>
      <c r="H44" s="9">
        <v>3.42</v>
      </c>
      <c r="I44" s="9">
        <v>353.9</v>
      </c>
      <c r="J44" s="9"/>
      <c r="K44" s="9">
        <v>88</v>
      </c>
      <c r="L44" s="9">
        <v>192.8</v>
      </c>
      <c r="M44" s="9">
        <v>49.95</v>
      </c>
      <c r="N44" s="9"/>
      <c r="O44" s="9">
        <v>0</v>
      </c>
      <c r="P44" s="37"/>
    </row>
    <row r="45" spans="1:27" ht="12" customHeight="1">
      <c r="A45" s="10" t="s">
        <v>74</v>
      </c>
      <c r="B45" s="76">
        <v>2612.6460000000002</v>
      </c>
      <c r="C45" s="9">
        <v>1358.15</v>
      </c>
      <c r="D45" s="9">
        <v>280.89999999999998</v>
      </c>
      <c r="E45" s="9">
        <v>83.445999999999998</v>
      </c>
      <c r="F45" s="9">
        <v>3</v>
      </c>
      <c r="G45" s="9">
        <v>78.7</v>
      </c>
      <c r="H45" s="9">
        <v>3.5</v>
      </c>
      <c r="I45" s="9">
        <v>396.3</v>
      </c>
      <c r="J45" s="9"/>
      <c r="K45" s="9">
        <v>107</v>
      </c>
      <c r="L45" s="9">
        <v>243.3</v>
      </c>
      <c r="M45" s="9">
        <v>58.35</v>
      </c>
      <c r="N45" s="9"/>
      <c r="O45" s="9">
        <v>0</v>
      </c>
      <c r="P45" s="37"/>
    </row>
    <row r="46" spans="1:27" ht="11.25" customHeight="1">
      <c r="A46" s="10" t="s">
        <v>57</v>
      </c>
      <c r="B46" s="85">
        <v>1967.42</v>
      </c>
      <c r="C46" s="86">
        <v>932.27</v>
      </c>
      <c r="D46" s="86">
        <v>153</v>
      </c>
      <c r="E46" s="86">
        <v>63.2</v>
      </c>
      <c r="F46" s="86"/>
      <c r="G46" s="86">
        <v>52.8</v>
      </c>
      <c r="H46" s="86">
        <v>3.5</v>
      </c>
      <c r="I46" s="86">
        <v>430.9</v>
      </c>
      <c r="J46" s="86"/>
      <c r="K46" s="86">
        <v>78</v>
      </c>
      <c r="L46" s="86">
        <v>234.1</v>
      </c>
      <c r="M46" s="86">
        <v>19.649999999999999</v>
      </c>
      <c r="N46" s="86"/>
      <c r="O46" s="86">
        <v>0</v>
      </c>
    </row>
    <row r="47" spans="1:27" ht="11.25" customHeight="1">
      <c r="A47" s="10" t="s">
        <v>58</v>
      </c>
      <c r="B47" s="85">
        <v>1545.2949999999998</v>
      </c>
      <c r="C47" s="86">
        <v>872.95</v>
      </c>
      <c r="D47" s="86">
        <v>56.67</v>
      </c>
      <c r="E47" s="86">
        <v>48.6</v>
      </c>
      <c r="F47" s="86">
        <v>2.35</v>
      </c>
      <c r="G47" s="86">
        <v>12.3</v>
      </c>
      <c r="H47" s="86">
        <v>3.5</v>
      </c>
      <c r="I47" s="86">
        <v>334.4</v>
      </c>
      <c r="J47" s="86"/>
      <c r="K47" s="86">
        <v>28.1</v>
      </c>
      <c r="L47" s="86">
        <v>179.375</v>
      </c>
      <c r="M47" s="86">
        <v>7.05</v>
      </c>
      <c r="N47" s="86"/>
      <c r="O47" s="86">
        <v>0</v>
      </c>
    </row>
    <row r="48" spans="1:27" ht="11.25" customHeight="1">
      <c r="A48" s="10" t="s">
        <v>59</v>
      </c>
      <c r="B48" s="85">
        <v>1758.5450000000001</v>
      </c>
      <c r="C48" s="86">
        <v>954.15</v>
      </c>
      <c r="D48" s="86">
        <v>181.2</v>
      </c>
      <c r="E48" s="86">
        <v>43.2</v>
      </c>
      <c r="F48" s="86">
        <v>1.62</v>
      </c>
      <c r="G48" s="86">
        <v>17.5</v>
      </c>
      <c r="H48" s="86">
        <v>3.5</v>
      </c>
      <c r="I48" s="86">
        <v>318.60000000000002</v>
      </c>
      <c r="J48" s="86"/>
      <c r="K48" s="86">
        <v>30.9</v>
      </c>
      <c r="L48" s="86">
        <v>173.875</v>
      </c>
      <c r="M48" s="86">
        <v>34</v>
      </c>
      <c r="N48" s="86"/>
      <c r="O48" s="86">
        <v>0</v>
      </c>
    </row>
    <row r="49" spans="1:27" ht="11.25" customHeight="1">
      <c r="A49" s="10" t="s">
        <v>60</v>
      </c>
      <c r="B49" s="85">
        <v>1851.2199999999998</v>
      </c>
      <c r="C49" s="86">
        <v>958.77</v>
      </c>
      <c r="D49" s="86">
        <v>238.2</v>
      </c>
      <c r="E49" s="86">
        <v>41.3</v>
      </c>
      <c r="F49" s="86"/>
      <c r="G49" s="86">
        <v>8.6</v>
      </c>
      <c r="H49" s="86"/>
      <c r="I49" s="86">
        <v>360.1</v>
      </c>
      <c r="J49" s="86"/>
      <c r="K49" s="86">
        <v>32.549999999999997</v>
      </c>
      <c r="L49" s="86">
        <v>182</v>
      </c>
      <c r="M49" s="86">
        <v>29.7</v>
      </c>
      <c r="N49" s="86"/>
      <c r="O49" s="86">
        <v>0</v>
      </c>
    </row>
    <row r="50" spans="1:27" ht="11.25" customHeight="1">
      <c r="A50" s="10" t="s">
        <v>61</v>
      </c>
      <c r="B50" s="85">
        <v>1657.0709999999999</v>
      </c>
      <c r="C50" s="86">
        <v>692.88099999999997</v>
      </c>
      <c r="D50" s="86">
        <v>381.1</v>
      </c>
      <c r="E50" s="86">
        <v>40.700000000000003</v>
      </c>
      <c r="F50" s="86"/>
      <c r="G50" s="86">
        <v>8</v>
      </c>
      <c r="H50" s="86"/>
      <c r="I50" s="86">
        <v>286.60000000000002</v>
      </c>
      <c r="J50" s="86"/>
      <c r="K50" s="86">
        <v>29.29</v>
      </c>
      <c r="L50" s="86">
        <v>182.5</v>
      </c>
      <c r="M50" s="86">
        <v>36</v>
      </c>
      <c r="N50" s="86"/>
      <c r="O50" s="86">
        <v>0</v>
      </c>
    </row>
    <row r="51" spans="1:27" ht="11.25" customHeight="1">
      <c r="A51" s="10" t="s">
        <v>62</v>
      </c>
      <c r="B51" s="85">
        <v>1313.1949999999999</v>
      </c>
      <c r="C51" s="86">
        <v>652.39</v>
      </c>
      <c r="D51" s="86">
        <v>156.97999999999999</v>
      </c>
      <c r="E51" s="86">
        <v>25.75</v>
      </c>
      <c r="F51" s="86"/>
      <c r="G51" s="86">
        <v>6.95</v>
      </c>
      <c r="H51" s="86"/>
      <c r="I51" s="86">
        <v>279.39999999999998</v>
      </c>
      <c r="J51" s="86"/>
      <c r="K51" s="86">
        <v>25.6</v>
      </c>
      <c r="L51" s="86">
        <v>158</v>
      </c>
      <c r="M51" s="86">
        <v>8.125</v>
      </c>
      <c r="N51" s="86"/>
      <c r="O51" s="86">
        <v>0</v>
      </c>
    </row>
    <row r="52" spans="1:27" ht="11.25" customHeight="1">
      <c r="A52" s="10" t="s">
        <v>38</v>
      </c>
      <c r="B52" s="85">
        <v>1464.8549999999998</v>
      </c>
      <c r="C52" s="86">
        <v>835.15</v>
      </c>
      <c r="D52" s="86">
        <v>152.72499999999999</v>
      </c>
      <c r="E52" s="86">
        <v>30.8</v>
      </c>
      <c r="F52" s="86"/>
      <c r="G52" s="86">
        <v>3.56</v>
      </c>
      <c r="H52" s="86">
        <v>7.62</v>
      </c>
      <c r="I52" s="86">
        <v>256.60000000000002</v>
      </c>
      <c r="J52" s="86"/>
      <c r="K52" s="86">
        <v>14.3</v>
      </c>
      <c r="L52" s="86">
        <v>152.1</v>
      </c>
      <c r="M52" s="86">
        <v>12</v>
      </c>
      <c r="N52" s="86"/>
      <c r="O52" s="86">
        <v>0</v>
      </c>
    </row>
    <row r="53" spans="1:27" ht="11.25" customHeight="1">
      <c r="A53" s="10" t="s">
        <v>39</v>
      </c>
      <c r="B53" s="76">
        <v>1435.1480000000001</v>
      </c>
      <c r="C53" s="9">
        <v>745.54100000000005</v>
      </c>
      <c r="D53" s="9">
        <v>304.08699999999999</v>
      </c>
      <c r="E53" s="9">
        <v>20.07</v>
      </c>
      <c r="F53" s="9"/>
      <c r="G53" s="9">
        <v>2.8</v>
      </c>
      <c r="H53" s="9"/>
      <c r="I53" s="9">
        <v>230</v>
      </c>
      <c r="J53" s="9"/>
      <c r="K53" s="9">
        <v>10</v>
      </c>
      <c r="L53" s="9">
        <v>116.95</v>
      </c>
      <c r="M53" s="9">
        <v>5.7</v>
      </c>
      <c r="N53" s="9"/>
      <c r="O53" s="9">
        <v>0</v>
      </c>
    </row>
    <row r="54" spans="1:27" ht="12" customHeight="1">
      <c r="A54" s="10" t="s">
        <v>40</v>
      </c>
      <c r="B54" s="76">
        <v>1861.595</v>
      </c>
      <c r="C54" s="9">
        <v>868.96</v>
      </c>
      <c r="D54" s="9">
        <v>491.8</v>
      </c>
      <c r="E54" s="9">
        <v>18.47</v>
      </c>
      <c r="F54" s="9"/>
      <c r="G54" s="9">
        <v>4.5149999999999997</v>
      </c>
      <c r="H54" s="9">
        <v>6.5</v>
      </c>
      <c r="I54" s="9">
        <v>212.3</v>
      </c>
      <c r="J54" s="9"/>
      <c r="K54" s="9">
        <v>8.4499999999999993</v>
      </c>
      <c r="L54" s="9">
        <v>204.8</v>
      </c>
      <c r="M54" s="9">
        <v>45.8</v>
      </c>
      <c r="N54" s="9"/>
      <c r="O54" s="9">
        <v>0</v>
      </c>
      <c r="P54" s="12"/>
    </row>
    <row r="55" spans="1:27" ht="12" customHeight="1">
      <c r="A55" s="10" t="s">
        <v>41</v>
      </c>
      <c r="B55" s="76">
        <v>1704.2960000000003</v>
      </c>
      <c r="C55" s="9">
        <v>824.048</v>
      </c>
      <c r="D55" s="9">
        <v>408.84800000000001</v>
      </c>
      <c r="E55" s="9">
        <v>12.7</v>
      </c>
      <c r="F55" s="9"/>
      <c r="G55" s="9">
        <v>7.9</v>
      </c>
      <c r="H55" s="9">
        <v>10</v>
      </c>
      <c r="I55" s="9">
        <v>177.9</v>
      </c>
      <c r="J55" s="9"/>
      <c r="K55" s="9">
        <v>7.9</v>
      </c>
      <c r="L55" s="9">
        <v>229.6</v>
      </c>
      <c r="M55" s="9">
        <v>25.4</v>
      </c>
      <c r="N55" s="9"/>
      <c r="O55" s="9">
        <v>0</v>
      </c>
      <c r="P55" s="12"/>
    </row>
    <row r="56" spans="1:27" ht="12" customHeight="1">
      <c r="A56" s="10" t="s">
        <v>42</v>
      </c>
      <c r="B56" s="76">
        <v>1826.0650000000001</v>
      </c>
      <c r="C56" s="9">
        <v>813.31</v>
      </c>
      <c r="D56" s="9">
        <v>434.25400000000002</v>
      </c>
      <c r="E56" s="9">
        <v>37.247</v>
      </c>
      <c r="F56" s="9"/>
      <c r="G56" s="9">
        <v>7.8</v>
      </c>
      <c r="H56" s="9"/>
      <c r="I56" s="9">
        <v>157.5</v>
      </c>
      <c r="J56" s="9"/>
      <c r="K56" s="9">
        <v>11.4</v>
      </c>
      <c r="L56" s="9">
        <v>266.88400000000001</v>
      </c>
      <c r="M56" s="9">
        <v>97.67</v>
      </c>
      <c r="N56" s="9"/>
      <c r="O56" s="9">
        <v>0</v>
      </c>
      <c r="P56" s="12"/>
    </row>
    <row r="57" spans="1:27" ht="12" customHeight="1">
      <c r="A57" s="10" t="s">
        <v>44</v>
      </c>
      <c r="B57" s="76">
        <v>1404.7659999999998</v>
      </c>
      <c r="C57" s="9">
        <v>704.91499999999996</v>
      </c>
      <c r="D57" s="9">
        <v>249.74100000000001</v>
      </c>
      <c r="E57" s="9">
        <v>35.131</v>
      </c>
      <c r="F57" s="9"/>
      <c r="G57" s="9">
        <v>2.95</v>
      </c>
      <c r="H57" s="9">
        <v>3</v>
      </c>
      <c r="I57" s="9">
        <v>113.45</v>
      </c>
      <c r="J57" s="9">
        <v>0.625</v>
      </c>
      <c r="K57" s="9">
        <v>15.7</v>
      </c>
      <c r="L57" s="9">
        <v>210.8</v>
      </c>
      <c r="M57" s="9">
        <v>68.453999999999994</v>
      </c>
      <c r="N57" s="9"/>
      <c r="O57" s="9">
        <v>0</v>
      </c>
      <c r="P57" s="12"/>
    </row>
    <row r="58" spans="1:27" ht="12" customHeight="1">
      <c r="A58" s="10" t="s">
        <v>45</v>
      </c>
      <c r="B58" s="76">
        <v>1636.885</v>
      </c>
      <c r="C58" s="9">
        <v>990.80399999999997</v>
      </c>
      <c r="D58" s="9">
        <v>98.596999999999994</v>
      </c>
      <c r="E58" s="9">
        <v>63.744</v>
      </c>
      <c r="F58" s="9">
        <v>0.4</v>
      </c>
      <c r="G58" s="9">
        <v>8.3249999999999993</v>
      </c>
      <c r="H58" s="9">
        <v>0.9</v>
      </c>
      <c r="I58" s="9">
        <v>154.08000000000001</v>
      </c>
      <c r="J58" s="9">
        <v>1.365</v>
      </c>
      <c r="K58" s="9">
        <v>47.6</v>
      </c>
      <c r="L58" s="9">
        <v>232.4</v>
      </c>
      <c r="M58" s="9">
        <v>38.54</v>
      </c>
      <c r="N58" s="9">
        <v>0.1</v>
      </c>
      <c r="O58" s="9">
        <v>0.03</v>
      </c>
      <c r="P58" s="12"/>
      <c r="AA58" s="3" t="s">
        <v>38</v>
      </c>
    </row>
    <row r="59" spans="1:27" ht="12" customHeight="1">
      <c r="A59" s="10" t="s">
        <v>46</v>
      </c>
      <c r="B59" s="76">
        <v>1968.9069999999997</v>
      </c>
      <c r="C59" s="9">
        <v>1131.896</v>
      </c>
      <c r="D59" s="9">
        <v>178.5</v>
      </c>
      <c r="E59" s="9">
        <v>95.936999999999998</v>
      </c>
      <c r="F59" s="9">
        <v>0.4</v>
      </c>
      <c r="G59" s="9">
        <v>13.6</v>
      </c>
      <c r="H59" s="9">
        <v>1.05</v>
      </c>
      <c r="I59" s="9">
        <v>208.91399999999999</v>
      </c>
      <c r="J59" s="9">
        <v>1.69</v>
      </c>
      <c r="K59" s="9">
        <v>83.7</v>
      </c>
      <c r="L59" s="9">
        <v>226.37</v>
      </c>
      <c r="M59" s="9">
        <v>26.7</v>
      </c>
      <c r="N59" s="9">
        <v>0.1</v>
      </c>
      <c r="O59" s="9">
        <v>0.05</v>
      </c>
      <c r="P59" s="12"/>
    </row>
    <row r="60" spans="1:27" ht="12" customHeight="1">
      <c r="A60" s="10" t="s">
        <v>47</v>
      </c>
      <c r="B60" s="76">
        <v>2465.2010000000005</v>
      </c>
      <c r="C60" s="9">
        <v>1266.672</v>
      </c>
      <c r="D60" s="9">
        <v>194.02500000000001</v>
      </c>
      <c r="E60" s="9">
        <v>152.179</v>
      </c>
      <c r="F60" s="9">
        <v>0.7</v>
      </c>
      <c r="G60" s="9">
        <v>20.09</v>
      </c>
      <c r="H60" s="9">
        <v>1.5</v>
      </c>
      <c r="I60" s="9">
        <v>281.89999999999998</v>
      </c>
      <c r="J60" s="9">
        <v>1.47</v>
      </c>
      <c r="K60" s="9">
        <v>97.1</v>
      </c>
      <c r="L60" s="9">
        <v>388.01499999999999</v>
      </c>
      <c r="M60" s="9">
        <v>61.37</v>
      </c>
      <c r="N60" s="9">
        <v>0.13</v>
      </c>
      <c r="O60" s="9">
        <v>0.05</v>
      </c>
      <c r="P60" s="12"/>
    </row>
    <row r="61" spans="1:27" ht="12" customHeight="1">
      <c r="A61" s="10" t="s">
        <v>48</v>
      </c>
      <c r="B61" s="76">
        <v>1857.9629999999997</v>
      </c>
      <c r="C61" s="9">
        <v>1050.3140000000001</v>
      </c>
      <c r="D61" s="9">
        <v>150.27000000000001</v>
      </c>
      <c r="E61" s="9">
        <v>130.43</v>
      </c>
      <c r="F61" s="9">
        <v>0.7</v>
      </c>
      <c r="G61" s="9">
        <v>9.85</v>
      </c>
      <c r="H61" s="9">
        <v>2.02</v>
      </c>
      <c r="I61" s="9">
        <v>226.5</v>
      </c>
      <c r="J61" s="9">
        <v>0.70899999999999996</v>
      </c>
      <c r="K61" s="9">
        <v>64.349999999999994</v>
      </c>
      <c r="L61" s="9">
        <v>210.3</v>
      </c>
      <c r="M61" s="9">
        <v>12.36</v>
      </c>
      <c r="N61" s="9">
        <v>0.11</v>
      </c>
      <c r="O61" s="9">
        <v>0.05</v>
      </c>
      <c r="P61" s="37"/>
    </row>
    <row r="62" spans="1:27" ht="12" customHeight="1">
      <c r="A62" s="10" t="s">
        <v>49</v>
      </c>
      <c r="B62" s="76">
        <v>2413.0810000000001</v>
      </c>
      <c r="C62" s="9">
        <v>1173.8520000000001</v>
      </c>
      <c r="D62" s="9">
        <v>148.15</v>
      </c>
      <c r="E62" s="9">
        <v>277.20299999999997</v>
      </c>
      <c r="F62" s="9">
        <v>1.82</v>
      </c>
      <c r="G62" s="9">
        <v>27.32</v>
      </c>
      <c r="H62" s="9">
        <v>2.86</v>
      </c>
      <c r="I62" s="9">
        <v>290.89999999999998</v>
      </c>
      <c r="J62" s="9">
        <v>0.45900000000000002</v>
      </c>
      <c r="K62" s="9">
        <v>111</v>
      </c>
      <c r="L62" s="9">
        <v>341.64699999999999</v>
      </c>
      <c r="M62" s="9">
        <v>37.520000000000003</v>
      </c>
      <c r="N62" s="9">
        <v>0.25</v>
      </c>
      <c r="O62" s="9">
        <v>0.1</v>
      </c>
      <c r="P62" s="37"/>
    </row>
    <row r="63" spans="1:27" ht="12" customHeight="1">
      <c r="A63" s="10" t="s">
        <v>51</v>
      </c>
      <c r="B63" s="76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37"/>
    </row>
    <row r="64" spans="1:27" ht="30" customHeight="1">
      <c r="A64" s="884" t="s">
        <v>64</v>
      </c>
      <c r="B64" s="884"/>
      <c r="C64" s="884"/>
      <c r="D64" s="884"/>
      <c r="E64" s="884"/>
      <c r="F64" s="884"/>
      <c r="G64" s="884"/>
      <c r="H64" s="884"/>
      <c r="I64" s="884"/>
      <c r="J64" s="884"/>
      <c r="K64" s="884"/>
      <c r="L64" s="884"/>
      <c r="M64" s="884"/>
      <c r="N64" s="884"/>
      <c r="O64" s="884"/>
    </row>
    <row r="65" spans="1:27" ht="11.25" customHeight="1">
      <c r="A65" s="10" t="s">
        <v>112</v>
      </c>
      <c r="B65" s="85">
        <v>1347.4000000000003</v>
      </c>
      <c r="C65" s="86">
        <v>823.5</v>
      </c>
      <c r="D65" s="86">
        <v>50.9</v>
      </c>
      <c r="E65" s="86">
        <v>201.5</v>
      </c>
      <c r="F65" s="86">
        <v>0.24</v>
      </c>
      <c r="G65" s="86">
        <v>27.2</v>
      </c>
      <c r="H65" s="86">
        <v>0.9</v>
      </c>
      <c r="I65" s="86">
        <v>3.3</v>
      </c>
      <c r="J65" s="86"/>
      <c r="K65" s="86">
        <v>22.3</v>
      </c>
      <c r="L65" s="86">
        <v>216.4</v>
      </c>
      <c r="M65" s="86">
        <v>0.76</v>
      </c>
      <c r="N65" s="86">
        <v>0.4</v>
      </c>
      <c r="O65" s="86">
        <v>0</v>
      </c>
    </row>
    <row r="66" spans="1:27" ht="11.25" customHeight="1">
      <c r="A66" s="10" t="s">
        <v>111</v>
      </c>
      <c r="B66" s="85">
        <v>1313.1000000000001</v>
      </c>
      <c r="C66" s="86">
        <v>713.3</v>
      </c>
      <c r="D66" s="86">
        <v>104.3</v>
      </c>
      <c r="E66" s="86">
        <v>201.5</v>
      </c>
      <c r="F66" s="86">
        <v>2.88</v>
      </c>
      <c r="G66" s="86">
        <v>15.8</v>
      </c>
      <c r="H66" s="86">
        <v>1.2</v>
      </c>
      <c r="I66" s="86">
        <v>8.15</v>
      </c>
      <c r="J66" s="86"/>
      <c r="K66" s="86">
        <v>21.3</v>
      </c>
      <c r="L66" s="86">
        <v>242</v>
      </c>
      <c r="M66" s="86">
        <v>0.67</v>
      </c>
      <c r="N66" s="86">
        <v>2</v>
      </c>
      <c r="O66" s="86">
        <v>0</v>
      </c>
    </row>
    <row r="67" spans="1:27" ht="11.25" customHeight="1">
      <c r="A67" s="10" t="s">
        <v>110</v>
      </c>
      <c r="B67" s="85">
        <v>1286.5000000000002</v>
      </c>
      <c r="C67" s="86">
        <v>700.65</v>
      </c>
      <c r="D67" s="86">
        <v>138.66</v>
      </c>
      <c r="E67" s="86">
        <v>154.44999999999999</v>
      </c>
      <c r="F67" s="86">
        <v>2.33</v>
      </c>
      <c r="G67" s="86">
        <v>13.73</v>
      </c>
      <c r="H67" s="86">
        <v>1.2</v>
      </c>
      <c r="I67" s="86">
        <v>1.1299999999999999</v>
      </c>
      <c r="J67" s="86"/>
      <c r="K67" s="86">
        <v>12.9</v>
      </c>
      <c r="L67" s="86">
        <v>260</v>
      </c>
      <c r="M67" s="86">
        <v>0.4</v>
      </c>
      <c r="N67" s="86">
        <v>1.05</v>
      </c>
      <c r="O67" s="86">
        <v>0</v>
      </c>
    </row>
    <row r="68" spans="1:27" ht="11.25" customHeight="1">
      <c r="A68" s="10" t="s">
        <v>109</v>
      </c>
      <c r="B68" s="85">
        <v>1337.9000000000003</v>
      </c>
      <c r="C68" s="86">
        <v>678.6</v>
      </c>
      <c r="D68" s="86">
        <v>170</v>
      </c>
      <c r="E68" s="86">
        <v>185.6</v>
      </c>
      <c r="F68" s="86">
        <v>2.2999999999999998</v>
      </c>
      <c r="G68" s="86">
        <v>11.4</v>
      </c>
      <c r="H68" s="86">
        <v>4.1500000000000004</v>
      </c>
      <c r="I68" s="86">
        <v>8.3000000000000007</v>
      </c>
      <c r="J68" s="86"/>
      <c r="K68" s="86">
        <v>31.9</v>
      </c>
      <c r="L68" s="86">
        <v>243</v>
      </c>
      <c r="M68" s="86">
        <v>0.65</v>
      </c>
      <c r="N68" s="86">
        <v>2</v>
      </c>
      <c r="O68" s="86">
        <v>0</v>
      </c>
    </row>
    <row r="69" spans="1:27" ht="11.25" customHeight="1">
      <c r="A69" s="10" t="s">
        <v>108</v>
      </c>
      <c r="B69" s="85">
        <v>1189.8</v>
      </c>
      <c r="C69" s="86">
        <v>684.9</v>
      </c>
      <c r="D69" s="86">
        <v>110.8</v>
      </c>
      <c r="E69" s="86">
        <v>227.1</v>
      </c>
      <c r="F69" s="86">
        <v>1.07</v>
      </c>
      <c r="G69" s="86">
        <v>8.74</v>
      </c>
      <c r="H69" s="86">
        <v>5.45</v>
      </c>
      <c r="I69" s="86">
        <v>7.73</v>
      </c>
      <c r="J69" s="86"/>
      <c r="K69" s="86">
        <v>39.6</v>
      </c>
      <c r="L69" s="86">
        <v>103.2</v>
      </c>
      <c r="M69" s="86">
        <v>0.51</v>
      </c>
      <c r="N69" s="86">
        <v>0.7</v>
      </c>
      <c r="O69" s="86">
        <v>0</v>
      </c>
    </row>
    <row r="70" spans="1:27" ht="11.25" customHeight="1">
      <c r="A70" s="10" t="s">
        <v>107</v>
      </c>
      <c r="B70" s="85">
        <v>1005</v>
      </c>
      <c r="C70" s="86">
        <v>535.79999999999995</v>
      </c>
      <c r="D70" s="86">
        <v>156</v>
      </c>
      <c r="E70" s="86">
        <v>138.1</v>
      </c>
      <c r="F70" s="86"/>
      <c r="G70" s="86">
        <v>9</v>
      </c>
      <c r="H70" s="86">
        <v>8</v>
      </c>
      <c r="I70" s="86">
        <v>11.2</v>
      </c>
      <c r="J70" s="86"/>
      <c r="K70" s="86">
        <v>35.799999999999997</v>
      </c>
      <c r="L70" s="86">
        <v>110</v>
      </c>
      <c r="M70" s="86">
        <v>0.7</v>
      </c>
      <c r="N70" s="86">
        <v>0.4</v>
      </c>
      <c r="O70" s="86">
        <v>0</v>
      </c>
    </row>
    <row r="71" spans="1:27" ht="11.25" customHeight="1">
      <c r="A71" s="10" t="s">
        <v>106</v>
      </c>
      <c r="B71" s="76">
        <v>1258.3999999999999</v>
      </c>
      <c r="C71" s="9">
        <v>680.2</v>
      </c>
      <c r="D71" s="9">
        <v>211.1</v>
      </c>
      <c r="E71" s="9">
        <v>143.4</v>
      </c>
      <c r="F71" s="9">
        <v>0.12</v>
      </c>
      <c r="G71" s="9">
        <v>8.9</v>
      </c>
      <c r="H71" s="9">
        <v>5.0999999999999996</v>
      </c>
      <c r="I71" s="9">
        <v>21.8</v>
      </c>
      <c r="J71" s="9"/>
      <c r="K71" s="9">
        <v>11.7</v>
      </c>
      <c r="L71" s="9">
        <v>175.3</v>
      </c>
      <c r="M71" s="9">
        <v>0.7</v>
      </c>
      <c r="N71" s="9">
        <v>0.08</v>
      </c>
      <c r="O71" s="9">
        <v>0</v>
      </c>
    </row>
    <row r="72" spans="1:27" ht="12" customHeight="1">
      <c r="A72" s="10" t="s">
        <v>105</v>
      </c>
      <c r="B72" s="76">
        <v>1227</v>
      </c>
      <c r="C72" s="9">
        <v>645</v>
      </c>
      <c r="D72" s="9">
        <v>99</v>
      </c>
      <c r="E72" s="9">
        <v>200</v>
      </c>
      <c r="F72" s="9">
        <v>0.2</v>
      </c>
      <c r="G72" s="9">
        <v>9</v>
      </c>
      <c r="H72" s="9">
        <v>4.5</v>
      </c>
      <c r="I72" s="9">
        <v>38</v>
      </c>
      <c r="J72" s="9">
        <v>0.3</v>
      </c>
      <c r="K72" s="9">
        <v>22.2</v>
      </c>
      <c r="L72" s="9">
        <v>208</v>
      </c>
      <c r="M72" s="9">
        <v>0.8</v>
      </c>
      <c r="N72" s="9"/>
      <c r="O72" s="9">
        <v>0</v>
      </c>
      <c r="P72" s="12"/>
    </row>
    <row r="73" spans="1:27" ht="12" customHeight="1">
      <c r="A73" s="10" t="s">
        <v>104</v>
      </c>
      <c r="B73" s="76">
        <v>1999.9999999999998</v>
      </c>
      <c r="C73" s="9">
        <v>1100</v>
      </c>
      <c r="D73" s="9">
        <v>226</v>
      </c>
      <c r="E73" s="9">
        <v>260</v>
      </c>
      <c r="F73" s="9">
        <v>3.1</v>
      </c>
      <c r="G73" s="9">
        <v>16.100000000000001</v>
      </c>
      <c r="H73" s="9">
        <v>13</v>
      </c>
      <c r="I73" s="9">
        <v>80</v>
      </c>
      <c r="J73" s="9">
        <v>0.75</v>
      </c>
      <c r="K73" s="9">
        <v>25</v>
      </c>
      <c r="L73" s="9">
        <v>273</v>
      </c>
      <c r="M73" s="9">
        <v>1.1000000000000001</v>
      </c>
      <c r="N73" s="9">
        <v>1.9</v>
      </c>
      <c r="O73" s="9">
        <v>0.05</v>
      </c>
      <c r="P73" s="12"/>
    </row>
    <row r="74" spans="1:27" ht="12" customHeight="1">
      <c r="A74" s="10" t="s">
        <v>103</v>
      </c>
      <c r="B74" s="76">
        <v>1557.0000000000002</v>
      </c>
      <c r="C74" s="9">
        <v>903.6</v>
      </c>
      <c r="D74" s="9">
        <v>110</v>
      </c>
      <c r="E74" s="9">
        <v>226.7</v>
      </c>
      <c r="F74" s="9">
        <v>3.9</v>
      </c>
      <c r="G74" s="9">
        <v>15.8</v>
      </c>
      <c r="H74" s="9">
        <v>4.2</v>
      </c>
      <c r="I74" s="9">
        <v>63.4</v>
      </c>
      <c r="J74" s="9">
        <v>2.7</v>
      </c>
      <c r="K74" s="9">
        <v>34.4</v>
      </c>
      <c r="L74" s="9">
        <v>190.3</v>
      </c>
      <c r="M74" s="9">
        <v>1.2</v>
      </c>
      <c r="N74" s="9">
        <v>0.53</v>
      </c>
      <c r="O74" s="9">
        <v>0.27</v>
      </c>
      <c r="P74" s="12"/>
    </row>
    <row r="75" spans="1:27" ht="12" customHeight="1">
      <c r="A75" s="10" t="s">
        <v>102</v>
      </c>
      <c r="B75" s="76">
        <v>1855.0000000000002</v>
      </c>
      <c r="C75" s="9">
        <v>971</v>
      </c>
      <c r="D75" s="9">
        <v>248.5</v>
      </c>
      <c r="E75" s="9">
        <v>263</v>
      </c>
      <c r="F75" s="9">
        <v>1.9</v>
      </c>
      <c r="G75" s="9">
        <v>18.3</v>
      </c>
      <c r="H75" s="9">
        <v>14</v>
      </c>
      <c r="I75" s="9">
        <v>102</v>
      </c>
      <c r="J75" s="9">
        <v>0.9</v>
      </c>
      <c r="K75" s="9">
        <v>52</v>
      </c>
      <c r="L75" s="9">
        <v>180</v>
      </c>
      <c r="M75" s="9">
        <v>1.64</v>
      </c>
      <c r="N75" s="9">
        <v>0.21</v>
      </c>
      <c r="O75" s="9">
        <v>1.55</v>
      </c>
      <c r="P75" s="12"/>
    </row>
    <row r="76" spans="1:27" ht="12" customHeight="1">
      <c r="A76" s="10" t="s">
        <v>101</v>
      </c>
      <c r="B76" s="76">
        <v>1279.9999999999998</v>
      </c>
      <c r="C76" s="9">
        <v>804.6</v>
      </c>
      <c r="D76" s="9">
        <v>27.8</v>
      </c>
      <c r="E76" s="9">
        <v>198.8</v>
      </c>
      <c r="F76" s="9"/>
      <c r="G76" s="9">
        <v>16.25</v>
      </c>
      <c r="H76" s="9">
        <v>2.56</v>
      </c>
      <c r="I76" s="9">
        <v>59.1</v>
      </c>
      <c r="J76" s="9">
        <v>0.3</v>
      </c>
      <c r="K76" s="9">
        <v>26.7</v>
      </c>
      <c r="L76" s="9">
        <v>142.5</v>
      </c>
      <c r="M76" s="9">
        <v>0.7</v>
      </c>
      <c r="N76" s="9">
        <v>0.12</v>
      </c>
      <c r="O76" s="9">
        <v>0.56999999999999995</v>
      </c>
      <c r="P76" s="12"/>
      <c r="AA76" s="3" t="s">
        <v>38</v>
      </c>
    </row>
    <row r="77" spans="1:27" ht="12" customHeight="1">
      <c r="A77" s="10" t="s">
        <v>100</v>
      </c>
      <c r="B77" s="76">
        <v>1673.0000000000002</v>
      </c>
      <c r="C77" s="9">
        <v>1060</v>
      </c>
      <c r="D77" s="9">
        <v>73</v>
      </c>
      <c r="E77" s="9">
        <v>261.60000000000002</v>
      </c>
      <c r="F77" s="9"/>
      <c r="G77" s="9">
        <v>11.4</v>
      </c>
      <c r="H77" s="9">
        <v>4.4000000000000004</v>
      </c>
      <c r="I77" s="9">
        <v>105</v>
      </c>
      <c r="J77" s="9"/>
      <c r="K77" s="9">
        <v>29.7</v>
      </c>
      <c r="L77" s="9">
        <v>123.9</v>
      </c>
      <c r="M77" s="9">
        <v>3.1</v>
      </c>
      <c r="N77" s="9">
        <v>0.9</v>
      </c>
      <c r="O77" s="9">
        <v>0</v>
      </c>
      <c r="P77" s="12"/>
    </row>
    <row r="78" spans="1:27" ht="12" customHeight="1">
      <c r="A78" s="10" t="s">
        <v>99</v>
      </c>
      <c r="B78" s="76">
        <v>1901.9999999999998</v>
      </c>
      <c r="C78" s="9">
        <v>1113.5999999999999</v>
      </c>
      <c r="D78" s="9">
        <v>149.6</v>
      </c>
      <c r="E78" s="9">
        <v>285.2</v>
      </c>
      <c r="F78" s="9">
        <v>0.6</v>
      </c>
      <c r="G78" s="9">
        <v>18</v>
      </c>
      <c r="H78" s="9">
        <v>4.5</v>
      </c>
      <c r="I78" s="9">
        <v>140</v>
      </c>
      <c r="J78" s="9"/>
      <c r="K78" s="9">
        <v>36.200000000000003</v>
      </c>
      <c r="L78" s="9">
        <v>151.5</v>
      </c>
      <c r="M78" s="9">
        <v>2.5299999999999998</v>
      </c>
      <c r="N78" s="9">
        <v>0.27</v>
      </c>
      <c r="O78" s="9">
        <v>0</v>
      </c>
      <c r="P78" s="12"/>
    </row>
    <row r="79" spans="1:27" ht="12" customHeight="1">
      <c r="A79" s="10" t="s">
        <v>98</v>
      </c>
      <c r="B79" s="76">
        <v>1989</v>
      </c>
      <c r="C79" s="9">
        <v>1300</v>
      </c>
      <c r="D79" s="9">
        <v>86</v>
      </c>
      <c r="E79" s="9">
        <v>263.3</v>
      </c>
      <c r="F79" s="9">
        <v>0.7</v>
      </c>
      <c r="G79" s="9">
        <v>22.7</v>
      </c>
      <c r="H79" s="9">
        <v>1</v>
      </c>
      <c r="I79" s="9">
        <v>138</v>
      </c>
      <c r="J79" s="9">
        <v>0</v>
      </c>
      <c r="K79" s="9">
        <v>33.299999999999997</v>
      </c>
      <c r="L79" s="9">
        <v>140.69999999999999</v>
      </c>
      <c r="M79" s="9">
        <v>3</v>
      </c>
      <c r="N79" s="9">
        <v>0.3</v>
      </c>
      <c r="O79" s="9">
        <v>0</v>
      </c>
      <c r="P79" s="37"/>
    </row>
    <row r="80" spans="1:27" ht="12" customHeight="1">
      <c r="A80" s="10" t="s">
        <v>97</v>
      </c>
      <c r="B80" s="76">
        <v>2359.9999999999995</v>
      </c>
      <c r="C80" s="9">
        <v>1445</v>
      </c>
      <c r="D80" s="9">
        <v>192.7</v>
      </c>
      <c r="E80" s="9">
        <v>307.5</v>
      </c>
      <c r="F80" s="9">
        <v>0.75</v>
      </c>
      <c r="G80" s="9">
        <v>27.2</v>
      </c>
      <c r="H80" s="9">
        <v>1.05</v>
      </c>
      <c r="I80" s="9">
        <v>180.9</v>
      </c>
      <c r="J80" s="9">
        <v>0.24</v>
      </c>
      <c r="K80" s="9">
        <v>38</v>
      </c>
      <c r="L80" s="9">
        <v>163.6</v>
      </c>
      <c r="M80" s="9">
        <v>2.4</v>
      </c>
      <c r="N80" s="9">
        <v>0.43</v>
      </c>
      <c r="O80" s="9">
        <v>0.23</v>
      </c>
      <c r="P80" s="37"/>
    </row>
    <row r="81" spans="1:16" ht="12" customHeight="1">
      <c r="A81" s="10" t="s">
        <v>96</v>
      </c>
      <c r="B81" s="76">
        <v>3045.9999999999995</v>
      </c>
      <c r="C81" s="9">
        <v>1749</v>
      </c>
      <c r="D81" s="9">
        <v>259</v>
      </c>
      <c r="E81" s="9">
        <v>395</v>
      </c>
      <c r="F81" s="9">
        <v>0.55000000000000004</v>
      </c>
      <c r="G81" s="9">
        <v>38.700000000000003</v>
      </c>
      <c r="H81" s="9">
        <v>1.35</v>
      </c>
      <c r="I81" s="9">
        <v>310</v>
      </c>
      <c r="J81" s="9">
        <v>0.2</v>
      </c>
      <c r="K81" s="9">
        <v>32</v>
      </c>
      <c r="L81" s="9">
        <v>249</v>
      </c>
      <c r="M81" s="9">
        <v>10</v>
      </c>
      <c r="N81" s="9">
        <v>0.72</v>
      </c>
      <c r="O81" s="9">
        <v>0.48</v>
      </c>
      <c r="P81" s="37"/>
    </row>
    <row r="82" spans="1:16" ht="11.25" customHeight="1">
      <c r="A82" s="10" t="s">
        <v>95</v>
      </c>
      <c r="B82" s="85">
        <v>1735.1000000000001</v>
      </c>
      <c r="C82" s="86">
        <v>1033.7</v>
      </c>
      <c r="D82" s="86">
        <v>70</v>
      </c>
      <c r="E82" s="86">
        <v>196.9</v>
      </c>
      <c r="F82" s="86"/>
      <c r="G82" s="86">
        <v>19.62</v>
      </c>
      <c r="H82" s="86">
        <v>0.13</v>
      </c>
      <c r="I82" s="86">
        <v>198.55</v>
      </c>
      <c r="J82" s="86"/>
      <c r="K82" s="86">
        <v>16</v>
      </c>
      <c r="L82" s="86">
        <v>150</v>
      </c>
      <c r="M82" s="86">
        <v>50</v>
      </c>
      <c r="N82" s="86">
        <v>0.2</v>
      </c>
      <c r="O82" s="86">
        <v>0</v>
      </c>
    </row>
    <row r="83" spans="1:16" ht="11.25" customHeight="1">
      <c r="A83" s="10" t="s">
        <v>94</v>
      </c>
      <c r="B83" s="85">
        <v>2032</v>
      </c>
      <c r="C83" s="86">
        <v>1210</v>
      </c>
      <c r="D83" s="86">
        <v>170</v>
      </c>
      <c r="E83" s="86">
        <v>216</v>
      </c>
      <c r="F83" s="86"/>
      <c r="G83" s="86">
        <v>40</v>
      </c>
      <c r="H83" s="86">
        <v>2.5</v>
      </c>
      <c r="I83" s="86">
        <v>180</v>
      </c>
      <c r="J83" s="86"/>
      <c r="K83" s="86">
        <v>38</v>
      </c>
      <c r="L83" s="86">
        <v>157</v>
      </c>
      <c r="M83" s="86">
        <v>18</v>
      </c>
      <c r="N83" s="86">
        <v>0.5</v>
      </c>
      <c r="O83" s="86">
        <v>0</v>
      </c>
    </row>
    <row r="84" spans="1:16" ht="11.25" customHeight="1">
      <c r="A84" s="10" t="s">
        <v>93</v>
      </c>
      <c r="B84" s="85">
        <v>2215.9749999999995</v>
      </c>
      <c r="C84" s="86">
        <v>1366.1</v>
      </c>
      <c r="D84" s="86">
        <v>47.82</v>
      </c>
      <c r="E84" s="86">
        <v>238.8</v>
      </c>
      <c r="F84" s="86"/>
      <c r="G84" s="86">
        <v>55.05</v>
      </c>
      <c r="H84" s="86">
        <v>1.5</v>
      </c>
      <c r="I84" s="86">
        <v>267.58499999999998</v>
      </c>
      <c r="J84" s="86"/>
      <c r="K84" s="86">
        <v>34</v>
      </c>
      <c r="L84" s="86">
        <v>200</v>
      </c>
      <c r="M84" s="86">
        <v>5</v>
      </c>
      <c r="N84" s="86">
        <v>0.12</v>
      </c>
      <c r="O84" s="86">
        <v>0</v>
      </c>
    </row>
    <row r="85" spans="1:16" ht="11.25" customHeight="1">
      <c r="A85" s="10" t="s">
        <v>92</v>
      </c>
      <c r="B85" s="85">
        <v>2688.7049999999995</v>
      </c>
      <c r="C85" s="86">
        <v>1500</v>
      </c>
      <c r="D85" s="86">
        <v>161.6</v>
      </c>
      <c r="E85" s="86">
        <v>331.55</v>
      </c>
      <c r="F85" s="86"/>
      <c r="G85" s="86">
        <v>83</v>
      </c>
      <c r="H85" s="86">
        <v>5</v>
      </c>
      <c r="I85" s="86">
        <v>297.55500000000001</v>
      </c>
      <c r="J85" s="86"/>
      <c r="K85" s="86">
        <v>25</v>
      </c>
      <c r="L85" s="86">
        <v>275.5</v>
      </c>
      <c r="M85" s="86">
        <v>9.5</v>
      </c>
      <c r="N85" s="86"/>
      <c r="O85" s="86">
        <v>0</v>
      </c>
    </row>
    <row r="86" spans="1:16" ht="11.25" customHeight="1">
      <c r="A86" s="10" t="s">
        <v>91</v>
      </c>
      <c r="B86" s="85">
        <v>2301.15</v>
      </c>
      <c r="C86" s="86">
        <v>1310.95</v>
      </c>
      <c r="D86" s="86">
        <v>83.6</v>
      </c>
      <c r="E86" s="86">
        <v>284.39999999999998</v>
      </c>
      <c r="F86" s="86"/>
      <c r="G86" s="86">
        <v>59.4</v>
      </c>
      <c r="H86" s="86">
        <v>0.9</v>
      </c>
      <c r="I86" s="86">
        <v>247.4</v>
      </c>
      <c r="J86" s="86"/>
      <c r="K86" s="86">
        <v>30</v>
      </c>
      <c r="L86" s="86">
        <v>278.60000000000002</v>
      </c>
      <c r="M86" s="86">
        <v>5.9</v>
      </c>
      <c r="N86" s="86"/>
      <c r="O86" s="86">
        <v>0</v>
      </c>
    </row>
    <row r="87" spans="1:16" ht="11.25" customHeight="1">
      <c r="A87" s="10" t="s">
        <v>90</v>
      </c>
      <c r="B87" s="85">
        <v>2602.1750000000002</v>
      </c>
      <c r="C87" s="86">
        <v>1469.0250000000001</v>
      </c>
      <c r="D87" s="86">
        <v>55.5</v>
      </c>
      <c r="E87" s="86">
        <v>363.7</v>
      </c>
      <c r="F87" s="86"/>
      <c r="G87" s="86">
        <v>50.05</v>
      </c>
      <c r="H87" s="86">
        <v>0.4</v>
      </c>
      <c r="I87" s="86">
        <v>295</v>
      </c>
      <c r="J87" s="86"/>
      <c r="K87" s="86">
        <v>32.299999999999997</v>
      </c>
      <c r="L87" s="86">
        <v>332.6</v>
      </c>
      <c r="M87" s="86">
        <v>3.6</v>
      </c>
      <c r="N87" s="86"/>
      <c r="O87" s="86">
        <v>0</v>
      </c>
    </row>
    <row r="88" spans="1:16" ht="11.25" customHeight="1">
      <c r="A88" s="10" t="s">
        <v>89</v>
      </c>
      <c r="B88" s="85">
        <v>2059.75</v>
      </c>
      <c r="C88" s="86">
        <v>1139.0999999999999</v>
      </c>
      <c r="D88" s="86">
        <v>59.9</v>
      </c>
      <c r="E88" s="86">
        <v>290.2</v>
      </c>
      <c r="F88" s="86"/>
      <c r="G88" s="86">
        <v>50.9</v>
      </c>
      <c r="H88" s="86">
        <v>0.3</v>
      </c>
      <c r="I88" s="86">
        <v>271.85000000000002</v>
      </c>
      <c r="J88" s="86"/>
      <c r="K88" s="86">
        <v>9</v>
      </c>
      <c r="L88" s="86">
        <v>234.8</v>
      </c>
      <c r="M88" s="86">
        <v>3.7</v>
      </c>
      <c r="N88" s="86"/>
      <c r="O88" s="86">
        <v>0</v>
      </c>
    </row>
    <row r="89" spans="1:16" ht="11.25" customHeight="1">
      <c r="A89" s="10" t="s">
        <v>88</v>
      </c>
      <c r="B89" s="85">
        <v>2152.5499999999997</v>
      </c>
      <c r="C89" s="86">
        <v>1257.55</v>
      </c>
      <c r="D89" s="86">
        <v>33.299999999999997</v>
      </c>
      <c r="E89" s="86">
        <v>293.7</v>
      </c>
      <c r="F89" s="86"/>
      <c r="G89" s="86">
        <v>44</v>
      </c>
      <c r="H89" s="86"/>
      <c r="I89" s="86">
        <v>347.4</v>
      </c>
      <c r="J89" s="86"/>
      <c r="K89" s="86">
        <v>19</v>
      </c>
      <c r="L89" s="86">
        <v>153.1</v>
      </c>
      <c r="M89" s="86">
        <v>4.5</v>
      </c>
      <c r="N89" s="86"/>
      <c r="O89" s="86">
        <v>0</v>
      </c>
    </row>
    <row r="90" spans="1:16" ht="11.25" customHeight="1">
      <c r="A90" s="10" t="s">
        <v>87</v>
      </c>
      <c r="B90" s="85">
        <v>2954.5</v>
      </c>
      <c r="C90" s="86">
        <v>1661.71</v>
      </c>
      <c r="D90" s="86">
        <v>62</v>
      </c>
      <c r="E90" s="86">
        <v>409.5</v>
      </c>
      <c r="F90" s="86">
        <v>0.2</v>
      </c>
      <c r="G90" s="86">
        <v>69</v>
      </c>
      <c r="H90" s="86">
        <v>0.04</v>
      </c>
      <c r="I90" s="86">
        <v>498.05</v>
      </c>
      <c r="J90" s="86"/>
      <c r="K90" s="86">
        <v>42</v>
      </c>
      <c r="L90" s="86">
        <v>197</v>
      </c>
      <c r="M90" s="86">
        <v>15</v>
      </c>
      <c r="N90" s="86"/>
      <c r="O90" s="86">
        <v>0</v>
      </c>
    </row>
    <row r="91" spans="1:16" ht="11.25" customHeight="1">
      <c r="A91" s="10" t="s">
        <v>86</v>
      </c>
      <c r="B91" s="85">
        <v>3235.6300000000006</v>
      </c>
      <c r="C91" s="86">
        <v>1882.15</v>
      </c>
      <c r="D91" s="86">
        <v>43.9</v>
      </c>
      <c r="E91" s="86">
        <v>424.4</v>
      </c>
      <c r="F91" s="86">
        <v>0</v>
      </c>
      <c r="G91" s="86">
        <v>88.4</v>
      </c>
      <c r="H91" s="86">
        <v>0.08</v>
      </c>
      <c r="I91" s="86">
        <v>547.5</v>
      </c>
      <c r="J91" s="86"/>
      <c r="K91" s="86">
        <v>24</v>
      </c>
      <c r="L91" s="86">
        <v>207.9</v>
      </c>
      <c r="M91" s="86">
        <v>17.3</v>
      </c>
      <c r="N91" s="86"/>
      <c r="O91" s="86">
        <v>0</v>
      </c>
    </row>
    <row r="92" spans="1:16" ht="11.25" customHeight="1">
      <c r="A92" s="10" t="s">
        <v>85</v>
      </c>
      <c r="B92" s="85">
        <v>3007.4700000000003</v>
      </c>
      <c r="C92" s="86">
        <v>1757.14</v>
      </c>
      <c r="D92" s="86">
        <v>53</v>
      </c>
      <c r="E92" s="86">
        <v>399</v>
      </c>
      <c r="F92" s="86">
        <v>0.18</v>
      </c>
      <c r="G92" s="86">
        <v>106.75</v>
      </c>
      <c r="H92" s="86">
        <v>0.05</v>
      </c>
      <c r="I92" s="86">
        <v>442.6</v>
      </c>
      <c r="J92" s="86"/>
      <c r="K92" s="86">
        <v>21</v>
      </c>
      <c r="L92" s="86">
        <v>210.65</v>
      </c>
      <c r="M92" s="86">
        <v>17.100000000000001</v>
      </c>
      <c r="N92" s="86"/>
      <c r="O92" s="86">
        <v>0</v>
      </c>
    </row>
    <row r="93" spans="1:16" ht="11.25" customHeight="1">
      <c r="A93" s="10" t="s">
        <v>84</v>
      </c>
      <c r="B93" s="76">
        <v>3331.3999999999996</v>
      </c>
      <c r="C93" s="9">
        <v>1886</v>
      </c>
      <c r="D93" s="9">
        <v>50.7</v>
      </c>
      <c r="E93" s="9">
        <v>431.9</v>
      </c>
      <c r="F93" s="9"/>
      <c r="G93" s="9">
        <v>121.4</v>
      </c>
      <c r="H93" s="9">
        <v>0.2</v>
      </c>
      <c r="I93" s="9">
        <v>553.20000000000005</v>
      </c>
      <c r="J93" s="9"/>
      <c r="K93" s="9">
        <v>28.5</v>
      </c>
      <c r="L93" s="9">
        <v>248.7</v>
      </c>
      <c r="M93" s="9">
        <v>10.8</v>
      </c>
      <c r="N93" s="9"/>
      <c r="O93" s="9">
        <v>0</v>
      </c>
    </row>
    <row r="94" spans="1:16" ht="12" customHeight="1">
      <c r="A94" s="10" t="s">
        <v>83</v>
      </c>
      <c r="B94" s="76">
        <v>4067.8700000000003</v>
      </c>
      <c r="C94" s="9">
        <v>2299.7199999999998</v>
      </c>
      <c r="D94" s="9">
        <v>139.9</v>
      </c>
      <c r="E94" s="9">
        <v>499.2</v>
      </c>
      <c r="F94" s="9"/>
      <c r="G94" s="9">
        <v>152.25</v>
      </c>
      <c r="H94" s="9">
        <v>1.9</v>
      </c>
      <c r="I94" s="9">
        <v>609.9</v>
      </c>
      <c r="J94" s="9">
        <v>1.8</v>
      </c>
      <c r="K94" s="9">
        <v>38.299999999999997</v>
      </c>
      <c r="L94" s="9">
        <v>284.3</v>
      </c>
      <c r="M94" s="9">
        <v>40</v>
      </c>
      <c r="N94" s="9">
        <v>0.6</v>
      </c>
      <c r="O94" s="9">
        <v>0</v>
      </c>
      <c r="P94" s="12"/>
    </row>
    <row r="95" spans="1:16" ht="12" customHeight="1">
      <c r="A95" s="10" t="s">
        <v>82</v>
      </c>
      <c r="B95" s="76">
        <v>3477.12</v>
      </c>
      <c r="C95" s="9">
        <v>1891.67</v>
      </c>
      <c r="D95" s="9">
        <v>197</v>
      </c>
      <c r="E95" s="9">
        <v>539.9</v>
      </c>
      <c r="F95" s="9"/>
      <c r="G95" s="9">
        <v>57</v>
      </c>
      <c r="H95" s="9">
        <v>0.4</v>
      </c>
      <c r="I95" s="9">
        <v>511.2</v>
      </c>
      <c r="J95" s="9"/>
      <c r="K95" s="9">
        <v>42.5</v>
      </c>
      <c r="L95" s="9">
        <v>208.35</v>
      </c>
      <c r="M95" s="9">
        <v>29.1</v>
      </c>
      <c r="N95" s="9"/>
      <c r="O95" s="9">
        <v>0</v>
      </c>
      <c r="P95" s="12"/>
    </row>
    <row r="96" spans="1:16" ht="12" customHeight="1">
      <c r="A96" s="10" t="s">
        <v>81</v>
      </c>
      <c r="B96" s="76">
        <v>1903.925</v>
      </c>
      <c r="C96" s="9">
        <v>932.745</v>
      </c>
      <c r="D96" s="9">
        <v>137.5</v>
      </c>
      <c r="E96" s="9">
        <v>321.45</v>
      </c>
      <c r="F96" s="9"/>
      <c r="G96" s="9">
        <v>50.5</v>
      </c>
      <c r="H96" s="9"/>
      <c r="I96" s="9">
        <v>290.98</v>
      </c>
      <c r="J96" s="9"/>
      <c r="K96" s="9">
        <v>36</v>
      </c>
      <c r="L96" s="9">
        <v>115.25</v>
      </c>
      <c r="M96" s="9">
        <v>19.5</v>
      </c>
      <c r="N96" s="9"/>
      <c r="O96" s="9">
        <v>0</v>
      </c>
      <c r="P96" s="12"/>
    </row>
    <row r="97" spans="1:27" ht="12" customHeight="1">
      <c r="A97" s="10" t="s">
        <v>80</v>
      </c>
      <c r="B97" s="76">
        <v>2014.915</v>
      </c>
      <c r="C97" s="9">
        <v>1054.72</v>
      </c>
      <c r="D97" s="9">
        <v>160</v>
      </c>
      <c r="E97" s="9">
        <v>243.57499999999999</v>
      </c>
      <c r="F97" s="9"/>
      <c r="G97" s="9">
        <v>33.450000000000003</v>
      </c>
      <c r="H97" s="9">
        <v>0.12</v>
      </c>
      <c r="I97" s="9">
        <v>342.5</v>
      </c>
      <c r="J97" s="9"/>
      <c r="K97" s="9">
        <v>36</v>
      </c>
      <c r="L97" s="9">
        <v>115.05</v>
      </c>
      <c r="M97" s="9">
        <v>29.5</v>
      </c>
      <c r="N97" s="9"/>
      <c r="O97" s="9">
        <v>0</v>
      </c>
      <c r="P97" s="12"/>
    </row>
    <row r="98" spans="1:27" ht="12" customHeight="1">
      <c r="A98" s="10" t="s">
        <v>79</v>
      </c>
      <c r="B98" s="76">
        <v>2324.5099999999998</v>
      </c>
      <c r="C98" s="9">
        <v>1082.3599999999999</v>
      </c>
      <c r="D98" s="9">
        <v>290</v>
      </c>
      <c r="E98" s="9">
        <v>243.33</v>
      </c>
      <c r="F98" s="9"/>
      <c r="G98" s="9">
        <v>48.55</v>
      </c>
      <c r="H98" s="9">
        <v>0.56999999999999995</v>
      </c>
      <c r="I98" s="9">
        <v>388.5</v>
      </c>
      <c r="J98" s="9"/>
      <c r="K98" s="9">
        <v>41.4</v>
      </c>
      <c r="L98" s="9">
        <v>144.80000000000001</v>
      </c>
      <c r="M98" s="9">
        <v>85</v>
      </c>
      <c r="N98" s="9"/>
      <c r="O98" s="9">
        <v>0</v>
      </c>
      <c r="P98" s="12"/>
      <c r="AA98" s="3" t="s">
        <v>38</v>
      </c>
    </row>
    <row r="99" spans="1:27" ht="12" customHeight="1">
      <c r="A99" s="10" t="s">
        <v>78</v>
      </c>
      <c r="B99" s="76">
        <v>1835.2380000000003</v>
      </c>
      <c r="C99" s="9">
        <v>965.93799999999999</v>
      </c>
      <c r="D99" s="9">
        <v>250</v>
      </c>
      <c r="E99" s="9">
        <v>64.13</v>
      </c>
      <c r="F99" s="9"/>
      <c r="G99" s="9">
        <v>32.5</v>
      </c>
      <c r="H99" s="9">
        <v>0.71</v>
      </c>
      <c r="I99" s="9">
        <v>277.8</v>
      </c>
      <c r="J99" s="9"/>
      <c r="K99" s="9">
        <v>16</v>
      </c>
      <c r="L99" s="9">
        <v>140.66</v>
      </c>
      <c r="M99" s="9">
        <v>87.5</v>
      </c>
      <c r="N99" s="9"/>
      <c r="O99" s="9">
        <v>0</v>
      </c>
      <c r="P99" s="12"/>
    </row>
    <row r="100" spans="1:27" ht="12" customHeight="1">
      <c r="A100" s="10" t="s">
        <v>77</v>
      </c>
      <c r="B100" s="76">
        <v>1922.9090000000001</v>
      </c>
      <c r="C100" s="9">
        <v>1095.519</v>
      </c>
      <c r="D100" s="9">
        <v>150</v>
      </c>
      <c r="E100" s="9">
        <v>94.68</v>
      </c>
      <c r="F100" s="9"/>
      <c r="G100" s="9">
        <v>34.700000000000003</v>
      </c>
      <c r="H100" s="9">
        <v>0.85</v>
      </c>
      <c r="I100" s="9">
        <v>331.56</v>
      </c>
      <c r="J100" s="9"/>
      <c r="K100" s="9">
        <v>75</v>
      </c>
      <c r="L100" s="9">
        <v>120.9</v>
      </c>
      <c r="M100" s="9">
        <v>19.7</v>
      </c>
      <c r="N100" s="9"/>
      <c r="O100" s="9">
        <v>0</v>
      </c>
      <c r="P100" s="12"/>
    </row>
    <row r="101" spans="1:27" ht="12" customHeight="1">
      <c r="A101" s="10" t="s">
        <v>76</v>
      </c>
      <c r="B101" s="76">
        <v>2167.0739999999996</v>
      </c>
      <c r="C101" s="9">
        <v>1108.6099999999999</v>
      </c>
      <c r="D101" s="9">
        <v>311.43</v>
      </c>
      <c r="E101" s="9">
        <v>105.214</v>
      </c>
      <c r="F101" s="9">
        <v>0.52</v>
      </c>
      <c r="G101" s="9">
        <v>60.45</v>
      </c>
      <c r="H101" s="9">
        <v>0.85</v>
      </c>
      <c r="I101" s="9">
        <v>283.5</v>
      </c>
      <c r="J101" s="9"/>
      <c r="K101" s="9">
        <v>69.5</v>
      </c>
      <c r="L101" s="9">
        <v>164.5</v>
      </c>
      <c r="M101" s="9">
        <v>62.5</v>
      </c>
      <c r="N101" s="9"/>
      <c r="O101" s="9">
        <v>0</v>
      </c>
      <c r="P101" s="37"/>
    </row>
    <row r="102" spans="1:27" ht="12" customHeight="1">
      <c r="A102" s="10" t="s">
        <v>75</v>
      </c>
      <c r="B102" s="76">
        <v>2351.348</v>
      </c>
      <c r="C102" s="9">
        <v>1171.548</v>
      </c>
      <c r="D102" s="9">
        <v>352.03</v>
      </c>
      <c r="E102" s="9">
        <v>101.6</v>
      </c>
      <c r="F102" s="9">
        <v>2.7</v>
      </c>
      <c r="G102" s="9">
        <v>53.9</v>
      </c>
      <c r="H102" s="9">
        <v>3.42</v>
      </c>
      <c r="I102" s="9">
        <v>345.3</v>
      </c>
      <c r="J102" s="9"/>
      <c r="K102" s="9">
        <v>83.7</v>
      </c>
      <c r="L102" s="9">
        <v>191.5</v>
      </c>
      <c r="M102" s="9">
        <v>45.65</v>
      </c>
      <c r="N102" s="9"/>
      <c r="O102" s="9">
        <v>0</v>
      </c>
      <c r="P102" s="37"/>
    </row>
    <row r="103" spans="1:27" ht="12" customHeight="1">
      <c r="A103" s="10" t="s">
        <v>74</v>
      </c>
      <c r="B103" s="76">
        <v>2569.136</v>
      </c>
      <c r="C103" s="9">
        <v>1334.24</v>
      </c>
      <c r="D103" s="9">
        <v>278.39999999999998</v>
      </c>
      <c r="E103" s="9">
        <v>83.445999999999998</v>
      </c>
      <c r="F103" s="9">
        <v>2.7</v>
      </c>
      <c r="G103" s="9">
        <v>78.7</v>
      </c>
      <c r="H103" s="9">
        <v>3.5</v>
      </c>
      <c r="I103" s="9">
        <v>385.5</v>
      </c>
      <c r="J103" s="9"/>
      <c r="K103" s="9">
        <v>107</v>
      </c>
      <c r="L103" s="9">
        <v>240.3</v>
      </c>
      <c r="M103" s="9">
        <v>55.35</v>
      </c>
      <c r="N103" s="9"/>
      <c r="O103" s="9">
        <v>0</v>
      </c>
      <c r="P103" s="37"/>
    </row>
    <row r="104" spans="1:27" ht="12" customHeight="1">
      <c r="A104" s="10" t="s">
        <v>57</v>
      </c>
      <c r="B104" s="85">
        <v>1820.03</v>
      </c>
      <c r="C104" s="86">
        <v>905.37</v>
      </c>
      <c r="D104" s="86">
        <v>114.7</v>
      </c>
      <c r="E104" s="86">
        <v>62.56</v>
      </c>
      <c r="F104" s="86"/>
      <c r="G104" s="86">
        <v>50.4</v>
      </c>
      <c r="H104" s="86">
        <v>3.5</v>
      </c>
      <c r="I104" s="86">
        <v>391.3</v>
      </c>
      <c r="J104" s="86"/>
      <c r="K104" s="86">
        <v>77.75</v>
      </c>
      <c r="L104" s="86">
        <v>206.6</v>
      </c>
      <c r="M104" s="86">
        <v>7.85</v>
      </c>
      <c r="N104" s="86"/>
      <c r="O104" s="86">
        <v>0</v>
      </c>
    </row>
    <row r="105" spans="1:27" ht="12" customHeight="1">
      <c r="A105" s="10" t="s">
        <v>58</v>
      </c>
      <c r="B105" s="85">
        <v>1491.317</v>
      </c>
      <c r="C105" s="86">
        <v>847.20500000000004</v>
      </c>
      <c r="D105" s="86">
        <v>54.62</v>
      </c>
      <c r="E105" s="86">
        <v>47.95</v>
      </c>
      <c r="F105" s="86">
        <v>2.2749999999999999</v>
      </c>
      <c r="G105" s="86">
        <v>12.082000000000001</v>
      </c>
      <c r="H105" s="86">
        <v>3.5</v>
      </c>
      <c r="I105" s="86">
        <v>317.60000000000002</v>
      </c>
      <c r="J105" s="86"/>
      <c r="K105" s="86">
        <v>28.1</v>
      </c>
      <c r="L105" s="86">
        <v>173.535</v>
      </c>
      <c r="M105" s="86">
        <v>4.45</v>
      </c>
      <c r="N105" s="86"/>
      <c r="O105" s="86">
        <v>0</v>
      </c>
    </row>
    <row r="106" spans="1:27" ht="12" customHeight="1">
      <c r="A106" s="10" t="s">
        <v>59</v>
      </c>
      <c r="B106" s="85">
        <v>1743.04</v>
      </c>
      <c r="C106" s="86">
        <v>952.30499999999995</v>
      </c>
      <c r="D106" s="86">
        <v>180</v>
      </c>
      <c r="E106" s="86">
        <v>43.2</v>
      </c>
      <c r="F106" s="86">
        <v>1.56</v>
      </c>
      <c r="G106" s="86">
        <v>17.5</v>
      </c>
      <c r="H106" s="86">
        <v>3.5</v>
      </c>
      <c r="I106" s="86">
        <v>309.2</v>
      </c>
      <c r="J106" s="86"/>
      <c r="K106" s="86">
        <v>30.9</v>
      </c>
      <c r="L106" s="86">
        <v>170.875</v>
      </c>
      <c r="M106" s="86">
        <v>34</v>
      </c>
      <c r="N106" s="86"/>
      <c r="O106" s="86">
        <v>0</v>
      </c>
    </row>
    <row r="107" spans="1:27" ht="12" customHeight="1">
      <c r="A107" s="10" t="s">
        <v>60</v>
      </c>
      <c r="B107" s="85">
        <v>1823.4119999999998</v>
      </c>
      <c r="C107" s="86">
        <v>950.30200000000002</v>
      </c>
      <c r="D107" s="86">
        <v>222.26</v>
      </c>
      <c r="E107" s="86">
        <v>40.9</v>
      </c>
      <c r="F107" s="86"/>
      <c r="G107" s="86">
        <v>8.6</v>
      </c>
      <c r="H107" s="86"/>
      <c r="I107" s="86">
        <v>357.1</v>
      </c>
      <c r="J107" s="86"/>
      <c r="K107" s="86">
        <v>32.549999999999997</v>
      </c>
      <c r="L107" s="86">
        <v>182</v>
      </c>
      <c r="M107" s="86">
        <v>29.7</v>
      </c>
      <c r="N107" s="86"/>
      <c r="O107" s="86">
        <v>0</v>
      </c>
    </row>
    <row r="108" spans="1:27" ht="12" customHeight="1">
      <c r="A108" s="10" t="s">
        <v>61</v>
      </c>
      <c r="B108" s="85">
        <v>1620.0809999999999</v>
      </c>
      <c r="C108" s="86">
        <v>679.81100000000004</v>
      </c>
      <c r="D108" s="86">
        <v>367.4</v>
      </c>
      <c r="E108" s="86">
        <v>39.979999999999997</v>
      </c>
      <c r="F108" s="86"/>
      <c r="G108" s="86">
        <v>8</v>
      </c>
      <c r="H108" s="86"/>
      <c r="I108" s="86">
        <v>283</v>
      </c>
      <c r="J108" s="86"/>
      <c r="K108" s="86">
        <v>29.29</v>
      </c>
      <c r="L108" s="86">
        <v>177.3</v>
      </c>
      <c r="M108" s="86">
        <v>35.299999999999997</v>
      </c>
      <c r="N108" s="86"/>
      <c r="O108" s="86">
        <v>0</v>
      </c>
    </row>
    <row r="109" spans="1:27" ht="12" customHeight="1">
      <c r="A109" s="10" t="s">
        <v>62</v>
      </c>
      <c r="B109" s="85">
        <v>1261.6399999999999</v>
      </c>
      <c r="C109" s="86">
        <v>620.51499999999999</v>
      </c>
      <c r="D109" s="86">
        <v>151.87</v>
      </c>
      <c r="E109" s="86">
        <v>24.88</v>
      </c>
      <c r="F109" s="86"/>
      <c r="G109" s="86">
        <v>6.55</v>
      </c>
      <c r="H109" s="86"/>
      <c r="I109" s="86">
        <v>266.89999999999998</v>
      </c>
      <c r="J109" s="86"/>
      <c r="K109" s="86">
        <v>25.6</v>
      </c>
      <c r="L109" s="86">
        <v>157.19999999999999</v>
      </c>
      <c r="M109" s="86">
        <v>8.125</v>
      </c>
      <c r="N109" s="86"/>
      <c r="O109" s="86">
        <v>0</v>
      </c>
    </row>
    <row r="110" spans="1:27" ht="12" customHeight="1">
      <c r="A110" s="10" t="s">
        <v>38</v>
      </c>
      <c r="B110" s="85">
        <v>1439.915</v>
      </c>
      <c r="C110" s="86">
        <v>831.35</v>
      </c>
      <c r="D110" s="86">
        <v>148.44499999999999</v>
      </c>
      <c r="E110" s="86">
        <v>27.7</v>
      </c>
      <c r="F110" s="86"/>
      <c r="G110" s="86">
        <v>3.56</v>
      </c>
      <c r="H110" s="86">
        <v>7.52</v>
      </c>
      <c r="I110" s="86">
        <v>252.2</v>
      </c>
      <c r="J110" s="86"/>
      <c r="K110" s="86">
        <v>14.3</v>
      </c>
      <c r="L110" s="86">
        <v>144.1</v>
      </c>
      <c r="M110" s="86">
        <v>10.74</v>
      </c>
      <c r="N110" s="86"/>
      <c r="O110" s="86">
        <v>0</v>
      </c>
    </row>
    <row r="111" spans="1:27" ht="12" customHeight="1">
      <c r="A111" s="10" t="s">
        <v>39</v>
      </c>
      <c r="B111" s="76">
        <v>1413.9630000000002</v>
      </c>
      <c r="C111" s="9">
        <v>736.79100000000005</v>
      </c>
      <c r="D111" s="9">
        <v>297.05200000000002</v>
      </c>
      <c r="E111" s="9">
        <v>18.670000000000002</v>
      </c>
      <c r="F111" s="9"/>
      <c r="G111" s="9">
        <v>2.8</v>
      </c>
      <c r="H111" s="9"/>
      <c r="I111" s="9">
        <v>226</v>
      </c>
      <c r="J111" s="9"/>
      <c r="K111" s="9">
        <v>10</v>
      </c>
      <c r="L111" s="9">
        <v>116.95</v>
      </c>
      <c r="M111" s="9">
        <v>5.7</v>
      </c>
      <c r="N111" s="9"/>
      <c r="O111" s="9">
        <v>0</v>
      </c>
    </row>
    <row r="112" spans="1:27" ht="12" customHeight="1">
      <c r="A112" s="10" t="s">
        <v>40</v>
      </c>
      <c r="B112" s="76">
        <v>1819.0450000000001</v>
      </c>
      <c r="C112" s="9">
        <v>854.61</v>
      </c>
      <c r="D112" s="9">
        <v>477.72500000000002</v>
      </c>
      <c r="E112" s="9">
        <v>16.97</v>
      </c>
      <c r="F112" s="9"/>
      <c r="G112" s="9">
        <v>4.4400000000000004</v>
      </c>
      <c r="H112" s="9">
        <v>6.5</v>
      </c>
      <c r="I112" s="9">
        <v>209.5</v>
      </c>
      <c r="J112" s="9"/>
      <c r="K112" s="9">
        <v>8.4499999999999993</v>
      </c>
      <c r="L112" s="9">
        <v>195.05</v>
      </c>
      <c r="M112" s="9">
        <v>45.8</v>
      </c>
      <c r="N112" s="9"/>
      <c r="O112" s="9">
        <v>0</v>
      </c>
    </row>
    <row r="113" spans="1:15" ht="11.25" customHeight="1">
      <c r="A113" s="10" t="s">
        <v>41</v>
      </c>
      <c r="B113" s="76">
        <v>1678.0310000000002</v>
      </c>
      <c r="C113" s="9">
        <v>807.63300000000004</v>
      </c>
      <c r="D113" s="9">
        <v>402.99799999999999</v>
      </c>
      <c r="E113" s="9">
        <v>12.5</v>
      </c>
      <c r="F113" s="9"/>
      <c r="G113" s="9">
        <v>7.9</v>
      </c>
      <c r="H113" s="9">
        <v>8.5</v>
      </c>
      <c r="I113" s="9">
        <v>175.6</v>
      </c>
      <c r="J113" s="9"/>
      <c r="K113" s="9">
        <v>7.9</v>
      </c>
      <c r="L113" s="9">
        <v>229.6</v>
      </c>
      <c r="M113" s="9">
        <v>25.4</v>
      </c>
      <c r="N113" s="9"/>
      <c r="O113" s="9">
        <v>0</v>
      </c>
    </row>
    <row r="114" spans="1:15" ht="11.25" customHeight="1">
      <c r="A114" s="10" t="s">
        <v>42</v>
      </c>
      <c r="B114" s="76">
        <v>1761.0010000000002</v>
      </c>
      <c r="C114" s="9">
        <v>794.322</v>
      </c>
      <c r="D114" s="9">
        <v>414.24299999999999</v>
      </c>
      <c r="E114" s="9">
        <v>34.851999999999997</v>
      </c>
      <c r="F114" s="9"/>
      <c r="G114" s="9">
        <v>7.8</v>
      </c>
      <c r="H114" s="9"/>
      <c r="I114" s="9">
        <v>155.69999999999999</v>
      </c>
      <c r="J114" s="9"/>
      <c r="K114" s="9">
        <v>11.4</v>
      </c>
      <c r="L114" s="9">
        <v>245.084</v>
      </c>
      <c r="M114" s="9">
        <v>97.6</v>
      </c>
      <c r="N114" s="9"/>
      <c r="O114" s="9">
        <v>0</v>
      </c>
    </row>
    <row r="115" spans="1:15" ht="11.25" customHeight="1">
      <c r="A115" s="10" t="s">
        <v>44</v>
      </c>
      <c r="B115" s="76">
        <v>1381.5710000000001</v>
      </c>
      <c r="C115" s="9">
        <v>689.48</v>
      </c>
      <c r="D115" s="9">
        <v>248.06100000000001</v>
      </c>
      <c r="E115" s="9">
        <v>33.831000000000003</v>
      </c>
      <c r="F115" s="9"/>
      <c r="G115" s="9">
        <v>2.87</v>
      </c>
      <c r="H115" s="9">
        <v>3</v>
      </c>
      <c r="I115" s="9">
        <v>112.25</v>
      </c>
      <c r="J115" s="9">
        <v>0.625</v>
      </c>
      <c r="K115" s="9">
        <v>14.9</v>
      </c>
      <c r="L115" s="9">
        <v>208.1</v>
      </c>
      <c r="M115" s="9">
        <v>68.453999999999994</v>
      </c>
      <c r="N115" s="9"/>
      <c r="O115" s="9">
        <v>0</v>
      </c>
    </row>
    <row r="116" spans="1:15" ht="11.25" customHeight="1">
      <c r="A116" s="10" t="s">
        <v>45</v>
      </c>
      <c r="B116" s="76">
        <v>1628.0020000000002</v>
      </c>
      <c r="C116" s="9">
        <v>989.45799999999997</v>
      </c>
      <c r="D116" s="9">
        <v>94.516999999999996</v>
      </c>
      <c r="E116" s="9">
        <v>63.237000000000002</v>
      </c>
      <c r="F116" s="9">
        <v>0.4</v>
      </c>
      <c r="G116" s="9">
        <v>8.3249999999999993</v>
      </c>
      <c r="H116" s="9">
        <v>0.9</v>
      </c>
      <c r="I116" s="9">
        <v>151.58000000000001</v>
      </c>
      <c r="J116" s="9">
        <v>1.365</v>
      </c>
      <c r="K116" s="9">
        <v>47.15</v>
      </c>
      <c r="L116" s="9">
        <v>232.4</v>
      </c>
      <c r="M116" s="9">
        <v>38.54</v>
      </c>
      <c r="N116" s="9">
        <v>0.1</v>
      </c>
      <c r="O116" s="9">
        <v>0.03</v>
      </c>
    </row>
    <row r="117" spans="1:15" ht="11.25" customHeight="1">
      <c r="A117" s="10" t="s">
        <v>46</v>
      </c>
      <c r="B117" s="76">
        <v>1958.6860000000001</v>
      </c>
      <c r="C117" s="9">
        <v>1129.8050000000001</v>
      </c>
      <c r="D117" s="9">
        <v>175.45</v>
      </c>
      <c r="E117" s="9">
        <v>95.037000000000006</v>
      </c>
      <c r="F117" s="9">
        <v>0.4</v>
      </c>
      <c r="G117" s="9">
        <v>13.42</v>
      </c>
      <c r="H117" s="9">
        <v>1.05</v>
      </c>
      <c r="I117" s="9">
        <v>204.91399999999999</v>
      </c>
      <c r="J117" s="9">
        <v>1.69</v>
      </c>
      <c r="K117" s="9">
        <v>83.7</v>
      </c>
      <c r="L117" s="9">
        <v>226.37</v>
      </c>
      <c r="M117" s="9">
        <v>26.7</v>
      </c>
      <c r="N117" s="9">
        <v>0.1</v>
      </c>
      <c r="O117" s="9">
        <v>0.05</v>
      </c>
    </row>
    <row r="118" spans="1:15" ht="11.25" customHeight="1">
      <c r="A118" s="10" t="s">
        <v>47</v>
      </c>
      <c r="B118" s="76">
        <v>2453.2450000000003</v>
      </c>
      <c r="C118" s="9">
        <v>1265.25</v>
      </c>
      <c r="D118" s="9">
        <v>188.42500000000001</v>
      </c>
      <c r="E118" s="9">
        <v>151.339</v>
      </c>
      <c r="F118" s="9">
        <v>0.7</v>
      </c>
      <c r="G118" s="9">
        <v>19.646000000000001</v>
      </c>
      <c r="H118" s="9">
        <v>1.5</v>
      </c>
      <c r="I118" s="9">
        <v>278.7</v>
      </c>
      <c r="J118" s="9">
        <v>1.47</v>
      </c>
      <c r="K118" s="9">
        <v>96.65</v>
      </c>
      <c r="L118" s="9">
        <v>388.01499999999999</v>
      </c>
      <c r="M118" s="9">
        <v>61.37</v>
      </c>
      <c r="N118" s="9">
        <v>0.13</v>
      </c>
      <c r="O118" s="9">
        <v>0.05</v>
      </c>
    </row>
    <row r="119" spans="1:15" ht="11.25" customHeight="1">
      <c r="A119" s="10" t="s">
        <v>48</v>
      </c>
      <c r="B119" s="76">
        <v>1842.7309999999995</v>
      </c>
      <c r="C119" s="9">
        <v>1048.3119999999999</v>
      </c>
      <c r="D119" s="9">
        <v>143.63999999999999</v>
      </c>
      <c r="E119" s="9">
        <v>129.53</v>
      </c>
      <c r="F119" s="9">
        <v>0.7</v>
      </c>
      <c r="G119" s="9">
        <v>9.85</v>
      </c>
      <c r="H119" s="9">
        <v>2.02</v>
      </c>
      <c r="I119" s="9">
        <v>222.2</v>
      </c>
      <c r="J119" s="9">
        <v>0.70899999999999996</v>
      </c>
      <c r="K119" s="9">
        <v>64.349999999999994</v>
      </c>
      <c r="L119" s="9">
        <v>208.9</v>
      </c>
      <c r="M119" s="9">
        <v>12.36</v>
      </c>
      <c r="N119" s="9">
        <v>0.11</v>
      </c>
      <c r="O119" s="9">
        <v>0.05</v>
      </c>
    </row>
    <row r="120" spans="1:15" ht="11.25" customHeight="1">
      <c r="A120" s="10" t="s">
        <v>49</v>
      </c>
      <c r="B120" s="76">
        <v>2397.165</v>
      </c>
      <c r="C120" s="9">
        <v>1163.461</v>
      </c>
      <c r="D120" s="9">
        <v>147.02000000000001</v>
      </c>
      <c r="E120" s="9">
        <v>277.08300000000003</v>
      </c>
      <c r="F120" s="9">
        <v>1.82</v>
      </c>
      <c r="G120" s="9">
        <v>27.32</v>
      </c>
      <c r="H120" s="9">
        <v>2.86</v>
      </c>
      <c r="I120" s="9">
        <v>287.39999999999998</v>
      </c>
      <c r="J120" s="9">
        <v>0.45900000000000002</v>
      </c>
      <c r="K120" s="9">
        <v>111</v>
      </c>
      <c r="L120" s="9">
        <v>341.09699999999998</v>
      </c>
      <c r="M120" s="9">
        <v>37.295000000000002</v>
      </c>
      <c r="N120" s="9">
        <v>0.25</v>
      </c>
      <c r="O120" s="9">
        <v>0.1</v>
      </c>
    </row>
    <row r="121" spans="1:15" ht="11.25" customHeight="1">
      <c r="A121" s="10" t="s">
        <v>51</v>
      </c>
      <c r="B121" s="76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1:15" ht="30" customHeight="1">
      <c r="A122" s="883" t="s">
        <v>8</v>
      </c>
      <c r="B122" s="886"/>
      <c r="C122" s="886"/>
      <c r="D122" s="886"/>
      <c r="E122" s="886"/>
      <c r="F122" s="886"/>
      <c r="G122" s="886"/>
      <c r="H122" s="886"/>
      <c r="I122" s="886"/>
      <c r="J122" s="886"/>
      <c r="K122" s="886"/>
      <c r="L122" s="886"/>
      <c r="M122" s="887"/>
      <c r="N122" s="887"/>
      <c r="O122" s="887"/>
    </row>
    <row r="123" spans="1:15" ht="11.25" customHeight="1">
      <c r="A123" s="10" t="s">
        <v>112</v>
      </c>
      <c r="B123" s="85">
        <v>1140</v>
      </c>
      <c r="C123" s="86">
        <v>743.3</v>
      </c>
      <c r="D123" s="86">
        <v>39.4</v>
      </c>
      <c r="E123" s="86">
        <v>120.6</v>
      </c>
      <c r="F123" s="86">
        <v>0.23</v>
      </c>
      <c r="G123" s="86">
        <v>17.5</v>
      </c>
      <c r="H123" s="86">
        <v>0.65</v>
      </c>
      <c r="I123" s="86">
        <v>2.15</v>
      </c>
      <c r="J123" s="86"/>
      <c r="K123" s="86">
        <v>17.5</v>
      </c>
      <c r="L123" s="86">
        <v>197.9</v>
      </c>
      <c r="M123" s="86">
        <v>0.4</v>
      </c>
      <c r="N123" s="86">
        <v>0.37</v>
      </c>
      <c r="O123" s="86">
        <v>0</v>
      </c>
    </row>
    <row r="124" spans="1:15" ht="11.25" customHeight="1">
      <c r="A124" s="10" t="s">
        <v>111</v>
      </c>
      <c r="B124" s="85">
        <v>830</v>
      </c>
      <c r="C124" s="86">
        <v>448</v>
      </c>
      <c r="D124" s="86">
        <v>55.4</v>
      </c>
      <c r="E124" s="86">
        <v>117</v>
      </c>
      <c r="F124" s="86">
        <v>2.1</v>
      </c>
      <c r="G124" s="86">
        <v>11.4</v>
      </c>
      <c r="H124" s="86">
        <v>0.93</v>
      </c>
      <c r="I124" s="86">
        <v>5</v>
      </c>
      <c r="J124" s="86"/>
      <c r="K124" s="86">
        <v>13.2</v>
      </c>
      <c r="L124" s="86">
        <v>175</v>
      </c>
      <c r="M124" s="86">
        <v>0.47</v>
      </c>
      <c r="N124" s="86">
        <v>1.5</v>
      </c>
      <c r="O124" s="86">
        <v>0</v>
      </c>
    </row>
    <row r="125" spans="1:15" ht="11.25" customHeight="1">
      <c r="A125" s="10" t="s">
        <v>110</v>
      </c>
      <c r="B125" s="85">
        <v>828.00000000000011</v>
      </c>
      <c r="C125" s="86">
        <v>502.1</v>
      </c>
      <c r="D125" s="86">
        <v>81.599999999999994</v>
      </c>
      <c r="E125" s="86">
        <v>64.099999999999994</v>
      </c>
      <c r="F125" s="86">
        <v>1</v>
      </c>
      <c r="G125" s="86">
        <v>8.1999999999999993</v>
      </c>
      <c r="H125" s="86">
        <v>0.93</v>
      </c>
      <c r="I125" s="86">
        <v>0.43</v>
      </c>
      <c r="J125" s="86"/>
      <c r="K125" s="86">
        <v>8.4</v>
      </c>
      <c r="L125" s="86">
        <v>160.19999999999999</v>
      </c>
      <c r="M125" s="86">
        <v>0.2</v>
      </c>
      <c r="N125" s="86">
        <v>0.84</v>
      </c>
      <c r="O125" s="86">
        <v>0</v>
      </c>
    </row>
    <row r="126" spans="1:15" ht="11.25" customHeight="1">
      <c r="A126" s="10" t="s">
        <v>109</v>
      </c>
      <c r="B126" s="85">
        <v>879.99999999999989</v>
      </c>
      <c r="C126" s="86">
        <v>475</v>
      </c>
      <c r="D126" s="86">
        <v>116</v>
      </c>
      <c r="E126" s="86">
        <v>112.8</v>
      </c>
      <c r="F126" s="86">
        <v>1.5</v>
      </c>
      <c r="G126" s="86">
        <v>6.6</v>
      </c>
      <c r="H126" s="86">
        <v>4.4000000000000004</v>
      </c>
      <c r="I126" s="86">
        <v>6.6</v>
      </c>
      <c r="J126" s="86"/>
      <c r="K126" s="86">
        <v>20.3</v>
      </c>
      <c r="L126" s="86">
        <v>135</v>
      </c>
      <c r="M126" s="86">
        <v>0.4</v>
      </c>
      <c r="N126" s="86">
        <v>1.4</v>
      </c>
      <c r="O126" s="86">
        <v>0</v>
      </c>
    </row>
    <row r="127" spans="1:15" ht="11.25" customHeight="1">
      <c r="A127" s="10" t="s">
        <v>108</v>
      </c>
      <c r="B127" s="85">
        <v>970</v>
      </c>
      <c r="C127" s="86">
        <v>577</v>
      </c>
      <c r="D127" s="86">
        <v>109</v>
      </c>
      <c r="E127" s="86">
        <v>136</v>
      </c>
      <c r="F127" s="86">
        <v>0.78</v>
      </c>
      <c r="G127" s="86">
        <v>6.3</v>
      </c>
      <c r="H127" s="86">
        <v>4.8</v>
      </c>
      <c r="I127" s="86">
        <v>6.1</v>
      </c>
      <c r="J127" s="86"/>
      <c r="K127" s="86">
        <v>41</v>
      </c>
      <c r="L127" s="86">
        <v>88</v>
      </c>
      <c r="M127" s="86">
        <v>0.2</v>
      </c>
      <c r="N127" s="86">
        <v>0.82</v>
      </c>
      <c r="O127" s="86">
        <v>0</v>
      </c>
    </row>
    <row r="128" spans="1:15" ht="11.25" customHeight="1">
      <c r="A128" s="10" t="s">
        <v>107</v>
      </c>
      <c r="B128" s="85">
        <v>732</v>
      </c>
      <c r="C128" s="86">
        <v>358.3</v>
      </c>
      <c r="D128" s="86">
        <v>132.5</v>
      </c>
      <c r="E128" s="86">
        <v>102</v>
      </c>
      <c r="F128" s="86"/>
      <c r="G128" s="86">
        <v>5.8</v>
      </c>
      <c r="H128" s="86">
        <v>9.42</v>
      </c>
      <c r="I128" s="86">
        <v>11.2</v>
      </c>
      <c r="J128" s="86"/>
      <c r="K128" s="86">
        <v>25.2</v>
      </c>
      <c r="L128" s="86">
        <v>86.6</v>
      </c>
      <c r="M128" s="86">
        <v>0.5</v>
      </c>
      <c r="N128" s="86">
        <v>0.48</v>
      </c>
      <c r="O128" s="86">
        <v>0</v>
      </c>
    </row>
    <row r="129" spans="1:27" ht="11.25" customHeight="1">
      <c r="A129" s="10" t="s">
        <v>106</v>
      </c>
      <c r="B129" s="76">
        <v>1085</v>
      </c>
      <c r="C129" s="9">
        <v>595</v>
      </c>
      <c r="D129" s="9">
        <v>190</v>
      </c>
      <c r="E129" s="9">
        <v>95</v>
      </c>
      <c r="F129" s="9">
        <v>0.11</v>
      </c>
      <c r="G129" s="9">
        <v>6.2</v>
      </c>
      <c r="H129" s="9">
        <v>5.0599999999999996</v>
      </c>
      <c r="I129" s="9">
        <v>21.4</v>
      </c>
      <c r="J129" s="9"/>
      <c r="K129" s="9">
        <v>10.7</v>
      </c>
      <c r="L129" s="9">
        <v>161</v>
      </c>
      <c r="M129" s="9">
        <v>0.44</v>
      </c>
      <c r="N129" s="9">
        <v>0.09</v>
      </c>
      <c r="O129" s="9">
        <v>0</v>
      </c>
    </row>
    <row r="130" spans="1:27" ht="12" customHeight="1">
      <c r="A130" s="10" t="s">
        <v>105</v>
      </c>
      <c r="B130" s="76">
        <v>900.00000000000011</v>
      </c>
      <c r="C130" s="9">
        <v>490</v>
      </c>
      <c r="D130" s="9">
        <v>48</v>
      </c>
      <c r="E130" s="9">
        <v>170</v>
      </c>
      <c r="F130" s="9">
        <v>0.1</v>
      </c>
      <c r="G130" s="9">
        <v>6.2</v>
      </c>
      <c r="H130" s="9">
        <v>4</v>
      </c>
      <c r="I130" s="9">
        <v>35</v>
      </c>
      <c r="J130" s="9">
        <v>0.2</v>
      </c>
      <c r="K130" s="9">
        <v>18</v>
      </c>
      <c r="L130" s="9">
        <v>128</v>
      </c>
      <c r="M130" s="9">
        <v>0.5</v>
      </c>
      <c r="N130" s="9"/>
      <c r="O130" s="9">
        <v>0</v>
      </c>
      <c r="P130" s="12"/>
    </row>
    <row r="131" spans="1:27" ht="12" customHeight="1">
      <c r="A131" s="10" t="s">
        <v>104</v>
      </c>
      <c r="B131" s="76">
        <v>1600</v>
      </c>
      <c r="C131" s="9">
        <v>980</v>
      </c>
      <c r="D131" s="9">
        <v>134</v>
      </c>
      <c r="E131" s="9">
        <v>190</v>
      </c>
      <c r="F131" s="9">
        <v>2.7</v>
      </c>
      <c r="G131" s="9">
        <v>9</v>
      </c>
      <c r="H131" s="9">
        <v>10</v>
      </c>
      <c r="I131" s="9">
        <v>60</v>
      </c>
      <c r="J131" s="9">
        <v>0.66</v>
      </c>
      <c r="K131" s="9">
        <v>11</v>
      </c>
      <c r="L131" s="9">
        <v>200</v>
      </c>
      <c r="M131" s="9">
        <v>0.8</v>
      </c>
      <c r="N131" s="9">
        <v>1.8</v>
      </c>
      <c r="O131" s="9">
        <v>0.04</v>
      </c>
      <c r="P131" s="12"/>
    </row>
    <row r="132" spans="1:27" ht="12" customHeight="1">
      <c r="A132" s="10" t="s">
        <v>103</v>
      </c>
      <c r="B132" s="76">
        <v>1430</v>
      </c>
      <c r="C132" s="9">
        <v>900</v>
      </c>
      <c r="D132" s="9">
        <v>59</v>
      </c>
      <c r="E132" s="9">
        <v>220</v>
      </c>
      <c r="F132" s="9">
        <v>3</v>
      </c>
      <c r="G132" s="9">
        <v>9.4</v>
      </c>
      <c r="H132" s="9">
        <v>2.8</v>
      </c>
      <c r="I132" s="9">
        <v>60</v>
      </c>
      <c r="J132" s="9">
        <v>2</v>
      </c>
      <c r="K132" s="9">
        <v>22</v>
      </c>
      <c r="L132" s="9">
        <v>150</v>
      </c>
      <c r="M132" s="9">
        <v>1</v>
      </c>
      <c r="N132" s="9">
        <v>0.56999999999999995</v>
      </c>
      <c r="O132" s="9">
        <v>0.23</v>
      </c>
      <c r="P132" s="12"/>
    </row>
    <row r="133" spans="1:27" ht="12" customHeight="1">
      <c r="A133" s="10" t="s">
        <v>102</v>
      </c>
      <c r="B133" s="76">
        <v>1650</v>
      </c>
      <c r="C133" s="9">
        <v>882</v>
      </c>
      <c r="D133" s="9">
        <v>223</v>
      </c>
      <c r="E133" s="9">
        <v>253</v>
      </c>
      <c r="F133" s="9">
        <v>1.5</v>
      </c>
      <c r="G133" s="9">
        <v>11.8</v>
      </c>
      <c r="H133" s="9">
        <v>13</v>
      </c>
      <c r="I133" s="9">
        <v>76</v>
      </c>
      <c r="J133" s="9">
        <v>0.5</v>
      </c>
      <c r="K133" s="9">
        <v>31</v>
      </c>
      <c r="L133" s="9">
        <v>155</v>
      </c>
      <c r="M133" s="9">
        <v>1.4</v>
      </c>
      <c r="N133" s="9">
        <v>0.2</v>
      </c>
      <c r="O133" s="9">
        <v>1.6</v>
      </c>
      <c r="P133" s="12"/>
    </row>
    <row r="134" spans="1:27" ht="12" customHeight="1">
      <c r="A134" s="10" t="s">
        <v>101</v>
      </c>
      <c r="B134" s="76">
        <v>1260.0000000000002</v>
      </c>
      <c r="C134" s="9">
        <v>860</v>
      </c>
      <c r="D134" s="9">
        <v>14.8</v>
      </c>
      <c r="E134" s="9">
        <v>166</v>
      </c>
      <c r="F134" s="9"/>
      <c r="G134" s="9">
        <v>11.4</v>
      </c>
      <c r="H134" s="9">
        <v>1.4</v>
      </c>
      <c r="I134" s="9">
        <v>56.7</v>
      </c>
      <c r="J134" s="9">
        <v>0.2</v>
      </c>
      <c r="K134" s="9">
        <v>20.399999999999999</v>
      </c>
      <c r="L134" s="9">
        <v>128</v>
      </c>
      <c r="M134" s="9">
        <v>0.57999999999999996</v>
      </c>
      <c r="N134" s="9">
        <v>0.1</v>
      </c>
      <c r="O134" s="9">
        <v>0.42</v>
      </c>
      <c r="P134" s="12"/>
      <c r="AA134" s="3" t="s">
        <v>38</v>
      </c>
    </row>
    <row r="135" spans="1:27" ht="12" customHeight="1">
      <c r="A135" s="10" t="s">
        <v>100</v>
      </c>
      <c r="B135" s="76">
        <v>1980</v>
      </c>
      <c r="C135" s="9">
        <v>1352</v>
      </c>
      <c r="D135" s="9">
        <v>80</v>
      </c>
      <c r="E135" s="9">
        <v>260</v>
      </c>
      <c r="F135" s="9"/>
      <c r="G135" s="9">
        <v>12</v>
      </c>
      <c r="H135" s="9">
        <v>3.5</v>
      </c>
      <c r="I135" s="9">
        <v>103</v>
      </c>
      <c r="J135" s="9"/>
      <c r="K135" s="9">
        <v>25</v>
      </c>
      <c r="L135" s="9">
        <v>140</v>
      </c>
      <c r="M135" s="9">
        <v>2.7</v>
      </c>
      <c r="N135" s="9">
        <v>1.8</v>
      </c>
      <c r="O135" s="9">
        <v>0</v>
      </c>
      <c r="P135" s="12"/>
    </row>
    <row r="136" spans="1:27" ht="12" customHeight="1">
      <c r="A136" s="10" t="s">
        <v>99</v>
      </c>
      <c r="B136" s="76">
        <v>2400</v>
      </c>
      <c r="C136" s="9">
        <v>1510</v>
      </c>
      <c r="D136" s="9">
        <v>193</v>
      </c>
      <c r="E136" s="9">
        <v>300</v>
      </c>
      <c r="F136" s="9">
        <v>0.5</v>
      </c>
      <c r="G136" s="9">
        <v>16.3</v>
      </c>
      <c r="H136" s="9">
        <v>3.8</v>
      </c>
      <c r="I136" s="9">
        <v>160</v>
      </c>
      <c r="J136" s="9"/>
      <c r="K136" s="9">
        <v>27</v>
      </c>
      <c r="L136" s="9">
        <v>187</v>
      </c>
      <c r="M136" s="9">
        <v>2.1</v>
      </c>
      <c r="N136" s="9">
        <v>0.3</v>
      </c>
      <c r="O136" s="9">
        <v>0</v>
      </c>
      <c r="P136" s="12"/>
    </row>
    <row r="137" spans="1:27" ht="12" customHeight="1">
      <c r="A137" s="10" t="s">
        <v>98</v>
      </c>
      <c r="B137" s="76">
        <v>2200.0000000000005</v>
      </c>
      <c r="C137" s="9">
        <v>1450</v>
      </c>
      <c r="D137" s="9">
        <v>79</v>
      </c>
      <c r="E137" s="9">
        <v>314</v>
      </c>
      <c r="F137" s="9">
        <v>0.5</v>
      </c>
      <c r="G137" s="9">
        <v>18.5</v>
      </c>
      <c r="H137" s="9">
        <v>0.7</v>
      </c>
      <c r="I137" s="9">
        <v>140</v>
      </c>
      <c r="J137" s="9">
        <v>0</v>
      </c>
      <c r="K137" s="9">
        <v>34.700000000000003</v>
      </c>
      <c r="L137" s="9">
        <v>160</v>
      </c>
      <c r="M137" s="9">
        <v>2.2999999999999998</v>
      </c>
      <c r="N137" s="9">
        <v>0.3</v>
      </c>
      <c r="O137" s="9">
        <v>0</v>
      </c>
      <c r="P137" s="37"/>
    </row>
    <row r="138" spans="1:27" ht="12" customHeight="1">
      <c r="A138" s="10" t="s">
        <v>97</v>
      </c>
      <c r="B138" s="76">
        <v>3400</v>
      </c>
      <c r="C138" s="9">
        <v>2140</v>
      </c>
      <c r="D138" s="9">
        <v>230</v>
      </c>
      <c r="E138" s="9">
        <v>468</v>
      </c>
      <c r="F138" s="9">
        <v>0.75</v>
      </c>
      <c r="G138" s="9">
        <v>26.8</v>
      </c>
      <c r="H138" s="9">
        <v>0.9</v>
      </c>
      <c r="I138" s="9">
        <v>245</v>
      </c>
      <c r="J138" s="9">
        <v>0.24</v>
      </c>
      <c r="K138" s="9">
        <v>40.299999999999997</v>
      </c>
      <c r="L138" s="9">
        <v>245</v>
      </c>
      <c r="M138" s="9">
        <v>2.35</v>
      </c>
      <c r="N138" s="9">
        <v>0.43</v>
      </c>
      <c r="O138" s="9">
        <v>0.23</v>
      </c>
      <c r="P138" s="37"/>
    </row>
    <row r="139" spans="1:27" ht="12" customHeight="1">
      <c r="A139" s="10" t="s">
        <v>96</v>
      </c>
      <c r="B139" s="76">
        <v>4100</v>
      </c>
      <c r="C139" s="9">
        <v>2414</v>
      </c>
      <c r="D139" s="9">
        <v>316</v>
      </c>
      <c r="E139" s="9">
        <v>510</v>
      </c>
      <c r="F139" s="9">
        <v>0.4</v>
      </c>
      <c r="G139" s="9">
        <v>48</v>
      </c>
      <c r="H139" s="9">
        <v>1.8</v>
      </c>
      <c r="I139" s="9">
        <v>400</v>
      </c>
      <c r="J139" s="9">
        <v>0.2</v>
      </c>
      <c r="K139" s="9">
        <v>37.5</v>
      </c>
      <c r="L139" s="9">
        <v>360</v>
      </c>
      <c r="M139" s="9">
        <v>10.9</v>
      </c>
      <c r="N139" s="9">
        <v>0.74</v>
      </c>
      <c r="O139" s="9">
        <v>0.46</v>
      </c>
      <c r="P139" s="37"/>
    </row>
    <row r="140" spans="1:27" ht="11.25" customHeight="1">
      <c r="A140" s="10" t="s">
        <v>95</v>
      </c>
      <c r="B140" s="85">
        <v>2200</v>
      </c>
      <c r="C140" s="86">
        <v>1260</v>
      </c>
      <c r="D140" s="86">
        <v>70</v>
      </c>
      <c r="E140" s="86">
        <v>283</v>
      </c>
      <c r="F140" s="86"/>
      <c r="G140" s="86">
        <v>25.5</v>
      </c>
      <c r="H140" s="86">
        <v>0.11</v>
      </c>
      <c r="I140" s="86">
        <v>290</v>
      </c>
      <c r="J140" s="86"/>
      <c r="K140" s="86">
        <v>11.2</v>
      </c>
      <c r="L140" s="86">
        <v>200</v>
      </c>
      <c r="M140" s="86">
        <v>60</v>
      </c>
      <c r="N140" s="86">
        <v>0.19</v>
      </c>
      <c r="O140" s="86">
        <v>0</v>
      </c>
    </row>
    <row r="141" spans="1:27" ht="11.25" customHeight="1">
      <c r="A141" s="10" t="s">
        <v>94</v>
      </c>
      <c r="B141" s="85">
        <v>2915</v>
      </c>
      <c r="C141" s="86">
        <v>1670</v>
      </c>
      <c r="D141" s="86">
        <v>247</v>
      </c>
      <c r="E141" s="86">
        <v>360</v>
      </c>
      <c r="F141" s="86"/>
      <c r="G141" s="86">
        <v>64.5</v>
      </c>
      <c r="H141" s="86">
        <v>1.5</v>
      </c>
      <c r="I141" s="86">
        <v>260</v>
      </c>
      <c r="J141" s="86"/>
      <c r="K141" s="86">
        <v>37</v>
      </c>
      <c r="L141" s="86">
        <v>260</v>
      </c>
      <c r="M141" s="86">
        <v>14.5</v>
      </c>
      <c r="N141" s="86">
        <v>0.5</v>
      </c>
      <c r="O141" s="86">
        <v>0</v>
      </c>
    </row>
    <row r="142" spans="1:27" ht="11.25" customHeight="1">
      <c r="A142" s="10" t="s">
        <v>93</v>
      </c>
      <c r="B142" s="85">
        <v>3200</v>
      </c>
      <c r="C142" s="86">
        <v>2072.4</v>
      </c>
      <c r="D142" s="86">
        <v>48.5</v>
      </c>
      <c r="E142" s="86">
        <v>318</v>
      </c>
      <c r="F142" s="86"/>
      <c r="G142" s="86">
        <v>68</v>
      </c>
      <c r="H142" s="86">
        <v>1.2</v>
      </c>
      <c r="I142" s="86">
        <v>373</v>
      </c>
      <c r="J142" s="86"/>
      <c r="K142" s="86">
        <v>33.799999999999997</v>
      </c>
      <c r="L142" s="86">
        <v>280</v>
      </c>
      <c r="M142" s="86">
        <v>5</v>
      </c>
      <c r="N142" s="86">
        <v>0.1</v>
      </c>
      <c r="O142" s="86">
        <v>0</v>
      </c>
    </row>
    <row r="143" spans="1:27" ht="11.25" customHeight="1">
      <c r="A143" s="10" t="s">
        <v>92</v>
      </c>
      <c r="B143" s="85">
        <v>3900</v>
      </c>
      <c r="C143" s="86">
        <v>2400</v>
      </c>
      <c r="D143" s="86">
        <v>200</v>
      </c>
      <c r="E143" s="86">
        <v>370</v>
      </c>
      <c r="F143" s="86"/>
      <c r="G143" s="86">
        <v>113</v>
      </c>
      <c r="H143" s="86">
        <v>4</v>
      </c>
      <c r="I143" s="86">
        <v>390</v>
      </c>
      <c r="J143" s="86"/>
      <c r="K143" s="86">
        <v>13</v>
      </c>
      <c r="L143" s="86">
        <v>400</v>
      </c>
      <c r="M143" s="86">
        <v>10</v>
      </c>
      <c r="N143" s="86"/>
      <c r="O143" s="86">
        <v>0</v>
      </c>
    </row>
    <row r="144" spans="1:27" ht="11.25" customHeight="1">
      <c r="A144" s="10" t="s">
        <v>91</v>
      </c>
      <c r="B144" s="85">
        <v>4033.4000000000005</v>
      </c>
      <c r="C144" s="86">
        <v>2350.9</v>
      </c>
      <c r="D144" s="86">
        <v>115</v>
      </c>
      <c r="E144" s="86">
        <v>568.4</v>
      </c>
      <c r="F144" s="86"/>
      <c r="G144" s="86">
        <v>92.4</v>
      </c>
      <c r="H144" s="86">
        <v>1.1000000000000001</v>
      </c>
      <c r="I144" s="86">
        <v>414.8</v>
      </c>
      <c r="J144" s="86"/>
      <c r="K144" s="86">
        <v>33</v>
      </c>
      <c r="L144" s="86">
        <v>451.8</v>
      </c>
      <c r="M144" s="86">
        <v>6</v>
      </c>
      <c r="N144" s="86"/>
      <c r="O144" s="86">
        <v>0</v>
      </c>
    </row>
    <row r="145" spans="1:27" ht="11.25" customHeight="1">
      <c r="A145" s="10" t="s">
        <v>90</v>
      </c>
      <c r="B145" s="85">
        <v>3676.9</v>
      </c>
      <c r="C145" s="86">
        <v>2059.9</v>
      </c>
      <c r="D145" s="86">
        <v>69.400000000000006</v>
      </c>
      <c r="E145" s="86">
        <v>561</v>
      </c>
      <c r="F145" s="86"/>
      <c r="G145" s="86">
        <v>84</v>
      </c>
      <c r="H145" s="86">
        <v>0.4</v>
      </c>
      <c r="I145" s="86">
        <v>446.2</v>
      </c>
      <c r="J145" s="86"/>
      <c r="K145" s="86">
        <v>22.6</v>
      </c>
      <c r="L145" s="86">
        <v>429.1</v>
      </c>
      <c r="M145" s="86">
        <v>4.3</v>
      </c>
      <c r="N145" s="86"/>
      <c r="O145" s="86">
        <v>0</v>
      </c>
    </row>
    <row r="146" spans="1:27" ht="11.25" customHeight="1">
      <c r="A146" s="10" t="s">
        <v>89</v>
      </c>
      <c r="B146" s="85">
        <v>2955.9</v>
      </c>
      <c r="C146" s="86">
        <v>1718.2</v>
      </c>
      <c r="D146" s="86">
        <v>95.8</v>
      </c>
      <c r="E146" s="86">
        <v>378.3</v>
      </c>
      <c r="F146" s="86"/>
      <c r="G146" s="86">
        <v>73.7</v>
      </c>
      <c r="H146" s="86">
        <v>0.3</v>
      </c>
      <c r="I146" s="86">
        <v>386.3</v>
      </c>
      <c r="J146" s="86"/>
      <c r="K146" s="86">
        <v>9</v>
      </c>
      <c r="L146" s="86">
        <v>289.60000000000002</v>
      </c>
      <c r="M146" s="86">
        <v>4.7</v>
      </c>
      <c r="N146" s="86"/>
      <c r="O146" s="86">
        <v>0</v>
      </c>
    </row>
    <row r="147" spans="1:27" ht="11.25" customHeight="1">
      <c r="A147" s="10" t="s">
        <v>88</v>
      </c>
      <c r="B147" s="85">
        <v>4094.8999999999996</v>
      </c>
      <c r="C147" s="86">
        <v>2404.5</v>
      </c>
      <c r="D147" s="86">
        <v>50</v>
      </c>
      <c r="E147" s="86">
        <v>578.79999999999995</v>
      </c>
      <c r="F147" s="86"/>
      <c r="G147" s="86">
        <v>53.6</v>
      </c>
      <c r="H147" s="86"/>
      <c r="I147" s="86">
        <v>699.1</v>
      </c>
      <c r="J147" s="86"/>
      <c r="K147" s="86">
        <v>24.7</v>
      </c>
      <c r="L147" s="86">
        <v>276.2</v>
      </c>
      <c r="M147" s="86">
        <v>8</v>
      </c>
      <c r="N147" s="86"/>
      <c r="O147" s="86">
        <v>0</v>
      </c>
    </row>
    <row r="148" spans="1:27" ht="11.25" customHeight="1">
      <c r="A148" s="10" t="s">
        <v>87</v>
      </c>
      <c r="B148" s="85">
        <v>5799.54</v>
      </c>
      <c r="C148" s="86">
        <v>3496.7</v>
      </c>
      <c r="D148" s="86">
        <v>107.9</v>
      </c>
      <c r="E148" s="86">
        <v>801.2</v>
      </c>
      <c r="F148" s="86">
        <v>0.2</v>
      </c>
      <c r="G148" s="86">
        <v>134.19999999999999</v>
      </c>
      <c r="H148" s="86">
        <v>0.04</v>
      </c>
      <c r="I148" s="86">
        <v>793.5</v>
      </c>
      <c r="J148" s="86"/>
      <c r="K148" s="86">
        <v>58.8</v>
      </c>
      <c r="L148" s="86">
        <v>381.5</v>
      </c>
      <c r="M148" s="86">
        <v>25.5</v>
      </c>
      <c r="N148" s="86"/>
      <c r="O148" s="86">
        <v>0</v>
      </c>
    </row>
    <row r="149" spans="1:27" ht="11.25" customHeight="1">
      <c r="A149" s="10" t="s">
        <v>86</v>
      </c>
      <c r="B149" s="85">
        <v>5557.8000000000011</v>
      </c>
      <c r="C149" s="86">
        <v>3514.04</v>
      </c>
      <c r="D149" s="86">
        <v>75.212000000000003</v>
      </c>
      <c r="E149" s="86">
        <v>641</v>
      </c>
      <c r="F149" s="86">
        <v>0</v>
      </c>
      <c r="G149" s="86">
        <v>142.1</v>
      </c>
      <c r="H149" s="86">
        <v>8.7999999999999995E-2</v>
      </c>
      <c r="I149" s="86">
        <v>731.1</v>
      </c>
      <c r="J149" s="86"/>
      <c r="K149" s="86">
        <v>24</v>
      </c>
      <c r="L149" s="86">
        <v>404.66</v>
      </c>
      <c r="M149" s="86">
        <v>25.6</v>
      </c>
      <c r="N149" s="86"/>
      <c r="O149" s="86">
        <v>0</v>
      </c>
    </row>
    <row r="150" spans="1:27" ht="11.25" customHeight="1">
      <c r="A150" s="10" t="s">
        <v>85</v>
      </c>
      <c r="B150" s="85">
        <v>5449.9999999999991</v>
      </c>
      <c r="C150" s="86">
        <v>3318.4650000000001</v>
      </c>
      <c r="D150" s="86">
        <v>79.5</v>
      </c>
      <c r="E150" s="86">
        <v>617</v>
      </c>
      <c r="F150" s="86">
        <v>0.18</v>
      </c>
      <c r="G150" s="86">
        <v>195.9</v>
      </c>
      <c r="H150" s="86">
        <v>5.5E-2</v>
      </c>
      <c r="I150" s="86">
        <v>826.4</v>
      </c>
      <c r="J150" s="86"/>
      <c r="K150" s="86">
        <v>16.899999999999999</v>
      </c>
      <c r="L150" s="86">
        <v>368.2</v>
      </c>
      <c r="M150" s="86">
        <v>27.4</v>
      </c>
      <c r="N150" s="86"/>
      <c r="O150" s="86">
        <v>0</v>
      </c>
    </row>
    <row r="151" spans="1:27" ht="11.25" customHeight="1">
      <c r="A151" s="10" t="s">
        <v>84</v>
      </c>
      <c r="B151" s="76">
        <v>5599.88</v>
      </c>
      <c r="C151" s="9">
        <v>3258.5</v>
      </c>
      <c r="D151" s="9">
        <v>72</v>
      </c>
      <c r="E151" s="9">
        <v>717.7</v>
      </c>
      <c r="F151" s="9"/>
      <c r="G151" s="9">
        <v>167.34</v>
      </c>
      <c r="H151" s="9">
        <v>0.24</v>
      </c>
      <c r="I151" s="9">
        <v>984.6</v>
      </c>
      <c r="J151" s="9"/>
      <c r="K151" s="9">
        <v>34.200000000000003</v>
      </c>
      <c r="L151" s="9">
        <v>354.3</v>
      </c>
      <c r="M151" s="9">
        <v>11</v>
      </c>
      <c r="N151" s="9"/>
      <c r="O151" s="9">
        <v>0</v>
      </c>
    </row>
    <row r="152" spans="1:27" ht="12" customHeight="1">
      <c r="A152" s="10" t="s">
        <v>83</v>
      </c>
      <c r="B152" s="76">
        <v>7125.1399999999994</v>
      </c>
      <c r="C152" s="9">
        <v>3771.94</v>
      </c>
      <c r="D152" s="9">
        <v>251.8</v>
      </c>
      <c r="E152" s="9">
        <v>948.1</v>
      </c>
      <c r="F152" s="9"/>
      <c r="G152" s="9">
        <v>283.89999999999998</v>
      </c>
      <c r="H152" s="9">
        <v>2.9</v>
      </c>
      <c r="I152" s="9">
        <v>1188.8</v>
      </c>
      <c r="J152" s="9">
        <v>3.2</v>
      </c>
      <c r="K152" s="9">
        <v>57.5</v>
      </c>
      <c r="L152" s="9">
        <v>554</v>
      </c>
      <c r="M152" s="9">
        <v>62.3</v>
      </c>
      <c r="N152" s="9">
        <v>0.7</v>
      </c>
      <c r="O152" s="9">
        <v>0</v>
      </c>
      <c r="P152" s="12"/>
    </row>
    <row r="153" spans="1:27" ht="12" customHeight="1">
      <c r="A153" s="10" t="s">
        <v>82</v>
      </c>
      <c r="B153" s="76">
        <v>6069.6549999999997</v>
      </c>
      <c r="C153" s="9">
        <v>3286.7150000000001</v>
      </c>
      <c r="D153" s="9">
        <v>354.6</v>
      </c>
      <c r="E153" s="9">
        <v>1016.8</v>
      </c>
      <c r="F153" s="9"/>
      <c r="G153" s="9">
        <v>82.4</v>
      </c>
      <c r="H153" s="9">
        <v>0.8</v>
      </c>
      <c r="I153" s="9">
        <v>851.14</v>
      </c>
      <c r="J153" s="9"/>
      <c r="K153" s="9">
        <v>63.8</v>
      </c>
      <c r="L153" s="9">
        <v>365.4</v>
      </c>
      <c r="M153" s="9">
        <v>48</v>
      </c>
      <c r="N153" s="9"/>
      <c r="O153" s="9">
        <v>0</v>
      </c>
      <c r="P153" s="12"/>
    </row>
    <row r="154" spans="1:27" ht="12" customHeight="1">
      <c r="A154" s="10" t="s">
        <v>81</v>
      </c>
      <c r="B154" s="76">
        <v>3179.0430000000006</v>
      </c>
      <c r="C154" s="9">
        <v>1455.943</v>
      </c>
      <c r="D154" s="9">
        <v>177.14</v>
      </c>
      <c r="E154" s="9">
        <v>691.2</v>
      </c>
      <c r="F154" s="9"/>
      <c r="G154" s="9">
        <v>89.35</v>
      </c>
      <c r="H154" s="9"/>
      <c r="I154" s="9">
        <v>500.23</v>
      </c>
      <c r="J154" s="9"/>
      <c r="K154" s="9">
        <v>50</v>
      </c>
      <c r="L154" s="9">
        <v>189.26</v>
      </c>
      <c r="M154" s="9">
        <v>25.92</v>
      </c>
      <c r="N154" s="9"/>
      <c r="O154" s="9">
        <v>0</v>
      </c>
      <c r="P154" s="12"/>
    </row>
    <row r="155" spans="1:27" ht="12" customHeight="1">
      <c r="A155" s="10" t="s">
        <v>80</v>
      </c>
      <c r="B155" s="76">
        <v>3843.5790000000002</v>
      </c>
      <c r="C155" s="9">
        <v>1842.1569999999999</v>
      </c>
      <c r="D155" s="9">
        <v>318.41000000000003</v>
      </c>
      <c r="E155" s="9">
        <v>572.38599999999997</v>
      </c>
      <c r="F155" s="9"/>
      <c r="G155" s="9">
        <v>60.81</v>
      </c>
      <c r="H155" s="9">
        <v>0.216</v>
      </c>
      <c r="I155" s="9">
        <v>703.28</v>
      </c>
      <c r="J155" s="9"/>
      <c r="K155" s="9">
        <v>82.8</v>
      </c>
      <c r="L155" s="9">
        <v>208.12</v>
      </c>
      <c r="M155" s="9">
        <v>55.4</v>
      </c>
      <c r="N155" s="9"/>
      <c r="O155" s="9">
        <v>0</v>
      </c>
      <c r="P155" s="12"/>
    </row>
    <row r="156" spans="1:27" ht="12" customHeight="1">
      <c r="A156" s="10" t="s">
        <v>79</v>
      </c>
      <c r="B156" s="76">
        <v>3714.0000000000005</v>
      </c>
      <c r="C156" s="9">
        <v>1619.6</v>
      </c>
      <c r="D156" s="9">
        <v>501</v>
      </c>
      <c r="E156" s="9">
        <v>523.20000000000005</v>
      </c>
      <c r="F156" s="9"/>
      <c r="G156" s="9">
        <v>63.3</v>
      </c>
      <c r="H156" s="9">
        <v>1</v>
      </c>
      <c r="I156" s="9">
        <v>595.5</v>
      </c>
      <c r="J156" s="9"/>
      <c r="K156" s="9">
        <v>47</v>
      </c>
      <c r="L156" s="9">
        <v>208.4</v>
      </c>
      <c r="M156" s="9">
        <v>155</v>
      </c>
      <c r="N156" s="9"/>
      <c r="O156" s="9">
        <v>0</v>
      </c>
      <c r="P156" s="12"/>
      <c r="AA156" s="3" t="s">
        <v>38</v>
      </c>
    </row>
    <row r="157" spans="1:27" ht="12" customHeight="1">
      <c r="A157" s="10" t="s">
        <v>78</v>
      </c>
      <c r="B157" s="76">
        <v>3176.4720000000007</v>
      </c>
      <c r="C157" s="9">
        <v>1646.4290000000001</v>
      </c>
      <c r="D157" s="9">
        <v>429.858</v>
      </c>
      <c r="E157" s="9">
        <v>106.76</v>
      </c>
      <c r="F157" s="9"/>
      <c r="G157" s="9">
        <v>64.97</v>
      </c>
      <c r="H157" s="9">
        <v>1.0720000000000001</v>
      </c>
      <c r="I157" s="9">
        <v>466.964</v>
      </c>
      <c r="J157" s="9"/>
      <c r="K157" s="9">
        <v>20</v>
      </c>
      <c r="L157" s="9">
        <v>274.61900000000003</v>
      </c>
      <c r="M157" s="9">
        <v>165.8</v>
      </c>
      <c r="N157" s="9"/>
      <c r="O157" s="9">
        <v>0</v>
      </c>
      <c r="P157" s="12"/>
    </row>
    <row r="158" spans="1:27" ht="12" customHeight="1">
      <c r="A158" s="10" t="s">
        <v>77</v>
      </c>
      <c r="B158" s="76">
        <v>3662.1080000000006</v>
      </c>
      <c r="C158" s="9">
        <v>2125.5410000000002</v>
      </c>
      <c r="D158" s="9">
        <v>188.14</v>
      </c>
      <c r="E158" s="9">
        <v>234.08199999999999</v>
      </c>
      <c r="F158" s="9"/>
      <c r="G158" s="9">
        <v>67.405000000000001</v>
      </c>
      <c r="H158" s="9">
        <v>1.3</v>
      </c>
      <c r="I158" s="9">
        <v>670</v>
      </c>
      <c r="J158" s="9"/>
      <c r="K158" s="9">
        <v>135</v>
      </c>
      <c r="L158" s="9">
        <v>218.55</v>
      </c>
      <c r="M158" s="9">
        <v>22.09</v>
      </c>
      <c r="N158" s="9"/>
      <c r="O158" s="9">
        <v>0</v>
      </c>
      <c r="P158" s="12"/>
    </row>
    <row r="159" spans="1:27" ht="12" customHeight="1">
      <c r="A159" s="10" t="s">
        <v>76</v>
      </c>
      <c r="B159" s="76">
        <v>3759.7370000000001</v>
      </c>
      <c r="C159" s="9">
        <v>1904.1420000000001</v>
      </c>
      <c r="D159" s="9">
        <v>655.21</v>
      </c>
      <c r="E159" s="9">
        <v>195.39</v>
      </c>
      <c r="F159" s="9">
        <v>0.4</v>
      </c>
      <c r="G159" s="9">
        <v>116.57</v>
      </c>
      <c r="H159" s="9">
        <v>1.02</v>
      </c>
      <c r="I159" s="9">
        <v>425.96499999999997</v>
      </c>
      <c r="J159" s="9"/>
      <c r="K159" s="9">
        <v>55.6</v>
      </c>
      <c r="L159" s="9">
        <v>320.64999999999998</v>
      </c>
      <c r="M159" s="9">
        <v>84.79</v>
      </c>
      <c r="N159" s="9"/>
      <c r="O159" s="9">
        <v>0</v>
      </c>
      <c r="P159" s="37"/>
    </row>
    <row r="160" spans="1:27" ht="12" customHeight="1">
      <c r="A160" s="10" t="s">
        <v>75</v>
      </c>
      <c r="B160" s="76">
        <v>3497.7330000000002</v>
      </c>
      <c r="C160" s="9">
        <v>1676.308</v>
      </c>
      <c r="D160" s="9">
        <v>569.71</v>
      </c>
      <c r="E160" s="9">
        <v>175.435</v>
      </c>
      <c r="F160" s="9">
        <v>3.78</v>
      </c>
      <c r="G160" s="9">
        <v>80.959999999999994</v>
      </c>
      <c r="H160" s="9">
        <v>4.5</v>
      </c>
      <c r="I160" s="9">
        <v>456.05</v>
      </c>
      <c r="J160" s="9"/>
      <c r="K160" s="9">
        <v>166.46</v>
      </c>
      <c r="L160" s="9">
        <v>301.54000000000002</v>
      </c>
      <c r="M160" s="9">
        <v>62.99</v>
      </c>
      <c r="N160" s="9"/>
      <c r="O160" s="9">
        <v>0</v>
      </c>
      <c r="P160" s="37"/>
    </row>
    <row r="161" spans="1:16" ht="12" customHeight="1">
      <c r="A161" s="10" t="s">
        <v>74</v>
      </c>
      <c r="B161" s="76">
        <v>4650.3649999999998</v>
      </c>
      <c r="C161" s="9">
        <v>2407.6889999999999</v>
      </c>
      <c r="D161" s="9">
        <v>470.76</v>
      </c>
      <c r="E161" s="9">
        <v>206.74100000000001</v>
      </c>
      <c r="F161" s="9">
        <v>4.32</v>
      </c>
      <c r="G161" s="9">
        <v>150.19</v>
      </c>
      <c r="H161" s="9">
        <v>4.5999999999999996</v>
      </c>
      <c r="I161" s="9">
        <v>626.61</v>
      </c>
      <c r="J161" s="9"/>
      <c r="K161" s="9">
        <v>206.9</v>
      </c>
      <c r="L161" s="9">
        <v>477.315</v>
      </c>
      <c r="M161" s="9">
        <v>95.24</v>
      </c>
      <c r="N161" s="9"/>
      <c r="O161" s="9">
        <v>0</v>
      </c>
      <c r="P161" s="37"/>
    </row>
    <row r="162" spans="1:16" ht="11.25" customHeight="1">
      <c r="A162" s="10" t="s">
        <v>57</v>
      </c>
      <c r="B162" s="85">
        <v>2483.4380000000001</v>
      </c>
      <c r="C162" s="86">
        <v>1419.8150000000001</v>
      </c>
      <c r="D162" s="86">
        <v>125.46</v>
      </c>
      <c r="E162" s="86">
        <v>120.253</v>
      </c>
      <c r="F162" s="86"/>
      <c r="G162" s="86">
        <v>61.72</v>
      </c>
      <c r="H162" s="86">
        <v>4.2</v>
      </c>
      <c r="I162" s="86">
        <v>415.43</v>
      </c>
      <c r="J162" s="86"/>
      <c r="K162" s="86">
        <v>147.30000000000001</v>
      </c>
      <c r="L162" s="86">
        <v>184.14</v>
      </c>
      <c r="M162" s="86">
        <v>5.12</v>
      </c>
      <c r="N162" s="86"/>
      <c r="O162" s="86">
        <v>0</v>
      </c>
    </row>
    <row r="163" spans="1:16" ht="11.25" customHeight="1">
      <c r="A163" s="10" t="s">
        <v>58</v>
      </c>
      <c r="B163" s="85">
        <v>2223.9369999999999</v>
      </c>
      <c r="C163" s="86">
        <v>1519.252</v>
      </c>
      <c r="D163" s="86">
        <v>37.119999999999997</v>
      </c>
      <c r="E163" s="86">
        <v>75</v>
      </c>
      <c r="F163" s="86">
        <v>3.23</v>
      </c>
      <c r="G163" s="86">
        <v>17.042999999999999</v>
      </c>
      <c r="H163" s="86">
        <v>3.6</v>
      </c>
      <c r="I163" s="86">
        <v>390.85</v>
      </c>
      <c r="J163" s="86"/>
      <c r="K163" s="86">
        <v>41.65</v>
      </c>
      <c r="L163" s="86">
        <v>131.81200000000001</v>
      </c>
      <c r="M163" s="86">
        <v>4.38</v>
      </c>
      <c r="N163" s="86"/>
      <c r="O163" s="86">
        <v>0</v>
      </c>
    </row>
    <row r="164" spans="1:16" ht="11.25" customHeight="1">
      <c r="A164" s="10" t="s">
        <v>59</v>
      </c>
      <c r="B164" s="85">
        <v>3671.7479999999996</v>
      </c>
      <c r="C164" s="86">
        <v>2220.3150000000001</v>
      </c>
      <c r="D164" s="86">
        <v>366.01</v>
      </c>
      <c r="E164" s="86">
        <v>85.18</v>
      </c>
      <c r="F164" s="86">
        <v>2.5830000000000002</v>
      </c>
      <c r="G164" s="86">
        <v>33.505000000000003</v>
      </c>
      <c r="H164" s="86">
        <v>3.6</v>
      </c>
      <c r="I164" s="86">
        <v>558.13</v>
      </c>
      <c r="J164" s="86"/>
      <c r="K164" s="86">
        <v>53.16</v>
      </c>
      <c r="L164" s="86">
        <v>293.815</v>
      </c>
      <c r="M164" s="86">
        <v>55.45</v>
      </c>
      <c r="N164" s="86"/>
      <c r="O164" s="86">
        <v>0</v>
      </c>
    </row>
    <row r="165" spans="1:16" ht="11.25" customHeight="1">
      <c r="A165" s="10" t="s">
        <v>60</v>
      </c>
      <c r="B165" s="85">
        <v>3340.52</v>
      </c>
      <c r="C165" s="86">
        <v>1798.51</v>
      </c>
      <c r="D165" s="86">
        <v>414.45</v>
      </c>
      <c r="E165" s="86">
        <v>79.27</v>
      </c>
      <c r="F165" s="86"/>
      <c r="G165" s="86">
        <v>16.329999999999998</v>
      </c>
      <c r="H165" s="86"/>
      <c r="I165" s="86">
        <v>627.80999999999995</v>
      </c>
      <c r="J165" s="86"/>
      <c r="K165" s="86">
        <v>54.97</v>
      </c>
      <c r="L165" s="86">
        <v>301.57</v>
      </c>
      <c r="M165" s="86">
        <v>47.61</v>
      </c>
      <c r="N165" s="86"/>
      <c r="O165" s="86">
        <v>0</v>
      </c>
    </row>
    <row r="166" spans="1:16" ht="11.25" customHeight="1">
      <c r="A166" s="10" t="s">
        <v>61</v>
      </c>
      <c r="B166" s="85">
        <v>3104.4200000000005</v>
      </c>
      <c r="C166" s="86">
        <v>1548.13</v>
      </c>
      <c r="D166" s="86">
        <v>549.36</v>
      </c>
      <c r="E166" s="86">
        <v>82.88</v>
      </c>
      <c r="F166" s="86"/>
      <c r="G166" s="86">
        <v>11.27</v>
      </c>
      <c r="H166" s="86"/>
      <c r="I166" s="86">
        <v>531.09</v>
      </c>
      <c r="J166" s="86"/>
      <c r="K166" s="86">
        <v>49.75</v>
      </c>
      <c r="L166" s="86">
        <v>294.39</v>
      </c>
      <c r="M166" s="86">
        <v>37.549999999999997</v>
      </c>
      <c r="N166" s="86"/>
      <c r="O166" s="86">
        <v>0</v>
      </c>
    </row>
    <row r="167" spans="1:16" ht="11.25" customHeight="1">
      <c r="A167" s="10" t="s">
        <v>62</v>
      </c>
      <c r="B167" s="85">
        <v>2063.4100000000003</v>
      </c>
      <c r="C167" s="86">
        <v>1162.71</v>
      </c>
      <c r="D167" s="86">
        <v>157.91</v>
      </c>
      <c r="E167" s="86">
        <v>44.75</v>
      </c>
      <c r="F167" s="86"/>
      <c r="G167" s="86">
        <v>9.51</v>
      </c>
      <c r="H167" s="86"/>
      <c r="I167" s="86">
        <v>390.57</v>
      </c>
      <c r="J167" s="86"/>
      <c r="K167" s="86">
        <v>45.68</v>
      </c>
      <c r="L167" s="86">
        <v>244.82</v>
      </c>
      <c r="M167" s="86">
        <v>7.46</v>
      </c>
      <c r="N167" s="86"/>
      <c r="O167" s="86">
        <v>0</v>
      </c>
    </row>
    <row r="168" spans="1:16" ht="11.25" customHeight="1">
      <c r="A168" s="10" t="s">
        <v>38</v>
      </c>
      <c r="B168" s="85">
        <v>3158.29</v>
      </c>
      <c r="C168" s="86">
        <v>1967.665</v>
      </c>
      <c r="D168" s="86">
        <v>272.54500000000002</v>
      </c>
      <c r="E168" s="86">
        <v>60.335000000000001</v>
      </c>
      <c r="F168" s="86"/>
      <c r="G168" s="86">
        <v>6.7779999999999996</v>
      </c>
      <c r="H168" s="86">
        <v>12.032</v>
      </c>
      <c r="I168" s="86">
        <v>551.04999999999995</v>
      </c>
      <c r="J168" s="86"/>
      <c r="K168" s="86">
        <v>32.549999999999997</v>
      </c>
      <c r="L168" s="86">
        <v>237.72499999999999</v>
      </c>
      <c r="M168" s="86">
        <v>17.61</v>
      </c>
      <c r="N168" s="86"/>
      <c r="O168" s="86">
        <v>0</v>
      </c>
    </row>
    <row r="169" spans="1:16" ht="11.25" customHeight="1">
      <c r="A169" s="10" t="s">
        <v>39</v>
      </c>
      <c r="B169" s="76">
        <v>3000.3669999999997</v>
      </c>
      <c r="C169" s="9">
        <v>1729.277</v>
      </c>
      <c r="D169" s="9">
        <v>504.08600000000001</v>
      </c>
      <c r="E169" s="9">
        <v>36.944000000000003</v>
      </c>
      <c r="F169" s="9"/>
      <c r="G169" s="9">
        <v>6.1</v>
      </c>
      <c r="H169" s="9"/>
      <c r="I169" s="9">
        <v>471.24</v>
      </c>
      <c r="J169" s="9"/>
      <c r="K169" s="9">
        <v>24.95</v>
      </c>
      <c r="L169" s="9">
        <v>217.47</v>
      </c>
      <c r="M169" s="9">
        <v>10.3</v>
      </c>
      <c r="N169" s="9"/>
      <c r="O169" s="9">
        <v>0</v>
      </c>
    </row>
    <row r="170" spans="1:16" ht="12" customHeight="1">
      <c r="A170" s="10" t="s">
        <v>40</v>
      </c>
      <c r="B170" s="76">
        <v>3546.7069999999999</v>
      </c>
      <c r="C170" s="9">
        <v>1885.1780000000001</v>
      </c>
      <c r="D170" s="9">
        <v>711.02700000000004</v>
      </c>
      <c r="E170" s="9">
        <v>45.756</v>
      </c>
      <c r="F170" s="9"/>
      <c r="G170" s="9">
        <v>9.4309999999999992</v>
      </c>
      <c r="H170" s="9">
        <v>11.7</v>
      </c>
      <c r="I170" s="9">
        <v>447.34</v>
      </c>
      <c r="J170" s="9"/>
      <c r="K170" s="9">
        <v>18.515000000000001</v>
      </c>
      <c r="L170" s="9">
        <v>346.23</v>
      </c>
      <c r="M170" s="9">
        <v>71.53</v>
      </c>
      <c r="N170" s="9"/>
      <c r="O170" s="9">
        <v>0</v>
      </c>
      <c r="P170" s="4"/>
    </row>
    <row r="171" spans="1:16" ht="12" customHeight="1">
      <c r="A171" s="10" t="s">
        <v>41</v>
      </c>
      <c r="B171" s="76">
        <v>3537.5449999999996</v>
      </c>
      <c r="C171" s="9">
        <v>1814.35</v>
      </c>
      <c r="D171" s="9">
        <v>688.60900000000004</v>
      </c>
      <c r="E171" s="9">
        <v>26.74</v>
      </c>
      <c r="F171" s="9"/>
      <c r="G171" s="9">
        <v>15.58</v>
      </c>
      <c r="H171" s="9">
        <v>15.3</v>
      </c>
      <c r="I171" s="9">
        <v>439.23</v>
      </c>
      <c r="J171" s="9"/>
      <c r="K171" s="9">
        <v>16.11</v>
      </c>
      <c r="L171" s="9">
        <v>474.15600000000001</v>
      </c>
      <c r="M171" s="9">
        <v>47.47</v>
      </c>
      <c r="N171" s="9"/>
      <c r="O171" s="9">
        <v>0</v>
      </c>
      <c r="P171" s="4"/>
    </row>
    <row r="172" spans="1:16" ht="12" customHeight="1">
      <c r="A172" s="10" t="s">
        <v>42</v>
      </c>
      <c r="B172" s="76">
        <v>3530.1569999999997</v>
      </c>
      <c r="C172" s="9">
        <v>1698.6959999999999</v>
      </c>
      <c r="D172" s="9">
        <v>706.25800000000004</v>
      </c>
      <c r="E172" s="9">
        <v>76.471000000000004</v>
      </c>
      <c r="F172" s="9"/>
      <c r="G172" s="9">
        <v>16.835000000000001</v>
      </c>
      <c r="H172" s="9"/>
      <c r="I172" s="9">
        <v>354.23</v>
      </c>
      <c r="J172" s="9"/>
      <c r="K172" s="9">
        <v>22.79</v>
      </c>
      <c r="L172" s="9">
        <v>432.65899999999999</v>
      </c>
      <c r="M172" s="9">
        <v>222.21799999999999</v>
      </c>
      <c r="N172" s="9"/>
      <c r="O172" s="9">
        <v>0</v>
      </c>
      <c r="P172" s="4"/>
    </row>
    <row r="173" spans="1:16" ht="12" customHeight="1">
      <c r="A173" s="10" t="s">
        <v>44</v>
      </c>
      <c r="B173" s="76">
        <v>2857.4130000000005</v>
      </c>
      <c r="C173" s="9">
        <v>1467.058</v>
      </c>
      <c r="D173" s="9">
        <v>452.41</v>
      </c>
      <c r="E173" s="9">
        <v>78.582999999999998</v>
      </c>
      <c r="F173" s="9"/>
      <c r="G173" s="9">
        <v>6.3659999999999997</v>
      </c>
      <c r="H173" s="9">
        <v>5.4</v>
      </c>
      <c r="I173" s="9">
        <v>240.73</v>
      </c>
      <c r="J173" s="9">
        <v>1.327</v>
      </c>
      <c r="K173" s="9">
        <v>27.75</v>
      </c>
      <c r="L173" s="9">
        <v>426.32799999999997</v>
      </c>
      <c r="M173" s="9">
        <v>151.46100000000001</v>
      </c>
      <c r="N173" s="9"/>
      <c r="O173" s="9">
        <v>0</v>
      </c>
      <c r="P173" s="4"/>
    </row>
    <row r="174" spans="1:16" ht="12" customHeight="1">
      <c r="A174" s="10" t="s">
        <v>45</v>
      </c>
      <c r="B174" s="76">
        <v>3247.366</v>
      </c>
      <c r="C174" s="9">
        <v>2071.3739999999998</v>
      </c>
      <c r="D174" s="9">
        <v>120.774</v>
      </c>
      <c r="E174" s="9">
        <v>141.625</v>
      </c>
      <c r="F174" s="9">
        <v>0.44</v>
      </c>
      <c r="G174" s="9">
        <v>16.474</v>
      </c>
      <c r="H174" s="9">
        <v>1.458</v>
      </c>
      <c r="I174" s="9">
        <v>340.529</v>
      </c>
      <c r="J174" s="9">
        <v>2.2080000000000002</v>
      </c>
      <c r="K174" s="9">
        <v>79.709999999999994</v>
      </c>
      <c r="L174" s="9">
        <v>417.93</v>
      </c>
      <c r="M174" s="9">
        <v>54.442999999999998</v>
      </c>
      <c r="N174" s="9">
        <v>0.30499999999999999</v>
      </c>
      <c r="O174" s="9">
        <v>9.6000000000000002E-2</v>
      </c>
      <c r="P174" s="4"/>
    </row>
    <row r="175" spans="1:16" ht="12" customHeight="1">
      <c r="A175" s="10" t="s">
        <v>46</v>
      </c>
      <c r="B175" s="76">
        <v>4050.3619999999996</v>
      </c>
      <c r="C175" s="9">
        <v>2308.9789999999998</v>
      </c>
      <c r="D175" s="9">
        <v>311.39299999999997</v>
      </c>
      <c r="E175" s="9">
        <v>202.5</v>
      </c>
      <c r="F175" s="9">
        <v>0.44</v>
      </c>
      <c r="G175" s="9">
        <v>24.792999999999999</v>
      </c>
      <c r="H175" s="9">
        <v>1.89</v>
      </c>
      <c r="I175" s="9">
        <v>494.44499999999999</v>
      </c>
      <c r="J175" s="9">
        <v>2.06</v>
      </c>
      <c r="K175" s="9">
        <v>153.625</v>
      </c>
      <c r="L175" s="9">
        <v>504.74599999999998</v>
      </c>
      <c r="M175" s="9">
        <v>45.026000000000003</v>
      </c>
      <c r="N175" s="9">
        <v>0.30499999999999999</v>
      </c>
      <c r="O175" s="9">
        <v>0.16</v>
      </c>
      <c r="P175" s="4"/>
    </row>
    <row r="176" spans="1:16" ht="12" customHeight="1">
      <c r="A176" s="10" t="s">
        <v>47</v>
      </c>
      <c r="B176" s="76">
        <v>5018.8739999999998</v>
      </c>
      <c r="C176" s="9">
        <v>2914.9580000000001</v>
      </c>
      <c r="D176" s="9">
        <v>306.69</v>
      </c>
      <c r="E176" s="9">
        <v>301.99200000000002</v>
      </c>
      <c r="F176" s="9">
        <v>0.98</v>
      </c>
      <c r="G176" s="9">
        <v>29.033000000000001</v>
      </c>
      <c r="H176" s="9">
        <v>2.25</v>
      </c>
      <c r="I176" s="9">
        <v>623.79</v>
      </c>
      <c r="J176" s="9">
        <v>1.8129999999999999</v>
      </c>
      <c r="K176" s="9">
        <v>165.11</v>
      </c>
      <c r="L176" s="9">
        <v>601.20299999999997</v>
      </c>
      <c r="M176" s="9">
        <v>70.694999999999993</v>
      </c>
      <c r="N176" s="9">
        <v>0.26</v>
      </c>
      <c r="O176" s="9">
        <v>0.1</v>
      </c>
      <c r="P176" s="4"/>
    </row>
    <row r="177" spans="1:16" ht="12" customHeight="1">
      <c r="A177" s="10" t="s">
        <v>48</v>
      </c>
      <c r="B177" s="76">
        <v>3895.1559999999995</v>
      </c>
      <c r="C177" s="9">
        <v>2353.308</v>
      </c>
      <c r="D177" s="9">
        <v>221.56100000000001</v>
      </c>
      <c r="E177" s="9">
        <v>314.10599999999999</v>
      </c>
      <c r="F177" s="9">
        <v>2.1</v>
      </c>
      <c r="G177" s="9">
        <v>18.074999999999999</v>
      </c>
      <c r="H177" s="9">
        <v>3.0619999999999998</v>
      </c>
      <c r="I177" s="9">
        <v>508.89</v>
      </c>
      <c r="J177" s="9">
        <v>0.95899999999999996</v>
      </c>
      <c r="K177" s="9">
        <v>115.14</v>
      </c>
      <c r="L177" s="9">
        <v>336.14</v>
      </c>
      <c r="M177" s="9">
        <v>21.457000000000001</v>
      </c>
      <c r="N177" s="9">
        <v>0.253</v>
      </c>
      <c r="O177" s="9">
        <v>0.105</v>
      </c>
      <c r="P177" s="9"/>
    </row>
    <row r="178" spans="1:16" ht="12" customHeight="1">
      <c r="A178" s="10" t="s">
        <v>49</v>
      </c>
      <c r="B178" s="76">
        <v>5592.4509999999991</v>
      </c>
      <c r="C178" s="9">
        <v>2774.3319999999999</v>
      </c>
      <c r="D178" s="9">
        <v>316.57600000000002</v>
      </c>
      <c r="E178" s="9">
        <v>693.72699999999998</v>
      </c>
      <c r="F178" s="9">
        <v>3.4580000000000002</v>
      </c>
      <c r="G178" s="9">
        <v>60.392000000000003</v>
      </c>
      <c r="H178" s="9">
        <v>6.5780000000000003</v>
      </c>
      <c r="I178" s="9">
        <v>711.18700000000001</v>
      </c>
      <c r="J178" s="9">
        <v>0.49399999999999999</v>
      </c>
      <c r="K178" s="9">
        <v>200.29</v>
      </c>
      <c r="L178" s="9">
        <v>751.49</v>
      </c>
      <c r="M178" s="9">
        <v>73.052000000000007</v>
      </c>
      <c r="N178" s="9">
        <v>0.625</v>
      </c>
      <c r="O178" s="9">
        <v>0.25</v>
      </c>
      <c r="P178" s="9"/>
    </row>
    <row r="179" spans="1:16" ht="12" customHeight="1">
      <c r="A179" s="10" t="s">
        <v>51</v>
      </c>
      <c r="B179" s="76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</row>
    <row r="180" spans="1:16" ht="30" customHeight="1">
      <c r="A180" s="879" t="s">
        <v>9</v>
      </c>
      <c r="B180" s="887"/>
      <c r="C180" s="887"/>
      <c r="D180" s="887"/>
      <c r="E180" s="887"/>
      <c r="F180" s="887"/>
      <c r="G180" s="887"/>
      <c r="H180" s="887"/>
      <c r="I180" s="887"/>
      <c r="J180" s="887"/>
      <c r="K180" s="887"/>
      <c r="L180" s="887"/>
      <c r="M180" s="887"/>
      <c r="N180" s="887"/>
      <c r="O180" s="887"/>
    </row>
    <row r="181" spans="1:16" ht="11.25" customHeight="1">
      <c r="A181" s="10" t="s">
        <v>112</v>
      </c>
      <c r="B181" s="850">
        <f>(B65/B123)*10000</f>
        <v>11819.298245614038</v>
      </c>
      <c r="C181" s="851">
        <f t="shared" ref="C181:N181" si="0">(C65/C123)*10000</f>
        <v>11078.972151217544</v>
      </c>
      <c r="D181" s="851">
        <f t="shared" si="0"/>
        <v>12918.781725888324</v>
      </c>
      <c r="E181" s="851">
        <f t="shared" si="0"/>
        <v>16708.126036484246</v>
      </c>
      <c r="F181" s="851">
        <f t="shared" si="0"/>
        <v>10434.782608695652</v>
      </c>
      <c r="G181" s="851">
        <f t="shared" si="0"/>
        <v>15542.857142857143</v>
      </c>
      <c r="H181" s="851">
        <f t="shared" si="0"/>
        <v>13846.153846153846</v>
      </c>
      <c r="I181" s="851">
        <f t="shared" si="0"/>
        <v>15348.837209302326</v>
      </c>
      <c r="J181" s="851"/>
      <c r="K181" s="851">
        <f t="shared" si="0"/>
        <v>12742.857142857143</v>
      </c>
      <c r="L181" s="851">
        <f t="shared" si="0"/>
        <v>10934.815563415867</v>
      </c>
      <c r="M181" s="851">
        <f t="shared" si="0"/>
        <v>19000</v>
      </c>
      <c r="N181" s="851">
        <f t="shared" si="0"/>
        <v>10810.810810810812</v>
      </c>
      <c r="O181" s="851"/>
    </row>
    <row r="182" spans="1:16" ht="11.25" customHeight="1">
      <c r="A182" s="10" t="s">
        <v>111</v>
      </c>
      <c r="B182" s="850">
        <f t="shared" ref="B182:O236" si="1">(B66/B124)*10000</f>
        <v>15820.481927710845</v>
      </c>
      <c r="C182" s="851">
        <f t="shared" si="1"/>
        <v>15921.874999999998</v>
      </c>
      <c r="D182" s="851">
        <f t="shared" si="1"/>
        <v>18826.714801444043</v>
      </c>
      <c r="E182" s="851">
        <f t="shared" si="1"/>
        <v>17222.222222222223</v>
      </c>
      <c r="F182" s="851">
        <f t="shared" si="1"/>
        <v>13714.285714285712</v>
      </c>
      <c r="G182" s="851">
        <f t="shared" si="1"/>
        <v>13859.649122807019</v>
      </c>
      <c r="H182" s="851">
        <f t="shared" si="1"/>
        <v>12903.225806451612</v>
      </c>
      <c r="I182" s="851">
        <f t="shared" si="1"/>
        <v>16300.000000000002</v>
      </c>
      <c r="J182" s="851"/>
      <c r="K182" s="851">
        <f t="shared" si="1"/>
        <v>16136.363636363638</v>
      </c>
      <c r="L182" s="851">
        <f t="shared" si="1"/>
        <v>13828.571428571428</v>
      </c>
      <c r="M182" s="851">
        <f t="shared" si="1"/>
        <v>14255.319148936172</v>
      </c>
      <c r="N182" s="851">
        <f t="shared" si="1"/>
        <v>13333.333333333332</v>
      </c>
      <c r="O182" s="851"/>
    </row>
    <row r="183" spans="1:16" ht="11.25" customHeight="1">
      <c r="A183" s="10" t="s">
        <v>110</v>
      </c>
      <c r="B183" s="850">
        <f t="shared" si="1"/>
        <v>15537.439613526571</v>
      </c>
      <c r="C183" s="851">
        <f t="shared" si="1"/>
        <v>13954.391555467038</v>
      </c>
      <c r="D183" s="851">
        <f t="shared" si="1"/>
        <v>16992.647058823532</v>
      </c>
      <c r="E183" s="851">
        <f t="shared" si="1"/>
        <v>24095.163806552264</v>
      </c>
      <c r="F183" s="851">
        <f t="shared" si="1"/>
        <v>23300</v>
      </c>
      <c r="G183" s="851">
        <f t="shared" si="1"/>
        <v>16743.90243902439</v>
      </c>
      <c r="H183" s="851">
        <f t="shared" si="1"/>
        <v>12903.225806451612</v>
      </c>
      <c r="I183" s="851">
        <f t="shared" si="1"/>
        <v>26279.069767441859</v>
      </c>
      <c r="J183" s="851"/>
      <c r="K183" s="851">
        <f t="shared" si="1"/>
        <v>15357.142857142855</v>
      </c>
      <c r="L183" s="851">
        <f t="shared" si="1"/>
        <v>16229.712858926345</v>
      </c>
      <c r="M183" s="851">
        <f t="shared" si="1"/>
        <v>20000</v>
      </c>
      <c r="N183" s="851">
        <f t="shared" si="1"/>
        <v>12500</v>
      </c>
      <c r="O183" s="851"/>
    </row>
    <row r="184" spans="1:16" ht="11.25" customHeight="1">
      <c r="A184" s="10" t="s">
        <v>109</v>
      </c>
      <c r="B184" s="850">
        <f t="shared" si="1"/>
        <v>15203.409090909097</v>
      </c>
      <c r="C184" s="851">
        <f t="shared" si="1"/>
        <v>14286.315789473685</v>
      </c>
      <c r="D184" s="851">
        <f t="shared" si="1"/>
        <v>14655.172413793103</v>
      </c>
      <c r="E184" s="851">
        <f t="shared" si="1"/>
        <v>16453.900709219859</v>
      </c>
      <c r="F184" s="851">
        <f t="shared" si="1"/>
        <v>15333.333333333332</v>
      </c>
      <c r="G184" s="851">
        <f t="shared" si="1"/>
        <v>17272.727272727276</v>
      </c>
      <c r="H184" s="851">
        <f t="shared" si="1"/>
        <v>9431.818181818182</v>
      </c>
      <c r="I184" s="851">
        <f t="shared" si="1"/>
        <v>12575.757575757578</v>
      </c>
      <c r="J184" s="851"/>
      <c r="K184" s="851">
        <f t="shared" si="1"/>
        <v>15714.285714285714</v>
      </c>
      <c r="L184" s="851">
        <f t="shared" si="1"/>
        <v>18000</v>
      </c>
      <c r="M184" s="851">
        <f t="shared" si="1"/>
        <v>16250</v>
      </c>
      <c r="N184" s="851">
        <f t="shared" si="1"/>
        <v>14285.714285714286</v>
      </c>
      <c r="O184" s="851"/>
    </row>
    <row r="185" spans="1:16" ht="11.25" customHeight="1">
      <c r="A185" s="10" t="s">
        <v>108</v>
      </c>
      <c r="B185" s="850">
        <f t="shared" si="1"/>
        <v>12265.9793814433</v>
      </c>
      <c r="C185" s="851">
        <f t="shared" si="1"/>
        <v>11870.017331022531</v>
      </c>
      <c r="D185" s="851">
        <f t="shared" si="1"/>
        <v>10165.137614678899</v>
      </c>
      <c r="E185" s="851">
        <f t="shared" si="1"/>
        <v>16698.529411764706</v>
      </c>
      <c r="F185" s="851">
        <f t="shared" si="1"/>
        <v>13717.948717948719</v>
      </c>
      <c r="G185" s="851">
        <f t="shared" si="1"/>
        <v>13873.015873015875</v>
      </c>
      <c r="H185" s="851">
        <f t="shared" si="1"/>
        <v>11354.166666666668</v>
      </c>
      <c r="I185" s="851">
        <f t="shared" si="1"/>
        <v>12672.131147540986</v>
      </c>
      <c r="J185" s="851"/>
      <c r="K185" s="851">
        <f t="shared" si="1"/>
        <v>9658.536585365855</v>
      </c>
      <c r="L185" s="851">
        <f t="shared" si="1"/>
        <v>11727.272727272728</v>
      </c>
      <c r="M185" s="851">
        <f t="shared" si="1"/>
        <v>25500</v>
      </c>
      <c r="N185" s="851">
        <f t="shared" si="1"/>
        <v>8536.585365853658</v>
      </c>
      <c r="O185" s="851"/>
    </row>
    <row r="186" spans="1:16" ht="11.25" customHeight="1">
      <c r="A186" s="10" t="s">
        <v>107</v>
      </c>
      <c r="B186" s="850">
        <f t="shared" si="1"/>
        <v>13729.508196721312</v>
      </c>
      <c r="C186" s="851">
        <f t="shared" si="1"/>
        <v>14953.949204577168</v>
      </c>
      <c r="D186" s="851">
        <f t="shared" si="1"/>
        <v>11773.584905660377</v>
      </c>
      <c r="E186" s="851">
        <f t="shared" si="1"/>
        <v>13539.215686274509</v>
      </c>
      <c r="F186" s="851"/>
      <c r="G186" s="851">
        <f t="shared" si="1"/>
        <v>15517.241379310344</v>
      </c>
      <c r="H186" s="851">
        <f t="shared" si="1"/>
        <v>8492.5690021231421</v>
      </c>
      <c r="I186" s="851">
        <f t="shared" si="1"/>
        <v>10000</v>
      </c>
      <c r="J186" s="851"/>
      <c r="K186" s="851">
        <f t="shared" si="1"/>
        <v>14206.349206349205</v>
      </c>
      <c r="L186" s="851">
        <f t="shared" si="1"/>
        <v>12702.078521939955</v>
      </c>
      <c r="M186" s="851">
        <f t="shared" si="1"/>
        <v>14000</v>
      </c>
      <c r="N186" s="851">
        <f t="shared" si="1"/>
        <v>8333.3333333333339</v>
      </c>
      <c r="O186" s="851"/>
    </row>
    <row r="187" spans="1:16" ht="11.25" customHeight="1">
      <c r="A187" s="10" t="s">
        <v>106</v>
      </c>
      <c r="B187" s="850">
        <f t="shared" si="1"/>
        <v>11598.156682027649</v>
      </c>
      <c r="C187" s="851">
        <f t="shared" si="1"/>
        <v>11431.932773109243</v>
      </c>
      <c r="D187" s="851">
        <f t="shared" si="1"/>
        <v>11110.526315789473</v>
      </c>
      <c r="E187" s="851">
        <f t="shared" si="1"/>
        <v>15094.736842105263</v>
      </c>
      <c r="F187" s="851">
        <f t="shared" si="1"/>
        <v>10909.090909090908</v>
      </c>
      <c r="G187" s="851">
        <f t="shared" si="1"/>
        <v>14354.83870967742</v>
      </c>
      <c r="H187" s="851">
        <f t="shared" si="1"/>
        <v>10079.051383399208</v>
      </c>
      <c r="I187" s="851">
        <f t="shared" si="1"/>
        <v>10186.915887850468</v>
      </c>
      <c r="J187" s="851"/>
      <c r="K187" s="851">
        <f t="shared" si="1"/>
        <v>10934.579439252337</v>
      </c>
      <c r="L187" s="851">
        <f t="shared" si="1"/>
        <v>10888.198757763976</v>
      </c>
      <c r="M187" s="851">
        <f t="shared" si="1"/>
        <v>15909.090909090908</v>
      </c>
      <c r="N187" s="851">
        <f t="shared" si="1"/>
        <v>8888.8888888888887</v>
      </c>
      <c r="O187" s="851"/>
    </row>
    <row r="188" spans="1:16" ht="11.25" customHeight="1">
      <c r="A188" s="10" t="s">
        <v>105</v>
      </c>
      <c r="B188" s="850">
        <f t="shared" si="1"/>
        <v>13633.33333333333</v>
      </c>
      <c r="C188" s="851">
        <f t="shared" si="1"/>
        <v>13163.26530612245</v>
      </c>
      <c r="D188" s="851">
        <f t="shared" si="1"/>
        <v>20625</v>
      </c>
      <c r="E188" s="851">
        <f t="shared" si="1"/>
        <v>11764.705882352942</v>
      </c>
      <c r="F188" s="851">
        <f t="shared" si="1"/>
        <v>20000</v>
      </c>
      <c r="G188" s="851">
        <f t="shared" si="1"/>
        <v>14516.129032258064</v>
      </c>
      <c r="H188" s="851">
        <f t="shared" si="1"/>
        <v>11250</v>
      </c>
      <c r="I188" s="851">
        <f t="shared" si="1"/>
        <v>10857.142857142857</v>
      </c>
      <c r="J188" s="851">
        <f t="shared" si="1"/>
        <v>14999.999999999998</v>
      </c>
      <c r="K188" s="851">
        <f t="shared" si="1"/>
        <v>12333.333333333334</v>
      </c>
      <c r="L188" s="851">
        <f t="shared" si="1"/>
        <v>16250</v>
      </c>
      <c r="M188" s="851">
        <f t="shared" si="1"/>
        <v>16000</v>
      </c>
      <c r="N188" s="851"/>
      <c r="O188" s="851"/>
    </row>
    <row r="189" spans="1:16" ht="12" customHeight="1">
      <c r="A189" s="10" t="s">
        <v>104</v>
      </c>
      <c r="B189" s="850">
        <f t="shared" si="1"/>
        <v>12499.999999999998</v>
      </c>
      <c r="C189" s="851">
        <f t="shared" si="1"/>
        <v>11224.489795918367</v>
      </c>
      <c r="D189" s="851">
        <f t="shared" si="1"/>
        <v>16865.671641791043</v>
      </c>
      <c r="E189" s="851">
        <f t="shared" si="1"/>
        <v>13684.21052631579</v>
      </c>
      <c r="F189" s="851">
        <f t="shared" si="1"/>
        <v>11481.481481481482</v>
      </c>
      <c r="G189" s="851">
        <f t="shared" si="1"/>
        <v>17888.888888888891</v>
      </c>
      <c r="H189" s="851">
        <f t="shared" si="1"/>
        <v>13000</v>
      </c>
      <c r="I189" s="851">
        <f t="shared" si="1"/>
        <v>13333.333333333332</v>
      </c>
      <c r="J189" s="851">
        <f t="shared" si="1"/>
        <v>11363.636363636362</v>
      </c>
      <c r="K189" s="851">
        <f t="shared" si="1"/>
        <v>22727.272727272728</v>
      </c>
      <c r="L189" s="851">
        <f t="shared" si="1"/>
        <v>13650</v>
      </c>
      <c r="M189" s="851">
        <f t="shared" si="1"/>
        <v>13750</v>
      </c>
      <c r="N189" s="851">
        <f t="shared" si="1"/>
        <v>10555.555555555557</v>
      </c>
      <c r="O189" s="851">
        <f t="shared" si="1"/>
        <v>12500</v>
      </c>
    </row>
    <row r="190" spans="1:16" ht="12" customHeight="1">
      <c r="A190" s="10" t="s">
        <v>103</v>
      </c>
      <c r="B190" s="850">
        <f t="shared" si="1"/>
        <v>10888.111888111889</v>
      </c>
      <c r="C190" s="851">
        <f t="shared" si="1"/>
        <v>10040</v>
      </c>
      <c r="D190" s="851">
        <f t="shared" si="1"/>
        <v>18644.067796610168</v>
      </c>
      <c r="E190" s="851">
        <f t="shared" si="1"/>
        <v>10304.545454545456</v>
      </c>
      <c r="F190" s="851">
        <f t="shared" si="1"/>
        <v>13000</v>
      </c>
      <c r="G190" s="851">
        <f t="shared" si="1"/>
        <v>16808.510638297874</v>
      </c>
      <c r="H190" s="851">
        <f t="shared" si="1"/>
        <v>15000.000000000002</v>
      </c>
      <c r="I190" s="851">
        <f t="shared" si="1"/>
        <v>10566.666666666666</v>
      </c>
      <c r="J190" s="851">
        <f t="shared" si="1"/>
        <v>13500</v>
      </c>
      <c r="K190" s="851">
        <f t="shared" si="1"/>
        <v>15636.363636363634</v>
      </c>
      <c r="L190" s="851">
        <f t="shared" si="1"/>
        <v>12686.666666666668</v>
      </c>
      <c r="M190" s="851">
        <f t="shared" si="1"/>
        <v>12000</v>
      </c>
      <c r="N190" s="851">
        <f t="shared" si="1"/>
        <v>9298.2456140350896</v>
      </c>
      <c r="O190" s="851">
        <f t="shared" si="1"/>
        <v>11739.13043478261</v>
      </c>
    </row>
    <row r="191" spans="1:16" ht="12" customHeight="1">
      <c r="A191" s="10" t="s">
        <v>102</v>
      </c>
      <c r="B191" s="850">
        <f t="shared" si="1"/>
        <v>11242.424242424246</v>
      </c>
      <c r="C191" s="851">
        <f t="shared" si="1"/>
        <v>11009.07029478458</v>
      </c>
      <c r="D191" s="851">
        <f t="shared" si="1"/>
        <v>11143.497757847534</v>
      </c>
      <c r="E191" s="851">
        <f t="shared" si="1"/>
        <v>10395.256916996048</v>
      </c>
      <c r="F191" s="851">
        <f t="shared" si="1"/>
        <v>12666.666666666666</v>
      </c>
      <c r="G191" s="851">
        <f t="shared" si="1"/>
        <v>15508.474576271185</v>
      </c>
      <c r="H191" s="851">
        <f t="shared" si="1"/>
        <v>10769.23076923077</v>
      </c>
      <c r="I191" s="851">
        <f t="shared" si="1"/>
        <v>13421.052631578947</v>
      </c>
      <c r="J191" s="851">
        <f t="shared" si="1"/>
        <v>18000</v>
      </c>
      <c r="K191" s="851">
        <f t="shared" si="1"/>
        <v>16774.193548387098</v>
      </c>
      <c r="L191" s="851">
        <f t="shared" si="1"/>
        <v>11612.903225806453</v>
      </c>
      <c r="M191" s="851">
        <f t="shared" si="1"/>
        <v>11714.285714285716</v>
      </c>
      <c r="N191" s="851">
        <f t="shared" si="1"/>
        <v>10499.999999999998</v>
      </c>
      <c r="O191" s="851">
        <f t="shared" si="1"/>
        <v>9687.5</v>
      </c>
    </row>
    <row r="192" spans="1:16" ht="12" customHeight="1">
      <c r="A192" s="10" t="s">
        <v>101</v>
      </c>
      <c r="B192" s="850">
        <f t="shared" si="1"/>
        <v>10158.730158730155</v>
      </c>
      <c r="C192" s="851">
        <f t="shared" si="1"/>
        <v>9355.8139534883721</v>
      </c>
      <c r="D192" s="851">
        <f t="shared" si="1"/>
        <v>18783.783783783783</v>
      </c>
      <c r="E192" s="851">
        <f t="shared" si="1"/>
        <v>11975.903614457833</v>
      </c>
      <c r="F192" s="851"/>
      <c r="G192" s="851">
        <f t="shared" si="1"/>
        <v>14254.385964912279</v>
      </c>
      <c r="H192" s="851">
        <f t="shared" si="1"/>
        <v>18285.714285714286</v>
      </c>
      <c r="I192" s="851">
        <f t="shared" si="1"/>
        <v>10423.280423280423</v>
      </c>
      <c r="J192" s="851">
        <f t="shared" si="1"/>
        <v>14999.999999999998</v>
      </c>
      <c r="K192" s="851">
        <f t="shared" si="1"/>
        <v>13088.235294117647</v>
      </c>
      <c r="L192" s="851">
        <f t="shared" si="1"/>
        <v>11132.8125</v>
      </c>
      <c r="M192" s="851">
        <f t="shared" si="1"/>
        <v>12068.965517241379</v>
      </c>
      <c r="N192" s="851">
        <f t="shared" si="1"/>
        <v>12000</v>
      </c>
      <c r="O192" s="851">
        <f t="shared" si="1"/>
        <v>13571.428571428571</v>
      </c>
    </row>
    <row r="193" spans="1:15" ht="12" customHeight="1">
      <c r="A193" s="10" t="s">
        <v>100</v>
      </c>
      <c r="B193" s="850">
        <f t="shared" si="1"/>
        <v>8449.4949494949506</v>
      </c>
      <c r="C193" s="851">
        <f t="shared" si="1"/>
        <v>7840.2366863905327</v>
      </c>
      <c r="D193" s="851">
        <f t="shared" si="1"/>
        <v>9125</v>
      </c>
      <c r="E193" s="851">
        <f t="shared" si="1"/>
        <v>10061.538461538461</v>
      </c>
      <c r="F193" s="851"/>
      <c r="G193" s="851">
        <f t="shared" si="1"/>
        <v>9500</v>
      </c>
      <c r="H193" s="851">
        <f t="shared" si="1"/>
        <v>12571.428571428574</v>
      </c>
      <c r="I193" s="851">
        <f t="shared" si="1"/>
        <v>10194.174757281553</v>
      </c>
      <c r="J193" s="851"/>
      <c r="K193" s="851">
        <f t="shared" si="1"/>
        <v>11880</v>
      </c>
      <c r="L193" s="851">
        <f t="shared" si="1"/>
        <v>8850</v>
      </c>
      <c r="M193" s="851">
        <f t="shared" si="1"/>
        <v>11481.481481481482</v>
      </c>
      <c r="N193" s="851">
        <f t="shared" si="1"/>
        <v>5000</v>
      </c>
      <c r="O193" s="851"/>
    </row>
    <row r="194" spans="1:15" ht="12" customHeight="1">
      <c r="A194" s="10" t="s">
        <v>99</v>
      </c>
      <c r="B194" s="850">
        <f t="shared" si="1"/>
        <v>7924.9999999999991</v>
      </c>
      <c r="C194" s="851">
        <f t="shared" si="1"/>
        <v>7374.8344370860923</v>
      </c>
      <c r="D194" s="851">
        <f t="shared" si="1"/>
        <v>7751.2953367875643</v>
      </c>
      <c r="E194" s="851">
        <f t="shared" si="1"/>
        <v>9506.6666666666661</v>
      </c>
      <c r="F194" s="851">
        <f t="shared" si="1"/>
        <v>12000</v>
      </c>
      <c r="G194" s="851">
        <f t="shared" si="1"/>
        <v>11042.944785276071</v>
      </c>
      <c r="H194" s="851">
        <f t="shared" si="1"/>
        <v>11842.105263157897</v>
      </c>
      <c r="I194" s="851">
        <f t="shared" si="1"/>
        <v>8750</v>
      </c>
      <c r="J194" s="851"/>
      <c r="K194" s="851">
        <f t="shared" si="1"/>
        <v>13407.407407407409</v>
      </c>
      <c r="L194" s="851">
        <f t="shared" si="1"/>
        <v>8101.6042780748667</v>
      </c>
      <c r="M194" s="851">
        <f t="shared" si="1"/>
        <v>12047.619047619048</v>
      </c>
      <c r="N194" s="851">
        <f t="shared" si="1"/>
        <v>9000.0000000000018</v>
      </c>
      <c r="O194" s="851"/>
    </row>
    <row r="195" spans="1:15" ht="12" customHeight="1">
      <c r="A195" s="10" t="s">
        <v>98</v>
      </c>
      <c r="B195" s="850">
        <f t="shared" si="1"/>
        <v>9040.9090909090901</v>
      </c>
      <c r="C195" s="851">
        <f t="shared" si="1"/>
        <v>8965.5172413793098</v>
      </c>
      <c r="D195" s="851">
        <f t="shared" si="1"/>
        <v>10886.075949367088</v>
      </c>
      <c r="E195" s="851">
        <f t="shared" si="1"/>
        <v>8385.3503184713391</v>
      </c>
      <c r="F195" s="851">
        <f t="shared" si="1"/>
        <v>14000</v>
      </c>
      <c r="G195" s="851">
        <f t="shared" si="1"/>
        <v>12270.27027027027</v>
      </c>
      <c r="H195" s="851">
        <f t="shared" si="1"/>
        <v>14285.714285714286</v>
      </c>
      <c r="I195" s="851">
        <f t="shared" si="1"/>
        <v>9857.1428571428569</v>
      </c>
      <c r="J195" s="851"/>
      <c r="K195" s="851">
        <f t="shared" si="1"/>
        <v>9596.5417867435135</v>
      </c>
      <c r="L195" s="851">
        <f t="shared" si="1"/>
        <v>8793.7499999999982</v>
      </c>
      <c r="M195" s="851">
        <f t="shared" si="1"/>
        <v>13043.478260869566</v>
      </c>
      <c r="N195" s="851">
        <f t="shared" si="1"/>
        <v>10000</v>
      </c>
      <c r="O195" s="851"/>
    </row>
    <row r="196" spans="1:15" ht="12" customHeight="1">
      <c r="A196" s="10" t="s">
        <v>97</v>
      </c>
      <c r="B196" s="850">
        <f t="shared" si="1"/>
        <v>6941.1764705882342</v>
      </c>
      <c r="C196" s="851">
        <f t="shared" si="1"/>
        <v>6752.336448598131</v>
      </c>
      <c r="D196" s="851">
        <f t="shared" si="1"/>
        <v>8378.2608695652179</v>
      </c>
      <c r="E196" s="851">
        <f t="shared" si="1"/>
        <v>6570.5128205128203</v>
      </c>
      <c r="F196" s="851">
        <f t="shared" si="1"/>
        <v>10000</v>
      </c>
      <c r="G196" s="851">
        <f t="shared" si="1"/>
        <v>10149.253731343284</v>
      </c>
      <c r="H196" s="851">
        <f t="shared" si="1"/>
        <v>11666.666666666668</v>
      </c>
      <c r="I196" s="851">
        <f t="shared" si="1"/>
        <v>7383.6734693877552</v>
      </c>
      <c r="J196" s="851">
        <f t="shared" si="1"/>
        <v>10000</v>
      </c>
      <c r="K196" s="851">
        <f t="shared" si="1"/>
        <v>9429.2803970223322</v>
      </c>
      <c r="L196" s="851">
        <f t="shared" si="1"/>
        <v>6677.5510204081638</v>
      </c>
      <c r="M196" s="851">
        <f t="shared" si="1"/>
        <v>10212.765957446807</v>
      </c>
      <c r="N196" s="851">
        <f t="shared" si="1"/>
        <v>10000</v>
      </c>
      <c r="O196" s="851">
        <f t="shared" si="1"/>
        <v>10000</v>
      </c>
    </row>
    <row r="197" spans="1:15" ht="12" customHeight="1">
      <c r="A197" s="10" t="s">
        <v>96</v>
      </c>
      <c r="B197" s="850">
        <f t="shared" si="1"/>
        <v>7429.2682926829257</v>
      </c>
      <c r="C197" s="851">
        <f t="shared" si="1"/>
        <v>7245.2361226180619</v>
      </c>
      <c r="D197" s="851">
        <f t="shared" si="1"/>
        <v>8196.2025316455693</v>
      </c>
      <c r="E197" s="851">
        <f t="shared" si="1"/>
        <v>7745.0980392156862</v>
      </c>
      <c r="F197" s="851">
        <f t="shared" si="1"/>
        <v>13750</v>
      </c>
      <c r="G197" s="851">
        <f t="shared" ref="C197:O212" si="2">(G81/G139)*10000</f>
        <v>8062.5</v>
      </c>
      <c r="H197" s="851">
        <f t="shared" si="2"/>
        <v>7500</v>
      </c>
      <c r="I197" s="851">
        <f t="shared" si="2"/>
        <v>7750</v>
      </c>
      <c r="J197" s="851">
        <f t="shared" si="2"/>
        <v>10000</v>
      </c>
      <c r="K197" s="851">
        <f t="shared" si="2"/>
        <v>8533.3333333333339</v>
      </c>
      <c r="L197" s="851">
        <f t="shared" si="2"/>
        <v>6916.666666666667</v>
      </c>
      <c r="M197" s="851">
        <f t="shared" si="2"/>
        <v>9174.3119266055037</v>
      </c>
      <c r="N197" s="851">
        <f t="shared" si="2"/>
        <v>9729.72972972973</v>
      </c>
      <c r="O197" s="851">
        <f t="shared" si="2"/>
        <v>10434.782608695652</v>
      </c>
    </row>
    <row r="198" spans="1:15" ht="12" customHeight="1">
      <c r="A198" s="10" t="s">
        <v>95</v>
      </c>
      <c r="B198" s="850">
        <f t="shared" si="1"/>
        <v>7886.8181818181829</v>
      </c>
      <c r="C198" s="851">
        <f t="shared" si="2"/>
        <v>8203.9682539682544</v>
      </c>
      <c r="D198" s="851">
        <f t="shared" si="2"/>
        <v>10000</v>
      </c>
      <c r="E198" s="851">
        <f t="shared" si="2"/>
        <v>6957.5971731448763</v>
      </c>
      <c r="F198" s="851"/>
      <c r="G198" s="851">
        <f t="shared" si="2"/>
        <v>7694.1176470588234</v>
      </c>
      <c r="H198" s="851">
        <f t="shared" si="2"/>
        <v>11818.181818181818</v>
      </c>
      <c r="I198" s="851">
        <f t="shared" si="2"/>
        <v>6846.5517241379312</v>
      </c>
      <c r="J198" s="851"/>
      <c r="K198" s="851">
        <f t="shared" si="2"/>
        <v>14285.714285714286</v>
      </c>
      <c r="L198" s="851">
        <f t="shared" si="2"/>
        <v>7500</v>
      </c>
      <c r="M198" s="851">
        <f t="shared" si="2"/>
        <v>8333.3333333333339</v>
      </c>
      <c r="N198" s="851">
        <f t="shared" si="2"/>
        <v>10526.315789473683</v>
      </c>
      <c r="O198" s="851"/>
    </row>
    <row r="199" spans="1:15" ht="11.25" customHeight="1">
      <c r="A199" s="10" t="s">
        <v>94</v>
      </c>
      <c r="B199" s="850">
        <f t="shared" si="1"/>
        <v>6970.8404802744426</v>
      </c>
      <c r="C199" s="851">
        <f t="shared" si="2"/>
        <v>7245.508982035929</v>
      </c>
      <c r="D199" s="851">
        <f t="shared" si="2"/>
        <v>6882.5910931174085</v>
      </c>
      <c r="E199" s="851">
        <f t="shared" si="2"/>
        <v>6000</v>
      </c>
      <c r="F199" s="851"/>
      <c r="G199" s="851">
        <f t="shared" si="2"/>
        <v>6201.5503875968989</v>
      </c>
      <c r="H199" s="851">
        <f t="shared" si="2"/>
        <v>16666.666666666668</v>
      </c>
      <c r="I199" s="851">
        <f t="shared" si="2"/>
        <v>6923.0769230769229</v>
      </c>
      <c r="J199" s="851"/>
      <c r="K199" s="851">
        <f t="shared" si="2"/>
        <v>10270.27027027027</v>
      </c>
      <c r="L199" s="851">
        <f t="shared" si="2"/>
        <v>6038.4615384615381</v>
      </c>
      <c r="M199" s="851">
        <f t="shared" si="2"/>
        <v>12413.793103448275</v>
      </c>
      <c r="N199" s="851">
        <f t="shared" si="2"/>
        <v>10000</v>
      </c>
      <c r="O199" s="851"/>
    </row>
    <row r="200" spans="1:15" ht="11.25" customHeight="1">
      <c r="A200" s="10" t="s">
        <v>93</v>
      </c>
      <c r="B200" s="850">
        <f t="shared" si="1"/>
        <v>6924.9218749999982</v>
      </c>
      <c r="C200" s="851">
        <f t="shared" si="2"/>
        <v>6591.8741555684228</v>
      </c>
      <c r="D200" s="851">
        <f t="shared" si="2"/>
        <v>9859.7938144329892</v>
      </c>
      <c r="E200" s="851">
        <f t="shared" si="2"/>
        <v>7509.4339622641519</v>
      </c>
      <c r="F200" s="851"/>
      <c r="G200" s="851">
        <f t="shared" si="2"/>
        <v>8095.588235294118</v>
      </c>
      <c r="H200" s="851">
        <f t="shared" si="2"/>
        <v>12500</v>
      </c>
      <c r="I200" s="851">
        <f t="shared" si="2"/>
        <v>7173.8605898123324</v>
      </c>
      <c r="J200" s="851"/>
      <c r="K200" s="851">
        <f t="shared" si="2"/>
        <v>10059.171597633136</v>
      </c>
      <c r="L200" s="851">
        <f t="shared" si="2"/>
        <v>7142.8571428571431</v>
      </c>
      <c r="M200" s="851">
        <f t="shared" si="2"/>
        <v>10000</v>
      </c>
      <c r="N200" s="851">
        <f t="shared" si="2"/>
        <v>12000</v>
      </c>
      <c r="O200" s="851"/>
    </row>
    <row r="201" spans="1:15" ht="11.25" customHeight="1">
      <c r="A201" s="10" t="s">
        <v>92</v>
      </c>
      <c r="B201" s="850">
        <f t="shared" si="1"/>
        <v>6894.1153846153838</v>
      </c>
      <c r="C201" s="851">
        <f t="shared" si="2"/>
        <v>6250</v>
      </c>
      <c r="D201" s="851">
        <f t="shared" si="2"/>
        <v>8079.9999999999991</v>
      </c>
      <c r="E201" s="851">
        <f t="shared" si="2"/>
        <v>8960.8108108108117</v>
      </c>
      <c r="F201" s="851"/>
      <c r="G201" s="851">
        <f t="shared" si="2"/>
        <v>7345.1327433628321</v>
      </c>
      <c r="H201" s="851">
        <f t="shared" si="2"/>
        <v>12500</v>
      </c>
      <c r="I201" s="851">
        <f t="shared" si="2"/>
        <v>7629.6153846153848</v>
      </c>
      <c r="J201" s="851"/>
      <c r="K201" s="851">
        <f t="shared" si="2"/>
        <v>19230.76923076923</v>
      </c>
      <c r="L201" s="851">
        <f t="shared" si="2"/>
        <v>6887.5</v>
      </c>
      <c r="M201" s="851">
        <f t="shared" si="2"/>
        <v>9500</v>
      </c>
      <c r="N201" s="851"/>
      <c r="O201" s="851"/>
    </row>
    <row r="202" spans="1:15" ht="11.25" customHeight="1">
      <c r="A202" s="10" t="s">
        <v>91</v>
      </c>
      <c r="B202" s="850">
        <f t="shared" si="1"/>
        <v>5705.2362770863283</v>
      </c>
      <c r="C202" s="851">
        <f t="shared" si="2"/>
        <v>5576.3750053171125</v>
      </c>
      <c r="D202" s="851">
        <f t="shared" si="2"/>
        <v>7269.565217391304</v>
      </c>
      <c r="E202" s="851">
        <f t="shared" si="2"/>
        <v>5003.5186488388463</v>
      </c>
      <c r="F202" s="851"/>
      <c r="G202" s="851">
        <f t="shared" si="2"/>
        <v>6428.5714285714275</v>
      </c>
      <c r="H202" s="851">
        <f t="shared" si="2"/>
        <v>8181.8181818181811</v>
      </c>
      <c r="I202" s="851">
        <f t="shared" si="2"/>
        <v>5964.3201542912248</v>
      </c>
      <c r="J202" s="851"/>
      <c r="K202" s="851">
        <f t="shared" si="2"/>
        <v>9090.9090909090901</v>
      </c>
      <c r="L202" s="851">
        <f t="shared" si="2"/>
        <v>6166.4453297919445</v>
      </c>
      <c r="M202" s="851">
        <f t="shared" si="2"/>
        <v>9833.3333333333339</v>
      </c>
      <c r="N202" s="851"/>
      <c r="O202" s="851"/>
    </row>
    <row r="203" spans="1:15" ht="11.25" customHeight="1">
      <c r="A203" s="10" t="s">
        <v>90</v>
      </c>
      <c r="B203" s="850">
        <f t="shared" si="1"/>
        <v>7077.0893959585519</v>
      </c>
      <c r="C203" s="851">
        <f t="shared" si="2"/>
        <v>7131.5355114325939</v>
      </c>
      <c r="D203" s="851">
        <f t="shared" si="2"/>
        <v>7997.1181556195961</v>
      </c>
      <c r="E203" s="851">
        <f t="shared" si="2"/>
        <v>6483.0659536541889</v>
      </c>
      <c r="F203" s="851"/>
      <c r="G203" s="851">
        <f t="shared" si="2"/>
        <v>5958.333333333333</v>
      </c>
      <c r="H203" s="851">
        <f t="shared" si="2"/>
        <v>10000</v>
      </c>
      <c r="I203" s="851">
        <f t="shared" si="2"/>
        <v>6611.3850291349172</v>
      </c>
      <c r="J203" s="851"/>
      <c r="K203" s="851">
        <f t="shared" si="2"/>
        <v>14292.035398230088</v>
      </c>
      <c r="L203" s="851">
        <f t="shared" si="2"/>
        <v>7751.1069680727105</v>
      </c>
      <c r="M203" s="851">
        <f t="shared" si="2"/>
        <v>8372.0930232558148</v>
      </c>
      <c r="N203" s="851"/>
      <c r="O203" s="851"/>
    </row>
    <row r="204" spans="1:15" ht="11.25" customHeight="1">
      <c r="A204" s="10" t="s">
        <v>89</v>
      </c>
      <c r="B204" s="850">
        <f t="shared" si="1"/>
        <v>6968.2668561182718</v>
      </c>
      <c r="C204" s="851">
        <f t="shared" si="2"/>
        <v>6629.6123850541253</v>
      </c>
      <c r="D204" s="851">
        <f t="shared" si="2"/>
        <v>6252.6096033402919</v>
      </c>
      <c r="E204" s="851">
        <f t="shared" si="2"/>
        <v>7671.160454665609</v>
      </c>
      <c r="F204" s="851"/>
      <c r="G204" s="851">
        <f t="shared" si="2"/>
        <v>6906.3772048846677</v>
      </c>
      <c r="H204" s="851">
        <f t="shared" si="2"/>
        <v>10000</v>
      </c>
      <c r="I204" s="851">
        <f t="shared" si="2"/>
        <v>7037.2767279316595</v>
      </c>
      <c r="J204" s="851"/>
      <c r="K204" s="851">
        <f t="shared" si="2"/>
        <v>10000</v>
      </c>
      <c r="L204" s="851">
        <f t="shared" si="2"/>
        <v>8107.7348066298337</v>
      </c>
      <c r="M204" s="851">
        <f t="shared" si="2"/>
        <v>7872.3404255319156</v>
      </c>
      <c r="N204" s="851"/>
      <c r="O204" s="851"/>
    </row>
    <row r="205" spans="1:15" ht="11.25" customHeight="1">
      <c r="A205" s="10" t="s">
        <v>88</v>
      </c>
      <c r="B205" s="850">
        <f t="shared" si="1"/>
        <v>5256.6607243156113</v>
      </c>
      <c r="C205" s="851">
        <f t="shared" si="2"/>
        <v>5229.9854439592427</v>
      </c>
      <c r="D205" s="851">
        <f t="shared" si="2"/>
        <v>6659.9999999999991</v>
      </c>
      <c r="E205" s="851">
        <f t="shared" si="2"/>
        <v>5074.291637871459</v>
      </c>
      <c r="F205" s="851"/>
      <c r="G205" s="851">
        <f t="shared" si="2"/>
        <v>8208.9552238805954</v>
      </c>
      <c r="H205" s="851"/>
      <c r="I205" s="851">
        <f t="shared" si="2"/>
        <v>4969.246173651838</v>
      </c>
      <c r="J205" s="851"/>
      <c r="K205" s="851">
        <f t="shared" si="2"/>
        <v>7692.3076923076924</v>
      </c>
      <c r="L205" s="851">
        <f t="shared" si="2"/>
        <v>5543.0847212165099</v>
      </c>
      <c r="M205" s="851">
        <f t="shared" si="2"/>
        <v>5625</v>
      </c>
      <c r="N205" s="851"/>
      <c r="O205" s="851"/>
    </row>
    <row r="206" spans="1:15" ht="11.25" customHeight="1">
      <c r="A206" s="10" t="s">
        <v>87</v>
      </c>
      <c r="B206" s="850">
        <f t="shared" si="1"/>
        <v>5094.3695534473418</v>
      </c>
      <c r="C206" s="851">
        <f t="shared" si="2"/>
        <v>4752.2235250378926</v>
      </c>
      <c r="D206" s="851">
        <f t="shared" si="2"/>
        <v>5746.0611677479146</v>
      </c>
      <c r="E206" s="851">
        <f t="shared" si="2"/>
        <v>5111.0833749375925</v>
      </c>
      <c r="F206" s="851">
        <f t="shared" si="2"/>
        <v>10000</v>
      </c>
      <c r="G206" s="851">
        <f t="shared" si="2"/>
        <v>5141.5797317436663</v>
      </c>
      <c r="H206" s="851">
        <f t="shared" si="2"/>
        <v>10000</v>
      </c>
      <c r="I206" s="851">
        <f t="shared" si="2"/>
        <v>6276.6225582860743</v>
      </c>
      <c r="J206" s="851"/>
      <c r="K206" s="851">
        <f t="shared" si="2"/>
        <v>7142.8571428571431</v>
      </c>
      <c r="L206" s="851">
        <f t="shared" si="2"/>
        <v>5163.8269986893838</v>
      </c>
      <c r="M206" s="851">
        <f t="shared" si="2"/>
        <v>5882.3529411764712</v>
      </c>
      <c r="N206" s="851"/>
      <c r="O206" s="851"/>
    </row>
    <row r="207" spans="1:15" ht="11.25" customHeight="1">
      <c r="A207" s="10" t="s">
        <v>86</v>
      </c>
      <c r="B207" s="850">
        <f t="shared" si="1"/>
        <v>5821.7820000719712</v>
      </c>
      <c r="C207" s="851">
        <f t="shared" si="2"/>
        <v>5356.0858726707729</v>
      </c>
      <c r="D207" s="851">
        <f t="shared" si="2"/>
        <v>5836.8345476785607</v>
      </c>
      <c r="E207" s="851">
        <f t="shared" si="2"/>
        <v>6620.9048361934474</v>
      </c>
      <c r="F207" s="851"/>
      <c r="G207" s="851">
        <f t="shared" si="2"/>
        <v>6220.9711470795228</v>
      </c>
      <c r="H207" s="851">
        <f t="shared" si="2"/>
        <v>9090.9090909090919</v>
      </c>
      <c r="I207" s="851">
        <f t="shared" si="2"/>
        <v>7488.7156339761996</v>
      </c>
      <c r="J207" s="851"/>
      <c r="K207" s="851">
        <f t="shared" si="2"/>
        <v>10000</v>
      </c>
      <c r="L207" s="851">
        <f t="shared" si="2"/>
        <v>5137.646419216132</v>
      </c>
      <c r="M207" s="851">
        <f t="shared" si="2"/>
        <v>6757.8125</v>
      </c>
      <c r="N207" s="851"/>
      <c r="O207" s="851"/>
    </row>
    <row r="208" spans="1:15" ht="11.25" customHeight="1">
      <c r="A208" s="10" t="s">
        <v>85</v>
      </c>
      <c r="B208" s="850">
        <f t="shared" si="1"/>
        <v>5518.2935779816526</v>
      </c>
      <c r="C208" s="851">
        <f t="shared" si="2"/>
        <v>5295.0385193154061</v>
      </c>
      <c r="D208" s="851">
        <f t="shared" si="2"/>
        <v>6666.6666666666661</v>
      </c>
      <c r="E208" s="851">
        <f t="shared" si="2"/>
        <v>6466.7747163695303</v>
      </c>
      <c r="F208" s="851">
        <f t="shared" si="2"/>
        <v>10000</v>
      </c>
      <c r="G208" s="851">
        <f t="shared" si="2"/>
        <v>5449.2087799897899</v>
      </c>
      <c r="H208" s="851">
        <f t="shared" si="2"/>
        <v>9090.9090909090919</v>
      </c>
      <c r="I208" s="851">
        <f t="shared" si="2"/>
        <v>5355.7599225556642</v>
      </c>
      <c r="J208" s="851"/>
      <c r="K208" s="851">
        <f t="shared" si="2"/>
        <v>12426.035502958581</v>
      </c>
      <c r="L208" s="851">
        <f t="shared" si="2"/>
        <v>5721.0755024443242</v>
      </c>
      <c r="M208" s="851">
        <f t="shared" si="2"/>
        <v>6240.8759124087601</v>
      </c>
      <c r="N208" s="851"/>
      <c r="O208" s="851"/>
    </row>
    <row r="209" spans="1:15" ht="11.25" customHeight="1">
      <c r="A209" s="10" t="s">
        <v>84</v>
      </c>
      <c r="B209" s="850">
        <f t="shared" si="1"/>
        <v>5949.0560512010961</v>
      </c>
      <c r="C209" s="851">
        <f t="shared" si="2"/>
        <v>5787.939235844713</v>
      </c>
      <c r="D209" s="851">
        <f t="shared" si="2"/>
        <v>7041.666666666667</v>
      </c>
      <c r="E209" s="851">
        <f t="shared" si="2"/>
        <v>6017.834749895499</v>
      </c>
      <c r="F209" s="851"/>
      <c r="G209" s="851">
        <f t="shared" si="2"/>
        <v>7254.6910481654113</v>
      </c>
      <c r="H209" s="851">
        <f t="shared" si="2"/>
        <v>8333.3333333333339</v>
      </c>
      <c r="I209" s="851">
        <f t="shared" si="2"/>
        <v>5618.5252894576479</v>
      </c>
      <c r="J209" s="851"/>
      <c r="K209" s="851">
        <f t="shared" si="2"/>
        <v>8333.3333333333321</v>
      </c>
      <c r="L209" s="851">
        <f t="shared" si="2"/>
        <v>7019.4750211685005</v>
      </c>
      <c r="M209" s="851">
        <f t="shared" si="2"/>
        <v>9818.1818181818198</v>
      </c>
      <c r="N209" s="851"/>
      <c r="O209" s="851"/>
    </row>
    <row r="210" spans="1:15" ht="12" customHeight="1">
      <c r="A210" s="10" t="s">
        <v>83</v>
      </c>
      <c r="B210" s="850">
        <f t="shared" si="1"/>
        <v>5709.1790477099403</v>
      </c>
      <c r="C210" s="851">
        <f t="shared" si="2"/>
        <v>6096.9156455298853</v>
      </c>
      <c r="D210" s="851">
        <f t="shared" si="2"/>
        <v>5555.9968228752978</v>
      </c>
      <c r="E210" s="851">
        <f t="shared" si="2"/>
        <v>5265.2673768589812</v>
      </c>
      <c r="F210" s="851"/>
      <c r="G210" s="851">
        <f t="shared" si="2"/>
        <v>5362.8038041563932</v>
      </c>
      <c r="H210" s="851">
        <f t="shared" si="2"/>
        <v>6551.7241379310344</v>
      </c>
      <c r="I210" s="851">
        <f t="shared" si="2"/>
        <v>5130.3835800807537</v>
      </c>
      <c r="J210" s="851">
        <f t="shared" si="2"/>
        <v>5625</v>
      </c>
      <c r="K210" s="851">
        <f t="shared" si="2"/>
        <v>6660.869565217391</v>
      </c>
      <c r="L210" s="851">
        <f t="shared" si="2"/>
        <v>5131.7689530685921</v>
      </c>
      <c r="M210" s="851">
        <f t="shared" si="2"/>
        <v>6420.5457463884431</v>
      </c>
      <c r="N210" s="851">
        <f t="shared" si="2"/>
        <v>8571.4285714285725</v>
      </c>
      <c r="O210" s="851"/>
    </row>
    <row r="211" spans="1:15" ht="12" customHeight="1">
      <c r="A211" s="10" t="s">
        <v>82</v>
      </c>
      <c r="B211" s="850">
        <f t="shared" si="1"/>
        <v>5728.6946292664079</v>
      </c>
      <c r="C211" s="851">
        <f t="shared" si="2"/>
        <v>5755.5035955353596</v>
      </c>
      <c r="D211" s="851">
        <f t="shared" si="2"/>
        <v>5555.5555555555547</v>
      </c>
      <c r="E211" s="851">
        <f t="shared" si="2"/>
        <v>5309.7954366640442</v>
      </c>
      <c r="F211" s="851"/>
      <c r="G211" s="851">
        <f t="shared" si="2"/>
        <v>6917.4757281553393</v>
      </c>
      <c r="H211" s="851">
        <f t="shared" si="2"/>
        <v>5000</v>
      </c>
      <c r="I211" s="851">
        <f t="shared" si="2"/>
        <v>6006.0624574100621</v>
      </c>
      <c r="J211" s="851"/>
      <c r="K211" s="851">
        <f t="shared" si="2"/>
        <v>6661.4420062695926</v>
      </c>
      <c r="L211" s="851">
        <f t="shared" si="2"/>
        <v>5701.9704433497545</v>
      </c>
      <c r="M211" s="851">
        <f t="shared" si="2"/>
        <v>6062.5000000000009</v>
      </c>
      <c r="N211" s="851"/>
      <c r="O211" s="851"/>
    </row>
    <row r="212" spans="1:15" ht="12" customHeight="1">
      <c r="A212" s="10" t="s">
        <v>81</v>
      </c>
      <c r="B212" s="850">
        <f t="shared" si="1"/>
        <v>5988.9878809440434</v>
      </c>
      <c r="C212" s="851">
        <f t="shared" si="2"/>
        <v>6406.4664619425348</v>
      </c>
      <c r="D212" s="851">
        <f t="shared" si="2"/>
        <v>7762.2219713221184</v>
      </c>
      <c r="E212" s="851">
        <f t="shared" si="2"/>
        <v>4650.6076388888887</v>
      </c>
      <c r="F212" s="851"/>
      <c r="G212" s="851">
        <f t="shared" si="2"/>
        <v>5651.9306099608293</v>
      </c>
      <c r="H212" s="851"/>
      <c r="I212" s="851">
        <f t="shared" si="2"/>
        <v>5816.9242148611647</v>
      </c>
      <c r="J212" s="851"/>
      <c r="K212" s="851">
        <f t="shared" si="2"/>
        <v>7200</v>
      </c>
      <c r="L212" s="851">
        <f t="shared" si="2"/>
        <v>6089.5064989960902</v>
      </c>
      <c r="M212" s="851">
        <f t="shared" si="2"/>
        <v>7523.1481481481478</v>
      </c>
      <c r="N212" s="851"/>
      <c r="O212" s="851"/>
    </row>
    <row r="213" spans="1:15" ht="12" customHeight="1">
      <c r="A213" s="10" t="s">
        <v>80</v>
      </c>
      <c r="B213" s="850">
        <f t="shared" si="1"/>
        <v>5242.2885024608568</v>
      </c>
      <c r="C213" s="851">
        <f t="shared" ref="C213:M228" si="3">(C97/C155)*10000</f>
        <v>5725.4620534514706</v>
      </c>
      <c r="D213" s="851">
        <f t="shared" si="3"/>
        <v>5024.9678087999746</v>
      </c>
      <c r="E213" s="851">
        <f t="shared" si="3"/>
        <v>4255.4325228080352</v>
      </c>
      <c r="F213" s="851"/>
      <c r="G213" s="851">
        <f t="shared" si="3"/>
        <v>5500.7400098667977</v>
      </c>
      <c r="H213" s="851">
        <f t="shared" si="3"/>
        <v>5555.5555555555557</v>
      </c>
      <c r="I213" s="851">
        <f t="shared" si="3"/>
        <v>4870.0375383915371</v>
      </c>
      <c r="J213" s="851"/>
      <c r="K213" s="851">
        <f t="shared" si="3"/>
        <v>4347.826086956522</v>
      </c>
      <c r="L213" s="851">
        <f t="shared" si="3"/>
        <v>5528.0607341918121</v>
      </c>
      <c r="M213" s="851">
        <f t="shared" si="3"/>
        <v>5324.9097472924186</v>
      </c>
      <c r="N213" s="851"/>
      <c r="O213" s="851"/>
    </row>
    <row r="214" spans="1:15" ht="12" customHeight="1">
      <c r="A214" s="10" t="s">
        <v>79</v>
      </c>
      <c r="B214" s="850">
        <f t="shared" si="1"/>
        <v>6258.7775982767889</v>
      </c>
      <c r="C214" s="851">
        <f t="shared" si="3"/>
        <v>6682.8846628797237</v>
      </c>
      <c r="D214" s="851">
        <f t="shared" si="3"/>
        <v>5788.4231536926145</v>
      </c>
      <c r="E214" s="851">
        <f t="shared" si="3"/>
        <v>4650.8027522935781</v>
      </c>
      <c r="F214" s="851"/>
      <c r="G214" s="851">
        <f t="shared" si="3"/>
        <v>7669.8262243285944</v>
      </c>
      <c r="H214" s="851">
        <f t="shared" si="3"/>
        <v>5699.9999999999991</v>
      </c>
      <c r="I214" s="851">
        <f t="shared" si="3"/>
        <v>6523.9294710327458</v>
      </c>
      <c r="J214" s="851"/>
      <c r="K214" s="851">
        <f t="shared" si="3"/>
        <v>8808.510638297872</v>
      </c>
      <c r="L214" s="851">
        <f t="shared" si="3"/>
        <v>6948.176583493283</v>
      </c>
      <c r="M214" s="851">
        <f t="shared" si="3"/>
        <v>5483.8709677419347</v>
      </c>
      <c r="N214" s="851"/>
      <c r="O214" s="851"/>
    </row>
    <row r="215" spans="1:15" ht="12" customHeight="1">
      <c r="A215" s="10" t="s">
        <v>78</v>
      </c>
      <c r="B215" s="850">
        <f t="shared" si="1"/>
        <v>5777.5985432895359</v>
      </c>
      <c r="C215" s="851">
        <f t="shared" si="3"/>
        <v>5866.8670194706237</v>
      </c>
      <c r="D215" s="851">
        <f t="shared" si="3"/>
        <v>5815.8740793471334</v>
      </c>
      <c r="E215" s="851">
        <f t="shared" si="3"/>
        <v>6006.9314349943788</v>
      </c>
      <c r="F215" s="851"/>
      <c r="G215" s="851">
        <f t="shared" si="3"/>
        <v>5002.308757888256</v>
      </c>
      <c r="H215" s="851">
        <f t="shared" si="3"/>
        <v>6623.1343283582082</v>
      </c>
      <c r="I215" s="851">
        <f t="shared" si="3"/>
        <v>5949.0667374786917</v>
      </c>
      <c r="J215" s="851"/>
      <c r="K215" s="851">
        <f t="shared" si="3"/>
        <v>8000</v>
      </c>
      <c r="L215" s="851">
        <f t="shared" si="3"/>
        <v>5122.005396567607</v>
      </c>
      <c r="M215" s="851">
        <f t="shared" si="3"/>
        <v>5277.4427020506628</v>
      </c>
      <c r="N215" s="851"/>
      <c r="O215" s="851"/>
    </row>
    <row r="216" spans="1:15" ht="12" customHeight="1">
      <c r="A216" s="10" t="s">
        <v>77</v>
      </c>
      <c r="B216" s="850">
        <f t="shared" si="1"/>
        <v>5250.825480843273</v>
      </c>
      <c r="C216" s="851">
        <f t="shared" si="3"/>
        <v>5154.0713634787562</v>
      </c>
      <c r="D216" s="851">
        <f t="shared" si="3"/>
        <v>7972.7862230254077</v>
      </c>
      <c r="E216" s="851">
        <f t="shared" si="3"/>
        <v>4044.736459873036</v>
      </c>
      <c r="F216" s="851"/>
      <c r="G216" s="851">
        <f t="shared" si="3"/>
        <v>5147.9860544470002</v>
      </c>
      <c r="H216" s="851">
        <f t="shared" si="3"/>
        <v>6538.4615384615381</v>
      </c>
      <c r="I216" s="851">
        <f t="shared" si="3"/>
        <v>4948.6567164179105</v>
      </c>
      <c r="J216" s="851"/>
      <c r="K216" s="851">
        <f t="shared" si="3"/>
        <v>5555.5555555555557</v>
      </c>
      <c r="L216" s="851">
        <f t="shared" si="3"/>
        <v>5531.9148936170213</v>
      </c>
      <c r="M216" s="851">
        <f t="shared" si="3"/>
        <v>8918.0624717066548</v>
      </c>
      <c r="N216" s="851"/>
      <c r="O216" s="851"/>
    </row>
    <row r="217" spans="1:15" ht="12" customHeight="1">
      <c r="A217" s="10" t="s">
        <v>76</v>
      </c>
      <c r="B217" s="850">
        <f t="shared" si="1"/>
        <v>5763.897847110049</v>
      </c>
      <c r="C217" s="851">
        <f t="shared" si="3"/>
        <v>5822.0973015667942</v>
      </c>
      <c r="D217" s="851">
        <f t="shared" si="3"/>
        <v>4753.1325834465279</v>
      </c>
      <c r="E217" s="851">
        <f t="shared" si="3"/>
        <v>5384.8201033829782</v>
      </c>
      <c r="F217" s="851">
        <f t="shared" si="3"/>
        <v>13000</v>
      </c>
      <c r="G217" s="851">
        <f t="shared" si="3"/>
        <v>5185.7253152612175</v>
      </c>
      <c r="H217" s="851">
        <f t="shared" si="3"/>
        <v>8333.3333333333321</v>
      </c>
      <c r="I217" s="851">
        <f t="shared" si="3"/>
        <v>6655.4763889051928</v>
      </c>
      <c r="J217" s="851"/>
      <c r="K217" s="851">
        <f t="shared" si="3"/>
        <v>12500</v>
      </c>
      <c r="L217" s="851">
        <f t="shared" si="3"/>
        <v>5130.20427257134</v>
      </c>
      <c r="M217" s="851">
        <f t="shared" si="3"/>
        <v>7371.1522585210505</v>
      </c>
      <c r="N217" s="851"/>
      <c r="O217" s="851"/>
    </row>
    <row r="218" spans="1:15" ht="12" customHeight="1">
      <c r="A218" s="10" t="s">
        <v>75</v>
      </c>
      <c r="B218" s="850">
        <f t="shared" si="1"/>
        <v>6722.4913965702926</v>
      </c>
      <c r="C218" s="851">
        <f t="shared" si="3"/>
        <v>6988.8588493284051</v>
      </c>
      <c r="D218" s="851">
        <f t="shared" si="3"/>
        <v>6179.1086693229881</v>
      </c>
      <c r="E218" s="851">
        <f t="shared" si="3"/>
        <v>5791.3187220338014</v>
      </c>
      <c r="F218" s="851">
        <f t="shared" si="3"/>
        <v>7142.857142857144</v>
      </c>
      <c r="G218" s="851">
        <f t="shared" si="3"/>
        <v>6657.608695652174</v>
      </c>
      <c r="H218" s="851">
        <f t="shared" si="3"/>
        <v>7600</v>
      </c>
      <c r="I218" s="851">
        <f t="shared" si="3"/>
        <v>7571.538208529767</v>
      </c>
      <c r="J218" s="851"/>
      <c r="K218" s="851">
        <f t="shared" si="3"/>
        <v>5028.2350114141536</v>
      </c>
      <c r="L218" s="851">
        <f t="shared" si="3"/>
        <v>6350.7329044239568</v>
      </c>
      <c r="M218" s="851">
        <f t="shared" si="3"/>
        <v>7247.1820923956175</v>
      </c>
      <c r="N218" s="851"/>
      <c r="O218" s="851"/>
    </row>
    <row r="219" spans="1:15" ht="12" customHeight="1">
      <c r="A219" s="10" t="s">
        <v>74</v>
      </c>
      <c r="B219" s="850">
        <f t="shared" si="1"/>
        <v>5524.590005300659</v>
      </c>
      <c r="C219" s="851">
        <f t="shared" si="3"/>
        <v>5541.5794980165638</v>
      </c>
      <c r="D219" s="851">
        <f t="shared" si="3"/>
        <v>5913.8414478715258</v>
      </c>
      <c r="E219" s="851">
        <f t="shared" si="3"/>
        <v>4036.2579265844702</v>
      </c>
      <c r="F219" s="851">
        <f t="shared" si="3"/>
        <v>6250</v>
      </c>
      <c r="G219" s="851">
        <f t="shared" si="3"/>
        <v>5240.0292962247822</v>
      </c>
      <c r="H219" s="851">
        <f t="shared" si="3"/>
        <v>7608.6956521739139</v>
      </c>
      <c r="I219" s="851">
        <f t="shared" si="3"/>
        <v>6152.1520563029626</v>
      </c>
      <c r="J219" s="851"/>
      <c r="K219" s="851">
        <f t="shared" si="3"/>
        <v>5171.5804736587725</v>
      </c>
      <c r="L219" s="851">
        <f t="shared" si="3"/>
        <v>5034.4112378617901</v>
      </c>
      <c r="M219" s="851">
        <f t="shared" si="3"/>
        <v>5811.6337673246544</v>
      </c>
      <c r="N219" s="851"/>
      <c r="O219" s="851"/>
    </row>
    <row r="220" spans="1:15" ht="11.25" customHeight="1">
      <c r="A220" s="10" t="s">
        <v>57</v>
      </c>
      <c r="B220" s="850">
        <f t="shared" si="1"/>
        <v>7328.6709795050247</v>
      </c>
      <c r="C220" s="851">
        <f t="shared" si="3"/>
        <v>6376.6758345277376</v>
      </c>
      <c r="D220" s="851">
        <f t="shared" si="3"/>
        <v>9142.3561294436477</v>
      </c>
      <c r="E220" s="851">
        <f t="shared" si="3"/>
        <v>5202.365013762651</v>
      </c>
      <c r="F220" s="851"/>
      <c r="G220" s="851">
        <f t="shared" si="3"/>
        <v>8165.9105638366809</v>
      </c>
      <c r="H220" s="851">
        <f t="shared" si="3"/>
        <v>8333.3333333333321</v>
      </c>
      <c r="I220" s="851">
        <f t="shared" si="3"/>
        <v>9419.1560551717503</v>
      </c>
      <c r="J220" s="851"/>
      <c r="K220" s="851">
        <f t="shared" si="3"/>
        <v>5278.3435166327217</v>
      </c>
      <c r="L220" s="851">
        <f t="shared" si="3"/>
        <v>11219.72412294993</v>
      </c>
      <c r="M220" s="851">
        <f t="shared" si="3"/>
        <v>15332.03125</v>
      </c>
      <c r="N220" s="851"/>
      <c r="O220" s="851"/>
    </row>
    <row r="221" spans="1:15" ht="11.25" customHeight="1">
      <c r="A221" s="10" t="s">
        <v>58</v>
      </c>
      <c r="B221" s="850">
        <f t="shared" si="1"/>
        <v>6705.7520064642122</v>
      </c>
      <c r="C221" s="851">
        <f t="shared" si="3"/>
        <v>5576.4613112242077</v>
      </c>
      <c r="D221" s="851">
        <f t="shared" si="3"/>
        <v>14714.439655172413</v>
      </c>
      <c r="E221" s="851">
        <f t="shared" si="3"/>
        <v>6393.3333333333339</v>
      </c>
      <c r="F221" s="851">
        <f t="shared" si="3"/>
        <v>7043.343653250774</v>
      </c>
      <c r="G221" s="851">
        <f t="shared" si="3"/>
        <v>7089.1275010268155</v>
      </c>
      <c r="H221" s="851">
        <f t="shared" si="3"/>
        <v>9722.2222222222226</v>
      </c>
      <c r="I221" s="851">
        <f t="shared" si="3"/>
        <v>8125.879493411795</v>
      </c>
      <c r="J221" s="851"/>
      <c r="K221" s="851">
        <f t="shared" si="3"/>
        <v>6746.6986794717895</v>
      </c>
      <c r="L221" s="851">
        <f t="shared" si="3"/>
        <v>13165.341547051861</v>
      </c>
      <c r="M221" s="851">
        <f t="shared" si="3"/>
        <v>10159.817351598174</v>
      </c>
      <c r="N221" s="851"/>
      <c r="O221" s="851"/>
    </row>
    <row r="222" spans="1:15" ht="11.25" customHeight="1">
      <c r="A222" s="10" t="s">
        <v>59</v>
      </c>
      <c r="B222" s="850">
        <f t="shared" si="1"/>
        <v>4747.1667445587227</v>
      </c>
      <c r="C222" s="851">
        <f t="shared" si="3"/>
        <v>4289.053580235236</v>
      </c>
      <c r="D222" s="851">
        <f t="shared" si="3"/>
        <v>4917.898418076009</v>
      </c>
      <c r="E222" s="851">
        <f t="shared" si="3"/>
        <v>5071.6130547076773</v>
      </c>
      <c r="F222" s="851">
        <f t="shared" si="3"/>
        <v>6039.4889663182339</v>
      </c>
      <c r="G222" s="851">
        <f t="shared" si="3"/>
        <v>5223.1010296970589</v>
      </c>
      <c r="H222" s="851">
        <f t="shared" si="3"/>
        <v>9722.2222222222226</v>
      </c>
      <c r="I222" s="851">
        <f t="shared" si="3"/>
        <v>5539.9279737695515</v>
      </c>
      <c r="J222" s="851"/>
      <c r="K222" s="851">
        <f t="shared" si="3"/>
        <v>5812.6410835214447</v>
      </c>
      <c r="L222" s="851">
        <f t="shared" si="3"/>
        <v>5815.7343906880178</v>
      </c>
      <c r="M222" s="851">
        <f t="shared" si="3"/>
        <v>6131.6501352569876</v>
      </c>
      <c r="N222" s="851"/>
      <c r="O222" s="851"/>
    </row>
    <row r="223" spans="1:15" ht="11.25" customHeight="1">
      <c r="A223" s="10" t="s">
        <v>60</v>
      </c>
      <c r="B223" s="850">
        <f t="shared" si="1"/>
        <v>5458.4675439751882</v>
      </c>
      <c r="C223" s="851">
        <f t="shared" si="3"/>
        <v>5283.8293921079112</v>
      </c>
      <c r="D223" s="851">
        <f t="shared" si="3"/>
        <v>5362.7699360598381</v>
      </c>
      <c r="E223" s="851">
        <f t="shared" si="3"/>
        <v>5159.5811782515457</v>
      </c>
      <c r="F223" s="851"/>
      <c r="G223" s="851">
        <f t="shared" si="3"/>
        <v>5266.380894060012</v>
      </c>
      <c r="H223" s="851"/>
      <c r="I223" s="851">
        <f t="shared" si="3"/>
        <v>5688.0266322613534</v>
      </c>
      <c r="J223" s="851"/>
      <c r="K223" s="851">
        <f t="shared" si="3"/>
        <v>5921.4116790976886</v>
      </c>
      <c r="L223" s="851">
        <f t="shared" si="3"/>
        <v>6035.0830652916411</v>
      </c>
      <c r="M223" s="851">
        <f t="shared" si="3"/>
        <v>6238.1852551984875</v>
      </c>
      <c r="N223" s="851"/>
      <c r="O223" s="851"/>
    </row>
    <row r="224" spans="1:15" ht="11.25" customHeight="1">
      <c r="A224" s="10" t="s">
        <v>61</v>
      </c>
      <c r="B224" s="850">
        <f t="shared" si="1"/>
        <v>5218.6269899047156</v>
      </c>
      <c r="C224" s="851">
        <f t="shared" si="3"/>
        <v>4391.1751597088096</v>
      </c>
      <c r="D224" s="851">
        <f t="shared" si="3"/>
        <v>6687.7821464977424</v>
      </c>
      <c r="E224" s="851">
        <f t="shared" si="3"/>
        <v>4823.8416988416984</v>
      </c>
      <c r="F224" s="851"/>
      <c r="G224" s="851">
        <f t="shared" si="3"/>
        <v>7098.4915705412595</v>
      </c>
      <c r="H224" s="851"/>
      <c r="I224" s="851">
        <f t="shared" si="3"/>
        <v>5328.6636916530151</v>
      </c>
      <c r="J224" s="851"/>
      <c r="K224" s="851">
        <f t="shared" si="3"/>
        <v>5887.437185929648</v>
      </c>
      <c r="L224" s="851">
        <f t="shared" si="3"/>
        <v>6022.6230510547239</v>
      </c>
      <c r="M224" s="851">
        <f t="shared" si="3"/>
        <v>9400.7989347536623</v>
      </c>
      <c r="N224" s="851"/>
      <c r="O224" s="851"/>
    </row>
    <row r="225" spans="1:15" ht="11.25" customHeight="1">
      <c r="A225" s="10" t="s">
        <v>62</v>
      </c>
      <c r="B225" s="850">
        <f t="shared" si="1"/>
        <v>6114.3447012469633</v>
      </c>
      <c r="C225" s="851">
        <f t="shared" si="3"/>
        <v>5336.7993738765463</v>
      </c>
      <c r="D225" s="851">
        <f t="shared" si="3"/>
        <v>9617.5036413146736</v>
      </c>
      <c r="E225" s="851">
        <f t="shared" si="3"/>
        <v>5559.7765363128492</v>
      </c>
      <c r="F225" s="851"/>
      <c r="G225" s="851">
        <f t="shared" si="3"/>
        <v>6887.4868559411152</v>
      </c>
      <c r="H225" s="851"/>
      <c r="I225" s="851">
        <f t="shared" si="3"/>
        <v>6833.602171185702</v>
      </c>
      <c r="J225" s="851"/>
      <c r="K225" s="851">
        <f t="shared" si="3"/>
        <v>5604.2031523642736</v>
      </c>
      <c r="L225" s="851">
        <f t="shared" si="3"/>
        <v>6421.044032350298</v>
      </c>
      <c r="M225" s="851">
        <f t="shared" si="3"/>
        <v>10891.420911528152</v>
      </c>
      <c r="N225" s="851"/>
      <c r="O225" s="851"/>
    </row>
    <row r="226" spans="1:15" ht="11.25" customHeight="1">
      <c r="A226" s="10" t="s">
        <v>38</v>
      </c>
      <c r="B226" s="850">
        <f t="shared" si="1"/>
        <v>4559.1601784509976</v>
      </c>
      <c r="C226" s="851">
        <f t="shared" si="3"/>
        <v>4225.058635489273</v>
      </c>
      <c r="D226" s="851">
        <f t="shared" si="3"/>
        <v>5446.6234933680671</v>
      </c>
      <c r="E226" s="851">
        <f t="shared" si="3"/>
        <v>4591.0333968674895</v>
      </c>
      <c r="F226" s="851"/>
      <c r="G226" s="851">
        <f t="shared" si="3"/>
        <v>5252.2868102685161</v>
      </c>
      <c r="H226" s="851">
        <f t="shared" si="3"/>
        <v>6250</v>
      </c>
      <c r="I226" s="851">
        <f t="shared" si="3"/>
        <v>4576.7171762997914</v>
      </c>
      <c r="J226" s="851"/>
      <c r="K226" s="851">
        <f t="shared" si="3"/>
        <v>4393.2411674347168</v>
      </c>
      <c r="L226" s="851">
        <f t="shared" si="3"/>
        <v>6061.6258281627934</v>
      </c>
      <c r="M226" s="851">
        <f t="shared" si="3"/>
        <v>6098.8074957410563</v>
      </c>
      <c r="N226" s="851"/>
      <c r="O226" s="851"/>
    </row>
    <row r="227" spans="1:15" ht="11.25" customHeight="1">
      <c r="A227" s="10" t="s">
        <v>39</v>
      </c>
      <c r="B227" s="850">
        <f t="shared" si="1"/>
        <v>4712.6334878366551</v>
      </c>
      <c r="C227" s="851">
        <f t="shared" si="3"/>
        <v>4260.6881372966855</v>
      </c>
      <c r="D227" s="851">
        <f t="shared" si="3"/>
        <v>5892.8833572049225</v>
      </c>
      <c r="E227" s="851">
        <f t="shared" si="3"/>
        <v>5053.5946297098308</v>
      </c>
      <c r="F227" s="851"/>
      <c r="G227" s="851">
        <f t="shared" si="3"/>
        <v>4590.1639344262294</v>
      </c>
      <c r="H227" s="851"/>
      <c r="I227" s="851">
        <f t="shared" si="3"/>
        <v>4795.8577370342073</v>
      </c>
      <c r="J227" s="851"/>
      <c r="K227" s="851">
        <f t="shared" si="3"/>
        <v>4008.0160320641285</v>
      </c>
      <c r="L227" s="851">
        <f t="shared" si="3"/>
        <v>5377.7532533222975</v>
      </c>
      <c r="M227" s="851">
        <f t="shared" si="3"/>
        <v>5533.980582524272</v>
      </c>
      <c r="N227" s="851"/>
      <c r="O227" s="851"/>
    </row>
    <row r="228" spans="1:15" ht="12" customHeight="1">
      <c r="A228" s="10" t="s">
        <v>40</v>
      </c>
      <c r="B228" s="850">
        <f t="shared" si="1"/>
        <v>5128.8279522385137</v>
      </c>
      <c r="C228" s="851">
        <f t="shared" si="3"/>
        <v>4533.3119737234365</v>
      </c>
      <c r="D228" s="851">
        <f t="shared" si="3"/>
        <v>6718.8025208606705</v>
      </c>
      <c r="E228" s="851">
        <f t="shared" si="3"/>
        <v>3708.8032170644287</v>
      </c>
      <c r="F228" s="851"/>
      <c r="G228" s="851">
        <f t="shared" si="3"/>
        <v>4707.8782737779675</v>
      </c>
      <c r="H228" s="851">
        <f t="shared" si="3"/>
        <v>5555.5555555555557</v>
      </c>
      <c r="I228" s="851">
        <f t="shared" si="3"/>
        <v>4683.238699870345</v>
      </c>
      <c r="J228" s="851"/>
      <c r="K228" s="851">
        <f t="shared" si="3"/>
        <v>4563.8671347556028</v>
      </c>
      <c r="L228" s="851">
        <f t="shared" si="3"/>
        <v>5633.5383993299247</v>
      </c>
      <c r="M228" s="851">
        <f t="shared" si="3"/>
        <v>6402.9078708234301</v>
      </c>
      <c r="N228" s="851"/>
      <c r="O228" s="851"/>
    </row>
    <row r="229" spans="1:15" ht="12" customHeight="1">
      <c r="A229" s="10" t="s">
        <v>41</v>
      </c>
      <c r="B229" s="850">
        <f t="shared" si="1"/>
        <v>4743.4901888173872</v>
      </c>
      <c r="C229" s="851">
        <f t="shared" ref="C229:O236" si="4">(C113/C171)*10000</f>
        <v>4451.3627469892799</v>
      </c>
      <c r="D229" s="851">
        <f t="shared" si="4"/>
        <v>5852.3487203913974</v>
      </c>
      <c r="E229" s="851">
        <f t="shared" si="4"/>
        <v>4674.6447270007484</v>
      </c>
      <c r="F229" s="851"/>
      <c r="G229" s="851">
        <f t="shared" si="4"/>
        <v>5070.6033376123241</v>
      </c>
      <c r="H229" s="851">
        <f t="shared" si="4"/>
        <v>5555.5555555555557</v>
      </c>
      <c r="I229" s="851">
        <f t="shared" si="4"/>
        <v>3997.9054254035468</v>
      </c>
      <c r="J229" s="851"/>
      <c r="K229" s="851">
        <f t="shared" si="4"/>
        <v>4903.7864680322782</v>
      </c>
      <c r="L229" s="851">
        <f t="shared" si="4"/>
        <v>4842.2881920718073</v>
      </c>
      <c r="M229" s="851">
        <f t="shared" si="4"/>
        <v>5350.747840741521</v>
      </c>
      <c r="N229" s="851"/>
      <c r="O229" s="851"/>
    </row>
    <row r="230" spans="1:15" ht="12" customHeight="1">
      <c r="A230" s="10" t="s">
        <v>42</v>
      </c>
      <c r="B230" s="850">
        <f t="shared" si="1"/>
        <v>4988.4495222167179</v>
      </c>
      <c r="C230" s="851">
        <f t="shared" si="4"/>
        <v>4676.0691730598064</v>
      </c>
      <c r="D230" s="851">
        <f t="shared" si="4"/>
        <v>5865.3211715831885</v>
      </c>
      <c r="E230" s="851">
        <f t="shared" si="4"/>
        <v>4557.5446901439755</v>
      </c>
      <c r="F230" s="851"/>
      <c r="G230" s="851">
        <f t="shared" si="4"/>
        <v>4633.204633204633</v>
      </c>
      <c r="H230" s="851"/>
      <c r="I230" s="851">
        <f t="shared" si="4"/>
        <v>4395.4492843632661</v>
      </c>
      <c r="J230" s="851"/>
      <c r="K230" s="851">
        <f t="shared" si="4"/>
        <v>5002.1939447125942</v>
      </c>
      <c r="L230" s="851">
        <f t="shared" si="4"/>
        <v>5664.5996038450612</v>
      </c>
      <c r="M230" s="851">
        <f t="shared" si="4"/>
        <v>4392.0834495855424</v>
      </c>
      <c r="N230" s="851"/>
      <c r="O230" s="851"/>
    </row>
    <row r="231" spans="1:15" ht="12" customHeight="1">
      <c r="A231" s="10" t="s">
        <v>44</v>
      </c>
      <c r="B231" s="850">
        <f t="shared" si="1"/>
        <v>4835.0413468406559</v>
      </c>
      <c r="C231" s="851">
        <f t="shared" si="4"/>
        <v>4699.7460223113194</v>
      </c>
      <c r="D231" s="851">
        <f t="shared" si="4"/>
        <v>5483.1016113702171</v>
      </c>
      <c r="E231" s="851">
        <f t="shared" si="4"/>
        <v>4305.1296081849769</v>
      </c>
      <c r="F231" s="851"/>
      <c r="G231" s="851">
        <f t="shared" si="4"/>
        <v>4508.3254791077607</v>
      </c>
      <c r="H231" s="851">
        <f t="shared" si="4"/>
        <v>5555.5555555555547</v>
      </c>
      <c r="I231" s="851">
        <f t="shared" si="4"/>
        <v>4662.9003447846135</v>
      </c>
      <c r="J231" s="851">
        <f t="shared" si="4"/>
        <v>4709.8718914845513</v>
      </c>
      <c r="K231" s="851">
        <f t="shared" si="4"/>
        <v>5369.3693693693704</v>
      </c>
      <c r="L231" s="851">
        <f t="shared" si="4"/>
        <v>4881.2182169597118</v>
      </c>
      <c r="M231" s="851">
        <f t="shared" si="4"/>
        <v>4519.5792976409757</v>
      </c>
      <c r="N231" s="851"/>
      <c r="O231" s="851"/>
    </row>
    <row r="232" spans="1:15" ht="12" customHeight="1">
      <c r="A232" s="10" t="s">
        <v>45</v>
      </c>
      <c r="B232" s="850">
        <f t="shared" si="1"/>
        <v>5013.3000099157289</v>
      </c>
      <c r="C232" s="851">
        <f t="shared" si="4"/>
        <v>4776.8196375932112</v>
      </c>
      <c r="D232" s="851">
        <f t="shared" si="4"/>
        <v>7825.9393578088002</v>
      </c>
      <c r="E232" s="851">
        <f t="shared" si="4"/>
        <v>4465.1015004413066</v>
      </c>
      <c r="F232" s="851">
        <f t="shared" si="4"/>
        <v>9090.9090909090919</v>
      </c>
      <c r="G232" s="851">
        <f t="shared" si="4"/>
        <v>5053.4175063736793</v>
      </c>
      <c r="H232" s="851">
        <f t="shared" si="4"/>
        <v>6172.8395061728406</v>
      </c>
      <c r="I232" s="851">
        <f t="shared" si="4"/>
        <v>4451.3095800945002</v>
      </c>
      <c r="J232" s="851">
        <f t="shared" si="4"/>
        <v>6182.065217391304</v>
      </c>
      <c r="K232" s="851">
        <f t="shared" si="4"/>
        <v>5915.1925730774055</v>
      </c>
      <c r="L232" s="851">
        <f t="shared" si="4"/>
        <v>5560.7398368147778</v>
      </c>
      <c r="M232" s="851">
        <f t="shared" si="4"/>
        <v>7078.9633194350054</v>
      </c>
      <c r="N232" s="851">
        <f t="shared" si="4"/>
        <v>3278.6885245901644</v>
      </c>
      <c r="O232" s="851">
        <f t="shared" si="4"/>
        <v>3125</v>
      </c>
    </row>
    <row r="233" spans="1:15" ht="12" customHeight="1">
      <c r="A233" s="10" t="s">
        <v>46</v>
      </c>
      <c r="B233" s="850">
        <f t="shared" si="1"/>
        <v>4835.8294888210003</v>
      </c>
      <c r="C233" s="851">
        <f t="shared" si="4"/>
        <v>4893.0934408671546</v>
      </c>
      <c r="D233" s="851">
        <f t="shared" si="4"/>
        <v>5634.3591538666569</v>
      </c>
      <c r="E233" s="851">
        <f t="shared" si="4"/>
        <v>4693.1851851851852</v>
      </c>
      <c r="F233" s="851">
        <f t="shared" si="4"/>
        <v>9090.9090909090919</v>
      </c>
      <c r="G233" s="851">
        <f t="shared" si="4"/>
        <v>5412.8181341507689</v>
      </c>
      <c r="H233" s="851">
        <f t="shared" si="4"/>
        <v>5555.5555555555557</v>
      </c>
      <c r="I233" s="851">
        <f t="shared" si="4"/>
        <v>4144.323433344457</v>
      </c>
      <c r="J233" s="851">
        <f t="shared" si="4"/>
        <v>8203.8834951456301</v>
      </c>
      <c r="K233" s="851">
        <f t="shared" si="4"/>
        <v>5448.3319772172499</v>
      </c>
      <c r="L233" s="851">
        <f t="shared" si="4"/>
        <v>4484.8299936998019</v>
      </c>
      <c r="M233" s="851">
        <f t="shared" si="4"/>
        <v>5929.9071647492556</v>
      </c>
      <c r="N233" s="851">
        <f t="shared" si="4"/>
        <v>3278.6885245901644</v>
      </c>
      <c r="O233" s="851">
        <f t="shared" si="4"/>
        <v>3125</v>
      </c>
    </row>
    <row r="234" spans="1:15" ht="12" customHeight="1">
      <c r="A234" s="10" t="s">
        <v>47</v>
      </c>
      <c r="B234" s="850">
        <f t="shared" si="1"/>
        <v>4888.0386317727844</v>
      </c>
      <c r="C234" s="851">
        <f t="shared" si="4"/>
        <v>4340.5428139959477</v>
      </c>
      <c r="D234" s="851">
        <f t="shared" si="4"/>
        <v>6143.8260132381238</v>
      </c>
      <c r="E234" s="851">
        <f t="shared" si="4"/>
        <v>5011.3579167660073</v>
      </c>
      <c r="F234" s="851">
        <f t="shared" si="4"/>
        <v>7142.8571428571431</v>
      </c>
      <c r="G234" s="851">
        <f t="shared" si="4"/>
        <v>6766.7826266662078</v>
      </c>
      <c r="H234" s="851">
        <f t="shared" si="4"/>
        <v>6666.6666666666661</v>
      </c>
      <c r="I234" s="851">
        <f t="shared" si="4"/>
        <v>4467.849757129803</v>
      </c>
      <c r="J234" s="851">
        <f t="shared" si="4"/>
        <v>8108.1081081081084</v>
      </c>
      <c r="K234" s="851">
        <f t="shared" si="4"/>
        <v>5853.673308703289</v>
      </c>
      <c r="L234" s="851">
        <f t="shared" si="4"/>
        <v>6453.976443896654</v>
      </c>
      <c r="M234" s="851">
        <f t="shared" si="4"/>
        <v>8680.9533913289488</v>
      </c>
      <c r="N234" s="851">
        <f t="shared" si="4"/>
        <v>5000</v>
      </c>
      <c r="O234" s="851">
        <f t="shared" si="4"/>
        <v>5000</v>
      </c>
    </row>
    <row r="235" spans="1:15" ht="12" customHeight="1">
      <c r="A235" s="10" t="s">
        <v>48</v>
      </c>
      <c r="B235" s="850">
        <f t="shared" si="1"/>
        <v>4730.8272120551774</v>
      </c>
      <c r="C235" s="851">
        <f t="shared" si="4"/>
        <v>4454.6315229455722</v>
      </c>
      <c r="D235" s="851">
        <f t="shared" si="4"/>
        <v>6483.0904355910998</v>
      </c>
      <c r="E235" s="851">
        <f t="shared" si="4"/>
        <v>4123.7671359350034</v>
      </c>
      <c r="F235" s="851">
        <f t="shared" si="4"/>
        <v>3333.333333333333</v>
      </c>
      <c r="G235" s="851">
        <f t="shared" si="4"/>
        <v>5449.5159059474408</v>
      </c>
      <c r="H235" s="851">
        <f t="shared" si="4"/>
        <v>6596.9954278249506</v>
      </c>
      <c r="I235" s="851">
        <f t="shared" si="4"/>
        <v>4366.3660123012833</v>
      </c>
      <c r="J235" s="851">
        <f t="shared" si="4"/>
        <v>7393.1178310740352</v>
      </c>
      <c r="K235" s="851">
        <f t="shared" si="4"/>
        <v>5588.848358520062</v>
      </c>
      <c r="L235" s="851">
        <f t="shared" si="4"/>
        <v>6214.6724579044458</v>
      </c>
      <c r="M235" s="851">
        <f t="shared" si="4"/>
        <v>5760.3579251526307</v>
      </c>
      <c r="N235" s="851">
        <f t="shared" si="4"/>
        <v>4347.826086956522</v>
      </c>
      <c r="O235" s="851">
        <f t="shared" si="4"/>
        <v>4761.9047619047624</v>
      </c>
    </row>
    <row r="236" spans="1:15" ht="12" customHeight="1">
      <c r="A236" s="10" t="s">
        <v>49</v>
      </c>
      <c r="B236" s="850">
        <f t="shared" si="1"/>
        <v>4286.4300465037604</v>
      </c>
      <c r="C236" s="851">
        <f t="shared" si="4"/>
        <v>4193.6617535320211</v>
      </c>
      <c r="D236" s="851">
        <f t="shared" si="4"/>
        <v>4644.0665116749215</v>
      </c>
      <c r="E236" s="851">
        <f t="shared" si="4"/>
        <v>3994.1216069145362</v>
      </c>
      <c r="F236" s="851">
        <f t="shared" si="4"/>
        <v>5263.1578947368416</v>
      </c>
      <c r="G236" s="851">
        <f t="shared" si="4"/>
        <v>4523.7779838389188</v>
      </c>
      <c r="H236" s="851">
        <f t="shared" si="4"/>
        <v>4347.826086956522</v>
      </c>
      <c r="I236" s="851">
        <f t="shared" si="4"/>
        <v>4041.1312355259583</v>
      </c>
      <c r="J236" s="851">
        <f t="shared" si="4"/>
        <v>9291.4979757085021</v>
      </c>
      <c r="K236" s="851">
        <f t="shared" si="4"/>
        <v>5541.9641519796296</v>
      </c>
      <c r="L236" s="851">
        <f t="shared" si="4"/>
        <v>4538.9426339671854</v>
      </c>
      <c r="M236" s="851">
        <f t="shared" si="4"/>
        <v>5105.2674806986797</v>
      </c>
      <c r="N236" s="851">
        <f t="shared" si="4"/>
        <v>4000</v>
      </c>
      <c r="O236" s="851">
        <f t="shared" si="4"/>
        <v>4000</v>
      </c>
    </row>
    <row r="237" spans="1:15" ht="12" customHeight="1">
      <c r="A237" s="10" t="s">
        <v>51</v>
      </c>
      <c r="B237" s="850"/>
      <c r="C237" s="851"/>
      <c r="D237" s="851"/>
      <c r="E237" s="851"/>
      <c r="F237" s="851"/>
      <c r="G237" s="851"/>
      <c r="H237" s="851"/>
      <c r="I237" s="851"/>
      <c r="J237" s="851"/>
      <c r="K237" s="851"/>
      <c r="L237" s="851"/>
      <c r="M237" s="851"/>
      <c r="N237" s="851"/>
      <c r="O237" s="851"/>
    </row>
    <row r="238" spans="1:15" ht="14.25" customHeight="1">
      <c r="A238" s="15" t="s">
        <v>1066</v>
      </c>
      <c r="B238" s="7"/>
      <c r="C238" s="7"/>
      <c r="D238" s="7"/>
      <c r="E238" s="7"/>
      <c r="F238" s="7"/>
      <c r="G238" s="7"/>
      <c r="H238" s="7"/>
      <c r="I238" s="8"/>
      <c r="J238" s="8"/>
      <c r="K238" s="7"/>
      <c r="L238" s="7"/>
      <c r="M238" s="7"/>
      <c r="N238" s="7"/>
      <c r="O238" s="7"/>
    </row>
    <row r="239" spans="1:15" ht="11.25" customHeight="1">
      <c r="A239" s="67"/>
      <c r="B239" s="64"/>
      <c r="C239" s="64"/>
      <c r="D239" s="64"/>
      <c r="E239" s="64"/>
      <c r="F239" s="64"/>
      <c r="G239" s="64"/>
      <c r="H239" s="64"/>
      <c r="I239" s="70"/>
      <c r="J239" s="70"/>
      <c r="K239" s="64"/>
      <c r="L239" s="64"/>
      <c r="M239" s="64"/>
      <c r="N239" s="64"/>
      <c r="O239" s="64"/>
    </row>
    <row r="240" spans="1:15" ht="11.25" customHeight="1">
      <c r="A240" s="67"/>
      <c r="B240" s="64"/>
      <c r="C240" s="64"/>
      <c r="D240" s="64"/>
      <c r="E240" s="64"/>
      <c r="F240" s="64"/>
      <c r="G240" s="64"/>
      <c r="H240" s="64"/>
      <c r="I240" s="70"/>
      <c r="J240" s="70"/>
      <c r="K240" s="64"/>
      <c r="L240" s="64"/>
      <c r="M240" s="64"/>
      <c r="N240" s="64"/>
      <c r="O240" s="64"/>
    </row>
    <row r="241" spans="1:18" ht="11.25" customHeight="1">
      <c r="A241" s="67"/>
      <c r="B241" s="64"/>
      <c r="C241" s="64"/>
      <c r="D241" s="64"/>
      <c r="E241" s="64"/>
      <c r="F241" s="64"/>
      <c r="G241" s="64"/>
      <c r="H241" s="64"/>
      <c r="I241" s="70"/>
      <c r="J241" s="70"/>
      <c r="K241" s="64"/>
      <c r="L241" s="64"/>
      <c r="M241" s="64"/>
      <c r="N241" s="64"/>
      <c r="O241" s="64"/>
    </row>
    <row r="242" spans="1:18" ht="11.25" customHeight="1">
      <c r="A242" s="67"/>
      <c r="B242" s="64"/>
      <c r="C242" s="64"/>
      <c r="D242" s="64"/>
      <c r="E242" s="64"/>
      <c r="F242" s="64"/>
      <c r="G242" s="64"/>
      <c r="H242" s="64"/>
      <c r="I242" s="70"/>
      <c r="J242" s="70"/>
      <c r="K242" s="64"/>
      <c r="L242" s="64"/>
      <c r="M242" s="64"/>
      <c r="N242" s="64"/>
      <c r="O242" s="64"/>
    </row>
    <row r="243" spans="1:18" ht="11.25" customHeight="1">
      <c r="A243" s="67"/>
      <c r="B243" s="64"/>
      <c r="C243" s="64"/>
      <c r="D243" s="64"/>
      <c r="E243" s="64"/>
      <c r="F243" s="64"/>
      <c r="G243" s="64"/>
      <c r="H243" s="64"/>
      <c r="I243" s="70"/>
      <c r="J243" s="70"/>
      <c r="K243" s="64"/>
      <c r="L243" s="64"/>
      <c r="M243" s="64"/>
      <c r="N243" s="64"/>
      <c r="O243" s="64"/>
    </row>
    <row r="244" spans="1:18" ht="11.25" customHeight="1">
      <c r="A244" s="67"/>
      <c r="B244" s="64"/>
      <c r="C244" s="64"/>
      <c r="D244" s="64"/>
      <c r="E244" s="64"/>
      <c r="F244" s="64"/>
      <c r="G244" s="64"/>
      <c r="H244" s="64"/>
      <c r="I244" s="70"/>
      <c r="J244" s="70"/>
      <c r="K244" s="64"/>
      <c r="L244" s="64"/>
      <c r="M244" s="64"/>
      <c r="N244" s="64"/>
      <c r="O244" s="64"/>
    </row>
    <row r="245" spans="1:18" ht="11.25" customHeight="1">
      <c r="A245" s="67"/>
      <c r="B245" s="64"/>
      <c r="C245" s="64"/>
      <c r="D245" s="64"/>
      <c r="E245" s="64"/>
      <c r="F245" s="64"/>
      <c r="G245" s="64"/>
      <c r="H245" s="64"/>
      <c r="I245" s="70"/>
      <c r="J245" s="70"/>
      <c r="K245" s="64"/>
      <c r="L245" s="64"/>
      <c r="M245" s="64"/>
      <c r="N245" s="64"/>
      <c r="O245" s="64"/>
    </row>
    <row r="246" spans="1:18" ht="11.25" customHeight="1">
      <c r="A246" s="67"/>
      <c r="B246" s="64"/>
      <c r="C246" s="64"/>
      <c r="D246" s="64"/>
      <c r="E246" s="64"/>
      <c r="F246" s="64"/>
      <c r="G246" s="64"/>
      <c r="H246" s="64"/>
      <c r="I246" s="70"/>
      <c r="J246" s="70"/>
      <c r="K246" s="64"/>
      <c r="L246" s="64"/>
      <c r="M246" s="64"/>
      <c r="N246" s="64"/>
      <c r="O246" s="64"/>
    </row>
    <row r="247" spans="1:18" ht="13.5" customHeight="1">
      <c r="A247" s="69"/>
    </row>
    <row r="249" spans="1:18">
      <c r="A249" s="60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0"/>
      <c r="Q249" s="60"/>
      <c r="R249" s="60"/>
    </row>
    <row r="269" spans="1:15" ht="11.25" customHeight="1">
      <c r="A269" s="35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</row>
    <row r="270" spans="1:15" ht="11.25" customHeight="1">
      <c r="A270" s="35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</row>
    <row r="271" spans="1:15" ht="11.25" customHeight="1"/>
    <row r="272" spans="1:15" ht="11.25" customHeight="1"/>
    <row r="273" ht="11.25" customHeight="1"/>
    <row r="274" ht="11.25" customHeight="1"/>
  </sheetData>
  <mergeCells count="7">
    <mergeCell ref="A64:O64"/>
    <mergeCell ref="A6:O6"/>
    <mergeCell ref="A122:O122"/>
    <mergeCell ref="A180:O180"/>
    <mergeCell ref="A2:O2"/>
    <mergeCell ref="A3:O3"/>
    <mergeCell ref="A4:O4"/>
  </mergeCells>
  <hyperlinks>
    <hyperlink ref="O1" location="Indice!A1" display="VOLVER"/>
  </hyperlinks>
  <printOptions horizontalCentered="1" verticalCentered="1"/>
  <pageMargins left="0.78740157480314965" right="0.78740157480314965" top="0.78740157480314965" bottom="0.78740157480314965" header="0" footer="0"/>
  <pageSetup paperSize="9" orientation="landscape" r:id="rId1"/>
  <headerFooter alignWithMargins="0"/>
  <colBreaks count="1" manualBreakCount="1"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4"/>
  <sheetViews>
    <sheetView showGridLines="0" showZeros="0" zoomScale="90" zoomScaleNormal="90" workbookViewId="0">
      <pane ySplit="5" topLeftCell="A177" activePane="bottomLeft" state="frozen"/>
      <selection pane="bottomLeft" activeCell="A239" sqref="A239"/>
    </sheetView>
  </sheetViews>
  <sheetFormatPr baseColWidth="10" defaultColWidth="11.42578125" defaultRowHeight="13.5"/>
  <cols>
    <col min="1" max="1" width="12.7109375" style="3" customWidth="1"/>
    <col min="2" max="3" width="13.140625" style="4" customWidth="1"/>
    <col min="4" max="11" width="13.140625" style="2" customWidth="1"/>
    <col min="12" max="13" width="13.140625" style="3" customWidth="1"/>
    <col min="14" max="14" width="14.5703125" style="3" customWidth="1"/>
    <col min="15" max="20" width="6.7109375" style="3" customWidth="1"/>
    <col min="21" max="16384" width="11.42578125" style="3"/>
  </cols>
  <sheetData>
    <row r="1" spans="1:19" ht="13.5" customHeight="1">
      <c r="A1" s="1" t="s">
        <v>24</v>
      </c>
      <c r="N1" s="830" t="s">
        <v>1002</v>
      </c>
    </row>
    <row r="2" spans="1:19" ht="21" customHeight="1">
      <c r="A2" s="881" t="s">
        <v>72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</row>
    <row r="3" spans="1:19" s="5" customFormat="1" ht="18" customHeight="1">
      <c r="A3" s="876" t="s">
        <v>0</v>
      </c>
      <c r="B3" s="876"/>
      <c r="C3" s="876"/>
      <c r="D3" s="876"/>
      <c r="E3" s="876"/>
      <c r="F3" s="876"/>
      <c r="G3" s="876"/>
      <c r="H3" s="876"/>
      <c r="I3" s="876"/>
      <c r="J3" s="876"/>
      <c r="K3" s="876"/>
      <c r="L3" s="876"/>
      <c r="M3" s="876"/>
      <c r="N3" s="876"/>
    </row>
    <row r="4" spans="1:19" s="5" customFormat="1" ht="15.75" customHeight="1">
      <c r="A4" s="877" t="s">
        <v>124</v>
      </c>
      <c r="B4" s="877"/>
      <c r="C4" s="877"/>
      <c r="D4" s="877"/>
      <c r="E4" s="877"/>
      <c r="F4" s="877"/>
      <c r="G4" s="877"/>
      <c r="H4" s="877"/>
      <c r="I4" s="877"/>
      <c r="J4" s="877"/>
      <c r="K4" s="877"/>
      <c r="L4" s="877"/>
      <c r="M4" s="877"/>
      <c r="N4" s="877"/>
    </row>
    <row r="5" spans="1:19" s="5" customFormat="1" ht="16.5" customHeight="1">
      <c r="A5" s="29"/>
      <c r="B5" s="75" t="s">
        <v>1</v>
      </c>
      <c r="C5" s="28" t="s">
        <v>125</v>
      </c>
      <c r="D5" s="28" t="s">
        <v>4</v>
      </c>
      <c r="E5" s="28" t="s">
        <v>17</v>
      </c>
      <c r="F5" s="28" t="s">
        <v>5</v>
      </c>
      <c r="G5" s="28" t="s">
        <v>18</v>
      </c>
      <c r="H5" s="28" t="s">
        <v>27</v>
      </c>
      <c r="I5" s="28" t="s">
        <v>6</v>
      </c>
      <c r="J5" s="28" t="s">
        <v>22</v>
      </c>
      <c r="K5" s="28" t="s">
        <v>23</v>
      </c>
      <c r="L5" s="28" t="s">
        <v>3</v>
      </c>
      <c r="M5" s="28" t="s">
        <v>10</v>
      </c>
      <c r="N5" s="28" t="s">
        <v>123</v>
      </c>
      <c r="O5" s="14"/>
      <c r="P5" s="14"/>
      <c r="Q5" s="14"/>
      <c r="R5" s="14"/>
      <c r="S5" s="14"/>
    </row>
    <row r="6" spans="1:19" ht="30" customHeight="1">
      <c r="A6" s="880" t="s">
        <v>7</v>
      </c>
      <c r="B6" s="880"/>
      <c r="C6" s="880"/>
      <c r="D6" s="880"/>
      <c r="E6" s="880"/>
      <c r="F6" s="880"/>
      <c r="G6" s="880"/>
      <c r="H6" s="880"/>
      <c r="I6" s="880"/>
      <c r="J6" s="880"/>
      <c r="K6" s="880"/>
      <c r="L6" s="880"/>
      <c r="M6" s="880"/>
      <c r="N6" s="880"/>
    </row>
    <row r="7" spans="1:19" ht="11.25" customHeight="1">
      <c r="A7" s="10" t="s">
        <v>112</v>
      </c>
      <c r="B7" s="85">
        <v>215.10000000000002</v>
      </c>
      <c r="C7" s="86"/>
      <c r="D7" s="86">
        <v>211.2</v>
      </c>
      <c r="E7" s="86">
        <v>0.77</v>
      </c>
      <c r="F7" s="86">
        <v>0.05</v>
      </c>
      <c r="G7" s="86">
        <v>0.64</v>
      </c>
      <c r="H7" s="86"/>
      <c r="I7" s="86"/>
      <c r="J7" s="86">
        <v>0.25</v>
      </c>
      <c r="K7" s="86"/>
      <c r="L7" s="86">
        <v>0.36</v>
      </c>
      <c r="M7" s="86">
        <v>1.3</v>
      </c>
      <c r="N7" s="9">
        <v>0.53</v>
      </c>
    </row>
    <row r="8" spans="1:19" ht="11.25" customHeight="1">
      <c r="A8" s="10" t="s">
        <v>111</v>
      </c>
      <c r="B8" s="85">
        <v>314.00000000000011</v>
      </c>
      <c r="C8" s="86"/>
      <c r="D8" s="86">
        <v>300.10000000000002</v>
      </c>
      <c r="E8" s="86">
        <v>4.47</v>
      </c>
      <c r="F8" s="86">
        <v>0.14000000000000001</v>
      </c>
      <c r="G8" s="86">
        <v>0.23499999999999999</v>
      </c>
      <c r="H8" s="86"/>
      <c r="I8" s="86"/>
      <c r="J8" s="86">
        <v>0.17499999999999999</v>
      </c>
      <c r="K8" s="86"/>
      <c r="L8" s="86">
        <v>1.1000000000000001</v>
      </c>
      <c r="M8" s="86">
        <v>7.3</v>
      </c>
      <c r="N8" s="9">
        <v>0.48</v>
      </c>
    </row>
    <row r="9" spans="1:19" ht="11.25" customHeight="1">
      <c r="A9" s="10" t="s">
        <v>110</v>
      </c>
      <c r="B9" s="85">
        <v>320.90000000000003</v>
      </c>
      <c r="C9" s="86"/>
      <c r="D9" s="86">
        <v>314.3</v>
      </c>
      <c r="E9" s="86">
        <v>3.55</v>
      </c>
      <c r="F9" s="86">
        <v>0.26</v>
      </c>
      <c r="G9" s="86">
        <v>0.48</v>
      </c>
      <c r="H9" s="86"/>
      <c r="I9" s="86"/>
      <c r="J9" s="86">
        <v>0.18</v>
      </c>
      <c r="K9" s="86"/>
      <c r="L9" s="86">
        <v>1.2</v>
      </c>
      <c r="M9" s="86">
        <v>0.6</v>
      </c>
      <c r="N9" s="9">
        <v>0.33</v>
      </c>
    </row>
    <row r="10" spans="1:19" ht="11.25" customHeight="1">
      <c r="A10" s="10" t="s">
        <v>109</v>
      </c>
      <c r="B10" s="85">
        <v>388.9</v>
      </c>
      <c r="C10" s="86"/>
      <c r="D10" s="86">
        <v>384</v>
      </c>
      <c r="E10" s="86">
        <v>1.76</v>
      </c>
      <c r="F10" s="86">
        <v>0.2</v>
      </c>
      <c r="G10" s="86">
        <v>0.89</v>
      </c>
      <c r="H10" s="86">
        <v>0.13</v>
      </c>
      <c r="I10" s="86"/>
      <c r="J10" s="86">
        <v>7.0000000000000007E-2</v>
      </c>
      <c r="K10" s="86"/>
      <c r="L10" s="86">
        <v>1.55</v>
      </c>
      <c r="M10" s="86">
        <v>0.01</v>
      </c>
      <c r="N10" s="9">
        <v>0.28999999999999998</v>
      </c>
    </row>
    <row r="11" spans="1:19" ht="11.25" customHeight="1">
      <c r="A11" s="10" t="s">
        <v>108</v>
      </c>
      <c r="B11" s="85">
        <v>349.5</v>
      </c>
      <c r="C11" s="86"/>
      <c r="D11" s="86">
        <v>345.5</v>
      </c>
      <c r="E11" s="86">
        <v>0.53</v>
      </c>
      <c r="F11" s="86">
        <v>0.11</v>
      </c>
      <c r="G11" s="86">
        <v>0.85</v>
      </c>
      <c r="H11" s="86">
        <v>0.15</v>
      </c>
      <c r="I11" s="86"/>
      <c r="J11" s="86">
        <v>7.0000000000000007E-2</v>
      </c>
      <c r="K11" s="86"/>
      <c r="L11" s="86">
        <v>2</v>
      </c>
      <c r="M11" s="86"/>
      <c r="N11" s="9">
        <v>0.28999999999999998</v>
      </c>
    </row>
    <row r="12" spans="1:19" ht="11.25" customHeight="1">
      <c r="A12" s="10" t="s">
        <v>107</v>
      </c>
      <c r="B12" s="85">
        <v>383.19999999999993</v>
      </c>
      <c r="C12" s="86"/>
      <c r="D12" s="86">
        <v>380</v>
      </c>
      <c r="E12" s="86">
        <v>0.77</v>
      </c>
      <c r="F12" s="86">
        <v>0.14000000000000001</v>
      </c>
      <c r="G12" s="86">
        <v>0.23</v>
      </c>
      <c r="H12" s="86"/>
      <c r="I12" s="86"/>
      <c r="J12" s="86">
        <v>0.08</v>
      </c>
      <c r="K12" s="86"/>
      <c r="L12" s="86">
        <v>1.7</v>
      </c>
      <c r="M12" s="86"/>
      <c r="N12" s="9">
        <v>0.28000000000000003</v>
      </c>
    </row>
    <row r="13" spans="1:19" ht="11.25" customHeight="1">
      <c r="A13" s="10" t="s">
        <v>106</v>
      </c>
      <c r="B13" s="76">
        <v>335.00000000000006</v>
      </c>
      <c r="C13" s="9"/>
      <c r="D13" s="9">
        <v>333</v>
      </c>
      <c r="E13" s="9">
        <v>0.48</v>
      </c>
      <c r="F13" s="9">
        <v>0.11</v>
      </c>
      <c r="G13" s="9">
        <v>1.4E-2</v>
      </c>
      <c r="H13" s="9"/>
      <c r="I13" s="9"/>
      <c r="J13" s="9">
        <v>8.5999999999999993E-2</v>
      </c>
      <c r="K13" s="9"/>
      <c r="L13" s="9">
        <v>1.1000000000000001</v>
      </c>
      <c r="M13" s="9"/>
      <c r="N13" s="9">
        <v>0.21</v>
      </c>
    </row>
    <row r="14" spans="1:19" ht="12" customHeight="1">
      <c r="A14" s="10" t="s">
        <v>105</v>
      </c>
      <c r="B14" s="76">
        <v>370.00000000000006</v>
      </c>
      <c r="C14" s="9"/>
      <c r="D14" s="9">
        <v>367.5</v>
      </c>
      <c r="E14" s="9">
        <v>0.5</v>
      </c>
      <c r="F14" s="9">
        <v>0.12</v>
      </c>
      <c r="G14" s="9">
        <v>0.01</v>
      </c>
      <c r="H14" s="9"/>
      <c r="I14" s="9"/>
      <c r="J14" s="9">
        <v>0.17</v>
      </c>
      <c r="K14" s="9"/>
      <c r="L14" s="9">
        <v>1.1000000000000001</v>
      </c>
      <c r="M14" s="9">
        <v>0.1</v>
      </c>
      <c r="N14" s="9">
        <v>0.5</v>
      </c>
    </row>
    <row r="15" spans="1:19" ht="12" customHeight="1">
      <c r="A15" s="10" t="s">
        <v>104</v>
      </c>
      <c r="B15" s="76">
        <v>451.99999999999994</v>
      </c>
      <c r="C15" s="9"/>
      <c r="D15" s="9">
        <v>449.5</v>
      </c>
      <c r="E15" s="9">
        <v>0.9</v>
      </c>
      <c r="F15" s="9">
        <v>0.12</v>
      </c>
      <c r="G15" s="9"/>
      <c r="H15" s="9"/>
      <c r="I15" s="9"/>
      <c r="J15" s="9">
        <v>0.2</v>
      </c>
      <c r="K15" s="9">
        <v>0.64</v>
      </c>
      <c r="L15" s="9">
        <v>0.3</v>
      </c>
      <c r="M15" s="9"/>
      <c r="N15" s="9">
        <v>0.34</v>
      </c>
    </row>
    <row r="16" spans="1:19" ht="12" customHeight="1">
      <c r="A16" s="10" t="s">
        <v>103</v>
      </c>
      <c r="B16" s="76">
        <v>400.00000000000006</v>
      </c>
      <c r="C16" s="9"/>
      <c r="D16" s="9">
        <v>390</v>
      </c>
      <c r="E16" s="9">
        <v>0.54</v>
      </c>
      <c r="F16" s="9">
        <v>0.05</v>
      </c>
      <c r="G16" s="9">
        <v>0.2</v>
      </c>
      <c r="H16" s="9">
        <v>0.12</v>
      </c>
      <c r="I16" s="9"/>
      <c r="J16" s="9">
        <v>5.3</v>
      </c>
      <c r="K16" s="9">
        <v>2</v>
      </c>
      <c r="L16" s="9">
        <v>0.6</v>
      </c>
      <c r="M16" s="9"/>
      <c r="N16" s="9">
        <v>1.1900000000000002</v>
      </c>
    </row>
    <row r="17" spans="1:23" ht="12" customHeight="1">
      <c r="A17" s="10" t="s">
        <v>102</v>
      </c>
      <c r="B17" s="76">
        <v>286.60000000000002</v>
      </c>
      <c r="C17" s="9"/>
      <c r="D17" s="9">
        <v>280</v>
      </c>
      <c r="E17" s="9">
        <v>0.6</v>
      </c>
      <c r="F17" s="9">
        <v>3.5000000000000003E-2</v>
      </c>
      <c r="G17" s="9">
        <v>0.45</v>
      </c>
      <c r="H17" s="9">
        <v>0.02</v>
      </c>
      <c r="I17" s="9"/>
      <c r="J17" s="9">
        <v>0.88</v>
      </c>
      <c r="K17" s="9">
        <v>2.5</v>
      </c>
      <c r="L17" s="9">
        <v>0.51500000000000001</v>
      </c>
      <c r="M17" s="9"/>
      <c r="N17" s="9">
        <v>1.6</v>
      </c>
    </row>
    <row r="18" spans="1:23" ht="12" customHeight="1">
      <c r="A18" s="10" t="s">
        <v>101</v>
      </c>
      <c r="B18" s="76">
        <v>201.3</v>
      </c>
      <c r="C18" s="9"/>
      <c r="D18" s="9">
        <v>199</v>
      </c>
      <c r="E18" s="9">
        <v>0.39</v>
      </c>
      <c r="F18" s="9">
        <v>0.03</v>
      </c>
      <c r="G18" s="9">
        <v>0.16</v>
      </c>
      <c r="H18" s="9">
        <v>0.01</v>
      </c>
      <c r="I18" s="9"/>
      <c r="J18" s="9">
        <v>0.05</v>
      </c>
      <c r="K18" s="9">
        <v>0.6</v>
      </c>
      <c r="L18" s="9">
        <v>0.33</v>
      </c>
      <c r="M18" s="9"/>
      <c r="N18" s="9">
        <v>0.73</v>
      </c>
      <c r="W18" s="3" t="s">
        <v>38</v>
      </c>
    </row>
    <row r="19" spans="1:23" ht="12" customHeight="1">
      <c r="A19" s="10" t="s">
        <v>100</v>
      </c>
      <c r="B19" s="76">
        <v>180</v>
      </c>
      <c r="C19" s="9"/>
      <c r="D19" s="9">
        <v>179</v>
      </c>
      <c r="E19" s="9">
        <v>0.42</v>
      </c>
      <c r="F19" s="9"/>
      <c r="G19" s="9">
        <v>0.1</v>
      </c>
      <c r="H19" s="9"/>
      <c r="I19" s="9"/>
      <c r="J19" s="9">
        <v>0.05</v>
      </c>
      <c r="K19" s="9"/>
      <c r="L19" s="9">
        <v>0.11</v>
      </c>
      <c r="M19" s="9"/>
      <c r="N19" s="9">
        <v>0.32</v>
      </c>
    </row>
    <row r="20" spans="1:23" ht="12" customHeight="1">
      <c r="A20" s="10" t="s">
        <v>99</v>
      </c>
      <c r="B20" s="76">
        <v>125.1</v>
      </c>
      <c r="C20" s="9"/>
      <c r="D20" s="9">
        <v>124.5</v>
      </c>
      <c r="E20" s="9">
        <v>0.3</v>
      </c>
      <c r="F20" s="9"/>
      <c r="G20" s="9">
        <v>0.04</v>
      </c>
      <c r="H20" s="9"/>
      <c r="I20" s="9"/>
      <c r="J20" s="9"/>
      <c r="K20" s="9"/>
      <c r="L20" s="9">
        <v>0.1</v>
      </c>
      <c r="M20" s="9"/>
      <c r="N20" s="9">
        <v>0.16</v>
      </c>
    </row>
    <row r="21" spans="1:23" ht="12" customHeight="1">
      <c r="A21" s="10" t="s">
        <v>98</v>
      </c>
      <c r="B21" s="76">
        <v>145.69999999999999</v>
      </c>
      <c r="C21" s="9"/>
      <c r="D21" s="9">
        <v>145.1</v>
      </c>
      <c r="E21" s="9">
        <v>0.25</v>
      </c>
      <c r="F21" s="9"/>
      <c r="G21" s="9">
        <v>0.03</v>
      </c>
      <c r="H21" s="9"/>
      <c r="I21" s="9"/>
      <c r="J21" s="9"/>
      <c r="K21" s="9"/>
      <c r="L21" s="9">
        <v>0.16</v>
      </c>
      <c r="M21" s="9"/>
      <c r="N21" s="9">
        <v>0.16</v>
      </c>
    </row>
    <row r="22" spans="1:23" ht="12" customHeight="1">
      <c r="A22" s="10" t="s">
        <v>97</v>
      </c>
      <c r="B22" s="76">
        <v>145.99999999999997</v>
      </c>
      <c r="C22" s="9"/>
      <c r="D22" s="9">
        <v>145.5</v>
      </c>
      <c r="E22" s="9">
        <v>0.17</v>
      </c>
      <c r="F22" s="9"/>
      <c r="G22" s="9">
        <v>1.6E-2</v>
      </c>
      <c r="H22" s="9"/>
      <c r="I22" s="9"/>
      <c r="J22" s="9"/>
      <c r="K22" s="9"/>
      <c r="L22" s="9">
        <v>0.04</v>
      </c>
      <c r="M22" s="9"/>
      <c r="N22" s="9">
        <v>0.27400000000000002</v>
      </c>
    </row>
    <row r="23" spans="1:23" ht="12" customHeight="1">
      <c r="A23" s="10" t="s">
        <v>96</v>
      </c>
      <c r="B23" s="76">
        <v>175.99999999999997</v>
      </c>
      <c r="C23" s="9"/>
      <c r="D23" s="9">
        <v>175.5</v>
      </c>
      <c r="E23" s="9">
        <v>0.17</v>
      </c>
      <c r="F23" s="9"/>
      <c r="G23" s="9">
        <v>1.2E-2</v>
      </c>
      <c r="H23" s="9"/>
      <c r="I23" s="9"/>
      <c r="J23" s="9"/>
      <c r="K23" s="9"/>
      <c r="L23" s="9">
        <v>0.04</v>
      </c>
      <c r="M23" s="9"/>
      <c r="N23" s="9">
        <v>0.27800000000000002</v>
      </c>
    </row>
    <row r="24" spans="1:23" ht="11.25" customHeight="1">
      <c r="A24" s="10" t="s">
        <v>95</v>
      </c>
      <c r="B24" s="85">
        <v>240.4</v>
      </c>
      <c r="C24" s="86"/>
      <c r="D24" s="86">
        <v>240</v>
      </c>
      <c r="E24" s="86">
        <v>0.17799999999999999</v>
      </c>
      <c r="F24" s="86"/>
      <c r="G24" s="86">
        <v>1.2E-2</v>
      </c>
      <c r="H24" s="86"/>
      <c r="I24" s="86"/>
      <c r="J24" s="86"/>
      <c r="K24" s="86"/>
      <c r="L24" s="86"/>
      <c r="M24" s="86"/>
      <c r="N24" s="9">
        <v>0.21</v>
      </c>
    </row>
    <row r="25" spans="1:23" ht="11.25" customHeight="1">
      <c r="A25" s="10" t="s">
        <v>94</v>
      </c>
      <c r="B25" s="85">
        <v>193.4</v>
      </c>
      <c r="C25" s="86"/>
      <c r="D25" s="86">
        <v>193</v>
      </c>
      <c r="E25" s="86">
        <v>0.09</v>
      </c>
      <c r="F25" s="86"/>
      <c r="G25" s="86">
        <v>0.02</v>
      </c>
      <c r="H25" s="86"/>
      <c r="I25" s="86"/>
      <c r="J25" s="86"/>
      <c r="K25" s="86"/>
      <c r="L25" s="86"/>
      <c r="M25" s="86"/>
      <c r="N25" s="9">
        <v>0.28999999999999998</v>
      </c>
    </row>
    <row r="26" spans="1:23" ht="11.25" customHeight="1">
      <c r="A26" s="10" t="s">
        <v>93</v>
      </c>
      <c r="B26" s="85">
        <v>153.19999999999999</v>
      </c>
      <c r="C26" s="86"/>
      <c r="D26" s="86">
        <v>153</v>
      </c>
      <c r="E26" s="86">
        <v>0.1</v>
      </c>
      <c r="F26" s="86"/>
      <c r="G26" s="86"/>
      <c r="H26" s="86"/>
      <c r="I26" s="86"/>
      <c r="J26" s="86"/>
      <c r="K26" s="86"/>
      <c r="L26" s="86"/>
      <c r="M26" s="86"/>
      <c r="N26" s="9">
        <v>0.1</v>
      </c>
    </row>
    <row r="27" spans="1:23" ht="11.25" customHeight="1">
      <c r="A27" s="10" t="s">
        <v>92</v>
      </c>
      <c r="B27" s="85">
        <v>170.40000000000003</v>
      </c>
      <c r="C27" s="86"/>
      <c r="D27" s="86">
        <v>166.3</v>
      </c>
      <c r="E27" s="86">
        <v>0.05</v>
      </c>
      <c r="F27" s="86"/>
      <c r="G27" s="86"/>
      <c r="H27" s="86"/>
      <c r="I27" s="86"/>
      <c r="J27" s="86">
        <v>4</v>
      </c>
      <c r="K27" s="86"/>
      <c r="L27" s="86"/>
      <c r="M27" s="86"/>
      <c r="N27" s="9">
        <v>0.05</v>
      </c>
    </row>
    <row r="28" spans="1:23" ht="11.25" customHeight="1">
      <c r="A28" s="10" t="s">
        <v>91</v>
      </c>
      <c r="B28" s="85">
        <v>198</v>
      </c>
      <c r="C28" s="86"/>
      <c r="D28" s="86">
        <v>188.5</v>
      </c>
      <c r="E28" s="86"/>
      <c r="F28" s="86"/>
      <c r="G28" s="86"/>
      <c r="H28" s="86"/>
      <c r="I28" s="86"/>
      <c r="J28" s="86">
        <v>9.5</v>
      </c>
      <c r="K28" s="86"/>
      <c r="L28" s="86"/>
      <c r="M28" s="86"/>
      <c r="N28" s="9">
        <v>0</v>
      </c>
    </row>
    <row r="29" spans="1:23" ht="11.25" customHeight="1">
      <c r="A29" s="10" t="s">
        <v>90</v>
      </c>
      <c r="B29" s="85">
        <v>153.29999999999998</v>
      </c>
      <c r="C29" s="86"/>
      <c r="D29" s="86">
        <v>150.69999999999999</v>
      </c>
      <c r="E29" s="86"/>
      <c r="F29" s="86"/>
      <c r="G29" s="86"/>
      <c r="H29" s="86"/>
      <c r="I29" s="86"/>
      <c r="J29" s="86">
        <v>2.6</v>
      </c>
      <c r="K29" s="86"/>
      <c r="L29" s="86"/>
      <c r="M29" s="86"/>
      <c r="N29" s="9">
        <v>0</v>
      </c>
    </row>
    <row r="30" spans="1:23" ht="11.25" customHeight="1">
      <c r="A30" s="10" t="s">
        <v>89</v>
      </c>
      <c r="B30" s="85">
        <v>110</v>
      </c>
      <c r="C30" s="86"/>
      <c r="D30" s="86">
        <v>110</v>
      </c>
      <c r="E30" s="86"/>
      <c r="F30" s="86"/>
      <c r="G30" s="86"/>
      <c r="H30" s="86"/>
      <c r="I30" s="86"/>
      <c r="J30" s="86"/>
      <c r="K30" s="86"/>
      <c r="L30" s="86"/>
      <c r="M30" s="86"/>
      <c r="N30" s="9">
        <v>0</v>
      </c>
    </row>
    <row r="31" spans="1:23" ht="11.25" customHeight="1">
      <c r="A31" s="10" t="s">
        <v>88</v>
      </c>
      <c r="B31" s="85">
        <v>133.69999999999999</v>
      </c>
      <c r="C31" s="86"/>
      <c r="D31" s="86">
        <v>133.69999999999999</v>
      </c>
      <c r="E31" s="86"/>
      <c r="F31" s="86"/>
      <c r="G31" s="86"/>
      <c r="H31" s="86"/>
      <c r="I31" s="86"/>
      <c r="J31" s="86"/>
      <c r="K31" s="86"/>
      <c r="L31" s="86"/>
      <c r="M31" s="86"/>
      <c r="N31" s="9">
        <v>0</v>
      </c>
    </row>
    <row r="32" spans="1:23" ht="11.25" customHeight="1">
      <c r="A32" s="10" t="s">
        <v>87</v>
      </c>
      <c r="B32" s="85">
        <v>155.20999999999998</v>
      </c>
      <c r="C32" s="86"/>
      <c r="D32" s="86">
        <v>154.79</v>
      </c>
      <c r="E32" s="86">
        <v>0.19</v>
      </c>
      <c r="F32" s="86"/>
      <c r="G32" s="86"/>
      <c r="H32" s="86"/>
      <c r="I32" s="86"/>
      <c r="J32" s="86">
        <v>0.23</v>
      </c>
      <c r="K32" s="86"/>
      <c r="L32" s="86"/>
      <c r="M32" s="86"/>
      <c r="N32" s="9">
        <v>0</v>
      </c>
    </row>
    <row r="33" spans="1:23" ht="11.25" customHeight="1">
      <c r="A33" s="10" t="s">
        <v>86</v>
      </c>
      <c r="B33" s="85">
        <v>238.89999999999998</v>
      </c>
      <c r="C33" s="86"/>
      <c r="D33" s="86">
        <v>238.5</v>
      </c>
      <c r="E33" s="86">
        <v>0.2</v>
      </c>
      <c r="F33" s="86"/>
      <c r="G33" s="86"/>
      <c r="H33" s="86"/>
      <c r="I33" s="86"/>
      <c r="J33" s="86">
        <v>0.2</v>
      </c>
      <c r="K33" s="86"/>
      <c r="L33" s="86"/>
      <c r="M33" s="86"/>
      <c r="N33" s="9">
        <v>0</v>
      </c>
    </row>
    <row r="34" spans="1:23" ht="11.25" customHeight="1">
      <c r="A34" s="10" t="s">
        <v>85</v>
      </c>
      <c r="B34" s="85">
        <v>328.52000000000004</v>
      </c>
      <c r="C34" s="86"/>
      <c r="D34" s="86">
        <v>328.13</v>
      </c>
      <c r="E34" s="86">
        <v>0.16</v>
      </c>
      <c r="F34" s="86"/>
      <c r="G34" s="86"/>
      <c r="H34" s="86"/>
      <c r="I34" s="86"/>
      <c r="J34" s="86">
        <v>0.23</v>
      </c>
      <c r="K34" s="86"/>
      <c r="L34" s="86"/>
      <c r="M34" s="86"/>
      <c r="N34" s="9">
        <v>0</v>
      </c>
    </row>
    <row r="35" spans="1:23" ht="11.25" customHeight="1">
      <c r="A35" s="10" t="s">
        <v>84</v>
      </c>
      <c r="B35" s="76">
        <v>406.56</v>
      </c>
      <c r="C35" s="9"/>
      <c r="D35" s="9">
        <v>405.2</v>
      </c>
      <c r="E35" s="9">
        <v>0.16</v>
      </c>
      <c r="F35" s="9"/>
      <c r="G35" s="9"/>
      <c r="H35" s="9"/>
      <c r="I35" s="9"/>
      <c r="J35" s="9">
        <v>1.2</v>
      </c>
      <c r="K35" s="9"/>
      <c r="L35" s="9"/>
      <c r="M35" s="9"/>
      <c r="N35" s="9">
        <v>0</v>
      </c>
    </row>
    <row r="36" spans="1:23" ht="12" customHeight="1">
      <c r="A36" s="10" t="s">
        <v>83</v>
      </c>
      <c r="B36" s="76">
        <v>336.76000000000005</v>
      </c>
      <c r="C36" s="9"/>
      <c r="D36" s="9">
        <v>336</v>
      </c>
      <c r="E36" s="9">
        <v>0.16</v>
      </c>
      <c r="F36" s="9"/>
      <c r="G36" s="9"/>
      <c r="H36" s="9"/>
      <c r="I36" s="9"/>
      <c r="J36" s="9">
        <v>0.6</v>
      </c>
      <c r="K36" s="9"/>
      <c r="L36" s="9"/>
      <c r="M36" s="9"/>
      <c r="N36" s="9">
        <v>0</v>
      </c>
    </row>
    <row r="37" spans="1:23" ht="12" customHeight="1">
      <c r="A37" s="10" t="s">
        <v>82</v>
      </c>
      <c r="B37" s="76">
        <v>219.35999999999999</v>
      </c>
      <c r="C37" s="9"/>
      <c r="D37" s="9">
        <v>218.6</v>
      </c>
      <c r="E37" s="9">
        <v>0.16</v>
      </c>
      <c r="F37" s="9"/>
      <c r="G37" s="9"/>
      <c r="H37" s="9"/>
      <c r="I37" s="9"/>
      <c r="J37" s="9">
        <v>0.6</v>
      </c>
      <c r="K37" s="9"/>
      <c r="L37" s="9"/>
      <c r="M37" s="9"/>
      <c r="N37" s="9">
        <v>0</v>
      </c>
    </row>
    <row r="38" spans="1:23" ht="12" customHeight="1">
      <c r="A38" s="10" t="s">
        <v>81</v>
      </c>
      <c r="B38" s="76">
        <v>252.46</v>
      </c>
      <c r="C38" s="9"/>
      <c r="D38" s="9">
        <v>243</v>
      </c>
      <c r="E38" s="9">
        <v>0.16</v>
      </c>
      <c r="F38" s="9"/>
      <c r="G38" s="9"/>
      <c r="H38" s="9"/>
      <c r="I38" s="9"/>
      <c r="J38" s="9">
        <v>9</v>
      </c>
      <c r="K38" s="9">
        <v>0.3</v>
      </c>
      <c r="L38" s="9"/>
      <c r="M38" s="9"/>
      <c r="N38" s="9">
        <v>0</v>
      </c>
    </row>
    <row r="39" spans="1:23" ht="12" customHeight="1">
      <c r="A39" s="10" t="s">
        <v>80</v>
      </c>
      <c r="B39" s="76">
        <v>222.36999999999998</v>
      </c>
      <c r="C39" s="9"/>
      <c r="D39" s="9">
        <v>212.67</v>
      </c>
      <c r="E39" s="9">
        <v>0.5</v>
      </c>
      <c r="F39" s="9"/>
      <c r="G39" s="9">
        <v>0.6</v>
      </c>
      <c r="H39" s="9"/>
      <c r="I39" s="9"/>
      <c r="J39" s="9">
        <v>8</v>
      </c>
      <c r="K39" s="9">
        <v>0.6</v>
      </c>
      <c r="L39" s="9"/>
      <c r="M39" s="9"/>
      <c r="N39" s="9">
        <v>0</v>
      </c>
    </row>
    <row r="40" spans="1:23" ht="12" customHeight="1">
      <c r="A40" s="10" t="s">
        <v>79</v>
      </c>
      <c r="B40" s="76">
        <v>157.32599999999999</v>
      </c>
      <c r="C40" s="9"/>
      <c r="D40" s="9">
        <v>150.1</v>
      </c>
      <c r="E40" s="9">
        <v>0.5</v>
      </c>
      <c r="F40" s="9"/>
      <c r="G40" s="9">
        <v>1.1259999999999999</v>
      </c>
      <c r="H40" s="9"/>
      <c r="I40" s="9"/>
      <c r="J40" s="9">
        <v>5</v>
      </c>
      <c r="K40" s="9">
        <v>0.6</v>
      </c>
      <c r="L40" s="9"/>
      <c r="M40" s="9"/>
      <c r="N40" s="9">
        <v>0</v>
      </c>
      <c r="W40" s="3" t="s">
        <v>38</v>
      </c>
    </row>
    <row r="41" spans="1:23" ht="12" customHeight="1">
      <c r="A41" s="10" t="s">
        <v>78</v>
      </c>
      <c r="B41" s="76">
        <v>170.22299999999998</v>
      </c>
      <c r="C41" s="9"/>
      <c r="D41" s="9">
        <v>156.88</v>
      </c>
      <c r="E41" s="9">
        <v>0.54</v>
      </c>
      <c r="F41" s="9"/>
      <c r="G41" s="9">
        <v>1.0029999999999999</v>
      </c>
      <c r="H41" s="9"/>
      <c r="I41" s="9"/>
      <c r="J41" s="9">
        <v>8.8000000000000007</v>
      </c>
      <c r="K41" s="9">
        <v>2.6</v>
      </c>
      <c r="L41" s="9">
        <v>0.4</v>
      </c>
      <c r="M41" s="9"/>
      <c r="N41" s="9">
        <v>0</v>
      </c>
    </row>
    <row r="42" spans="1:23" ht="12" customHeight="1">
      <c r="A42" s="10" t="s">
        <v>77</v>
      </c>
      <c r="B42" s="76">
        <v>211.08999999999997</v>
      </c>
      <c r="C42" s="9"/>
      <c r="D42" s="9">
        <v>197.85</v>
      </c>
      <c r="E42" s="9">
        <v>0.54</v>
      </c>
      <c r="F42" s="9"/>
      <c r="G42" s="9">
        <v>1.4</v>
      </c>
      <c r="H42" s="9">
        <v>1</v>
      </c>
      <c r="I42" s="9"/>
      <c r="J42" s="9">
        <v>7</v>
      </c>
      <c r="K42" s="9">
        <v>2.6</v>
      </c>
      <c r="L42" s="9">
        <v>0.7</v>
      </c>
      <c r="M42" s="9"/>
      <c r="N42" s="9">
        <v>0</v>
      </c>
    </row>
    <row r="43" spans="1:23" ht="12" customHeight="1">
      <c r="A43" s="10" t="s">
        <v>76</v>
      </c>
      <c r="B43" s="76">
        <v>174.03900000000002</v>
      </c>
      <c r="C43" s="9"/>
      <c r="D43" s="9">
        <v>156.08199999999999</v>
      </c>
      <c r="E43" s="9">
        <v>0.157</v>
      </c>
      <c r="F43" s="9"/>
      <c r="G43" s="9">
        <v>1.4</v>
      </c>
      <c r="H43" s="9">
        <v>0.8</v>
      </c>
      <c r="I43" s="9"/>
      <c r="J43" s="9">
        <v>8.1</v>
      </c>
      <c r="K43" s="9">
        <v>6.92</v>
      </c>
      <c r="L43" s="9">
        <v>0.57999999999999996</v>
      </c>
      <c r="M43" s="9"/>
      <c r="N43" s="9">
        <v>0</v>
      </c>
    </row>
    <row r="44" spans="1:23" ht="12" customHeight="1">
      <c r="A44" s="10" t="s">
        <v>75</v>
      </c>
      <c r="B44" s="76">
        <v>215.661</v>
      </c>
      <c r="C44" s="9"/>
      <c r="D44" s="9">
        <v>198.16</v>
      </c>
      <c r="E44" s="9"/>
      <c r="F44" s="9"/>
      <c r="G44" s="9">
        <v>1.901</v>
      </c>
      <c r="H44" s="9">
        <v>0.6</v>
      </c>
      <c r="I44" s="9">
        <v>4.5</v>
      </c>
      <c r="J44" s="9">
        <v>6</v>
      </c>
      <c r="K44" s="9">
        <v>3.8</v>
      </c>
      <c r="L44" s="9">
        <v>0.7</v>
      </c>
      <c r="M44" s="9"/>
      <c r="N44" s="9">
        <v>0</v>
      </c>
    </row>
    <row r="45" spans="1:23" ht="12" customHeight="1">
      <c r="A45" s="10" t="s">
        <v>74</v>
      </c>
      <c r="B45" s="76">
        <v>227.88899999999998</v>
      </c>
      <c r="C45" s="9"/>
      <c r="D45" s="9">
        <v>193.15</v>
      </c>
      <c r="E45" s="9"/>
      <c r="F45" s="9"/>
      <c r="G45" s="9">
        <v>3.9E-2</v>
      </c>
      <c r="H45" s="9">
        <v>0.6</v>
      </c>
      <c r="I45" s="9">
        <v>25</v>
      </c>
      <c r="J45" s="9">
        <v>6</v>
      </c>
      <c r="K45" s="9">
        <v>2.7</v>
      </c>
      <c r="L45" s="9">
        <v>0.4</v>
      </c>
      <c r="M45" s="9"/>
      <c r="N45" s="9">
        <v>0</v>
      </c>
    </row>
    <row r="46" spans="1:23" ht="11.25" customHeight="1">
      <c r="A46" s="10" t="s">
        <v>57</v>
      </c>
      <c r="B46" s="85">
        <v>264.43</v>
      </c>
      <c r="C46" s="86"/>
      <c r="D46" s="86">
        <v>222.4</v>
      </c>
      <c r="E46" s="86"/>
      <c r="F46" s="86"/>
      <c r="G46" s="86"/>
      <c r="H46" s="86">
        <v>0.6</v>
      </c>
      <c r="I46" s="86">
        <v>30.5</v>
      </c>
      <c r="J46" s="86">
        <v>6</v>
      </c>
      <c r="K46" s="86">
        <v>4.45</v>
      </c>
      <c r="L46" s="86">
        <v>0.48</v>
      </c>
      <c r="M46" s="86"/>
      <c r="N46" s="9">
        <v>0</v>
      </c>
    </row>
    <row r="47" spans="1:23" ht="11.25" customHeight="1">
      <c r="A47" s="10" t="s">
        <v>58</v>
      </c>
      <c r="B47" s="85">
        <v>222.05300000000003</v>
      </c>
      <c r="C47" s="86"/>
      <c r="D47" s="86">
        <v>170.3</v>
      </c>
      <c r="E47" s="86"/>
      <c r="F47" s="86"/>
      <c r="G47" s="86"/>
      <c r="H47" s="86">
        <v>0.58799999999999997</v>
      </c>
      <c r="I47" s="86">
        <v>42.9</v>
      </c>
      <c r="J47" s="86">
        <v>6.65</v>
      </c>
      <c r="K47" s="86">
        <v>1.5</v>
      </c>
      <c r="L47" s="86">
        <v>0.115</v>
      </c>
      <c r="M47" s="86"/>
      <c r="N47" s="9">
        <v>0</v>
      </c>
    </row>
    <row r="48" spans="1:23" ht="11.25" customHeight="1">
      <c r="A48" s="10" t="s">
        <v>59</v>
      </c>
      <c r="B48" s="85">
        <v>264.56799999999998</v>
      </c>
      <c r="C48" s="86"/>
      <c r="D48" s="86">
        <v>207.1</v>
      </c>
      <c r="E48" s="86"/>
      <c r="F48" s="86"/>
      <c r="G48" s="86"/>
      <c r="H48" s="86">
        <v>0.58799999999999997</v>
      </c>
      <c r="I48" s="86">
        <v>44.4</v>
      </c>
      <c r="J48" s="86">
        <v>6.65</v>
      </c>
      <c r="K48" s="86">
        <v>5.7</v>
      </c>
      <c r="L48" s="86">
        <v>0.13</v>
      </c>
      <c r="M48" s="86"/>
      <c r="N48" s="9">
        <v>0</v>
      </c>
    </row>
    <row r="49" spans="1:23" ht="11.25" customHeight="1">
      <c r="A49" s="10" t="s">
        <v>60</v>
      </c>
      <c r="B49" s="85">
        <v>307.238</v>
      </c>
      <c r="C49" s="86"/>
      <c r="D49" s="86">
        <v>278</v>
      </c>
      <c r="E49" s="86"/>
      <c r="F49" s="86"/>
      <c r="G49" s="86"/>
      <c r="H49" s="86">
        <v>0.58799999999999997</v>
      </c>
      <c r="I49" s="86">
        <v>8.8000000000000007</v>
      </c>
      <c r="J49" s="86">
        <v>6.65</v>
      </c>
      <c r="K49" s="86">
        <v>13</v>
      </c>
      <c r="L49" s="86">
        <v>0.2</v>
      </c>
      <c r="M49" s="86"/>
      <c r="N49" s="9">
        <v>0</v>
      </c>
    </row>
    <row r="50" spans="1:23" ht="11.25" customHeight="1">
      <c r="A50" s="10" t="s">
        <v>61</v>
      </c>
      <c r="B50" s="85">
        <v>418.06300000000005</v>
      </c>
      <c r="C50" s="86">
        <v>1.5</v>
      </c>
      <c r="D50" s="86">
        <v>371.3</v>
      </c>
      <c r="E50" s="86"/>
      <c r="F50" s="86"/>
      <c r="G50" s="86"/>
      <c r="H50" s="86">
        <v>0.58799999999999997</v>
      </c>
      <c r="I50" s="86">
        <v>15.86</v>
      </c>
      <c r="J50" s="86">
        <v>9.0500000000000007</v>
      </c>
      <c r="K50" s="86">
        <v>19.465</v>
      </c>
      <c r="L50" s="86">
        <v>0.3</v>
      </c>
      <c r="M50" s="86"/>
      <c r="N50" s="9">
        <v>0</v>
      </c>
    </row>
    <row r="51" spans="1:23" ht="11.25" customHeight="1">
      <c r="A51" s="10" t="s">
        <v>62</v>
      </c>
      <c r="B51" s="85">
        <v>411.6880000000001</v>
      </c>
      <c r="C51" s="86">
        <v>1.5</v>
      </c>
      <c r="D51" s="86">
        <v>374.85</v>
      </c>
      <c r="E51" s="86"/>
      <c r="F51" s="86"/>
      <c r="G51" s="86"/>
      <c r="H51" s="86">
        <v>0.58799999999999997</v>
      </c>
      <c r="I51" s="86">
        <v>13.6</v>
      </c>
      <c r="J51" s="86">
        <v>9.0500000000000007</v>
      </c>
      <c r="K51" s="86">
        <v>11.8</v>
      </c>
      <c r="L51" s="86">
        <v>0.3</v>
      </c>
      <c r="M51" s="86"/>
      <c r="N51" s="9">
        <v>0</v>
      </c>
    </row>
    <row r="52" spans="1:23" ht="11.25" customHeight="1">
      <c r="A52" s="10" t="s">
        <v>38</v>
      </c>
      <c r="B52" s="85">
        <v>425.62800000000004</v>
      </c>
      <c r="C52" s="86">
        <v>3.98</v>
      </c>
      <c r="D52" s="86">
        <v>392.13</v>
      </c>
      <c r="E52" s="86"/>
      <c r="F52" s="86"/>
      <c r="G52" s="86"/>
      <c r="H52" s="86">
        <v>0.58799999999999997</v>
      </c>
      <c r="I52" s="86">
        <v>8.8000000000000007</v>
      </c>
      <c r="J52" s="86">
        <v>8.1300000000000008</v>
      </c>
      <c r="K52" s="86">
        <v>10.9</v>
      </c>
      <c r="L52" s="86">
        <v>1.1000000000000001</v>
      </c>
      <c r="M52" s="86"/>
      <c r="N52" s="9">
        <v>0</v>
      </c>
    </row>
    <row r="53" spans="1:23" ht="11.25" customHeight="1">
      <c r="A53" s="10" t="s">
        <v>39</v>
      </c>
      <c r="B53" s="76">
        <v>368.43799999999999</v>
      </c>
      <c r="C53" s="9">
        <v>1.5</v>
      </c>
      <c r="D53" s="9">
        <v>333.77</v>
      </c>
      <c r="E53" s="9"/>
      <c r="F53" s="9"/>
      <c r="G53" s="9"/>
      <c r="H53" s="9">
        <v>0.58799999999999997</v>
      </c>
      <c r="I53" s="9">
        <v>14.1</v>
      </c>
      <c r="J53" s="9">
        <v>8.1300000000000008</v>
      </c>
      <c r="K53" s="9">
        <v>9.9499999999999993</v>
      </c>
      <c r="L53" s="9">
        <v>0.4</v>
      </c>
      <c r="M53" s="9"/>
      <c r="N53" s="9">
        <v>0</v>
      </c>
    </row>
    <row r="54" spans="1:23" ht="12" customHeight="1">
      <c r="A54" s="10" t="s">
        <v>40</v>
      </c>
      <c r="B54" s="76">
        <v>364.19100000000003</v>
      </c>
      <c r="C54" s="9">
        <v>0.79</v>
      </c>
      <c r="D54" s="9">
        <v>316.04199999999997</v>
      </c>
      <c r="E54" s="9"/>
      <c r="F54" s="9"/>
      <c r="G54" s="9"/>
      <c r="H54" s="9">
        <v>0.58799999999999997</v>
      </c>
      <c r="I54" s="9">
        <v>14.35</v>
      </c>
      <c r="J54" s="9">
        <v>8.1300000000000008</v>
      </c>
      <c r="K54" s="9">
        <v>18.649999999999999</v>
      </c>
      <c r="L54" s="9">
        <v>5.641</v>
      </c>
      <c r="M54" s="9"/>
      <c r="N54" s="9">
        <v>0</v>
      </c>
    </row>
    <row r="55" spans="1:23" ht="12" customHeight="1">
      <c r="A55" s="10" t="s">
        <v>41</v>
      </c>
      <c r="B55" s="76">
        <v>452.11799999999999</v>
      </c>
      <c r="C55" s="9">
        <v>8.41</v>
      </c>
      <c r="D55" s="9">
        <v>394.14</v>
      </c>
      <c r="E55" s="9"/>
      <c r="F55" s="9"/>
      <c r="G55" s="9"/>
      <c r="H55" s="9">
        <v>0.58799999999999997</v>
      </c>
      <c r="I55" s="9">
        <v>11.4</v>
      </c>
      <c r="J55" s="9">
        <v>8.1300000000000008</v>
      </c>
      <c r="K55" s="9">
        <v>28.25</v>
      </c>
      <c r="L55" s="9">
        <v>1.2</v>
      </c>
      <c r="M55" s="9"/>
      <c r="N55" s="9">
        <v>0</v>
      </c>
    </row>
    <row r="56" spans="1:23" ht="12" customHeight="1">
      <c r="A56" s="10" t="s">
        <v>42</v>
      </c>
      <c r="B56" s="76">
        <v>389.05399999999997</v>
      </c>
      <c r="C56" s="9">
        <v>13.45</v>
      </c>
      <c r="D56" s="9">
        <v>335.02600000000001</v>
      </c>
      <c r="E56" s="9"/>
      <c r="F56" s="9"/>
      <c r="G56" s="9"/>
      <c r="H56" s="9">
        <v>0.58799999999999997</v>
      </c>
      <c r="I56" s="9">
        <v>12.9</v>
      </c>
      <c r="J56" s="9">
        <v>8.1300000000000008</v>
      </c>
      <c r="K56" s="9">
        <v>12.96</v>
      </c>
      <c r="L56" s="9">
        <v>6</v>
      </c>
      <c r="M56" s="9"/>
      <c r="N56" s="9">
        <v>0</v>
      </c>
    </row>
    <row r="57" spans="1:23" ht="12" customHeight="1">
      <c r="A57" s="10" t="s">
        <v>44</v>
      </c>
      <c r="B57" s="76">
        <v>368.65100000000001</v>
      </c>
      <c r="C57" s="9">
        <v>20.51</v>
      </c>
      <c r="D57" s="9">
        <v>306.52800000000002</v>
      </c>
      <c r="E57" s="9"/>
      <c r="F57" s="9"/>
      <c r="G57" s="9"/>
      <c r="H57" s="9">
        <v>0.58799999999999997</v>
      </c>
      <c r="I57" s="9">
        <v>15.85</v>
      </c>
      <c r="J57" s="9">
        <v>5.875</v>
      </c>
      <c r="K57" s="9">
        <v>10.45</v>
      </c>
      <c r="L57" s="9">
        <v>6.5</v>
      </c>
      <c r="M57" s="9">
        <v>0.15</v>
      </c>
      <c r="N57" s="9">
        <v>2.2000000000000002</v>
      </c>
    </row>
    <row r="58" spans="1:23" ht="12" customHeight="1">
      <c r="A58" s="10" t="s">
        <v>45</v>
      </c>
      <c r="B58" s="76">
        <v>406.02600000000001</v>
      </c>
      <c r="C58" s="9">
        <v>39.009</v>
      </c>
      <c r="D58" s="9">
        <v>318.28399999999999</v>
      </c>
      <c r="E58" s="9"/>
      <c r="F58" s="9"/>
      <c r="G58" s="9"/>
      <c r="H58" s="9">
        <v>0.2</v>
      </c>
      <c r="I58" s="9">
        <v>21.372</v>
      </c>
      <c r="J58" s="9">
        <v>4.101</v>
      </c>
      <c r="K58" s="9">
        <v>12.9</v>
      </c>
      <c r="L58" s="9">
        <v>8.5</v>
      </c>
      <c r="M58" s="9">
        <v>0.56000000000000005</v>
      </c>
      <c r="N58" s="9">
        <v>1.1000000000000001</v>
      </c>
      <c r="W58" s="3" t="s">
        <v>38</v>
      </c>
    </row>
    <row r="59" spans="1:23" ht="12" customHeight="1">
      <c r="A59" s="10" t="s">
        <v>46</v>
      </c>
      <c r="B59" s="76">
        <v>417.14500000000004</v>
      </c>
      <c r="C59" s="9">
        <v>38.884</v>
      </c>
      <c r="D59" s="9">
        <v>323.774</v>
      </c>
      <c r="E59" s="9"/>
      <c r="F59" s="9"/>
      <c r="G59" s="9"/>
      <c r="H59" s="9">
        <v>0.2</v>
      </c>
      <c r="I59" s="9">
        <v>18.692</v>
      </c>
      <c r="J59" s="9">
        <v>4.67</v>
      </c>
      <c r="K59" s="9">
        <v>19.684999999999999</v>
      </c>
      <c r="L59" s="9">
        <v>9.1999999999999993</v>
      </c>
      <c r="M59" s="9">
        <v>0.94</v>
      </c>
      <c r="N59" s="9">
        <v>1.1000000000000001</v>
      </c>
    </row>
    <row r="60" spans="1:23" ht="12" customHeight="1">
      <c r="A60" s="10" t="s">
        <v>47</v>
      </c>
      <c r="B60" s="76">
        <v>373.84699999999998</v>
      </c>
      <c r="C60" s="9">
        <v>51.845999999999997</v>
      </c>
      <c r="D60" s="9">
        <v>273.86399999999998</v>
      </c>
      <c r="E60" s="9"/>
      <c r="F60" s="9"/>
      <c r="G60" s="9"/>
      <c r="H60" s="9">
        <v>0.2</v>
      </c>
      <c r="I60" s="9">
        <v>16.777000000000001</v>
      </c>
      <c r="J60" s="9">
        <v>3.75</v>
      </c>
      <c r="K60" s="9">
        <v>17.5</v>
      </c>
      <c r="L60" s="9">
        <v>8</v>
      </c>
      <c r="M60" s="9">
        <v>0.81</v>
      </c>
      <c r="N60" s="9">
        <v>1.1000000000000001</v>
      </c>
    </row>
    <row r="61" spans="1:23" ht="12" customHeight="1">
      <c r="A61" s="10" t="s">
        <v>48</v>
      </c>
      <c r="B61" s="76">
        <v>433.89600000000007</v>
      </c>
      <c r="C61" s="9">
        <v>50.960999999999999</v>
      </c>
      <c r="D61" s="9">
        <v>324.44400000000002</v>
      </c>
      <c r="E61" s="9"/>
      <c r="F61" s="9"/>
      <c r="G61" s="9"/>
      <c r="H61" s="9">
        <v>0.4</v>
      </c>
      <c r="I61" s="9">
        <v>18.917999999999999</v>
      </c>
      <c r="J61" s="9">
        <v>3.4140000000000001</v>
      </c>
      <c r="K61" s="9">
        <v>15.5</v>
      </c>
      <c r="L61" s="9">
        <v>17.309000000000001</v>
      </c>
      <c r="M61" s="9">
        <v>1.85</v>
      </c>
      <c r="N61" s="9">
        <v>1.1000000000000001</v>
      </c>
    </row>
    <row r="62" spans="1:23" ht="12" customHeight="1">
      <c r="A62" s="10" t="s">
        <v>49</v>
      </c>
      <c r="B62" s="76">
        <v>533.09100000000001</v>
      </c>
      <c r="C62" s="9">
        <v>84.978999999999999</v>
      </c>
      <c r="D62" s="9">
        <v>374.483</v>
      </c>
      <c r="E62" s="9"/>
      <c r="F62" s="9"/>
      <c r="G62" s="9"/>
      <c r="H62" s="9">
        <v>0.4</v>
      </c>
      <c r="I62" s="9">
        <v>37.1</v>
      </c>
      <c r="J62" s="9">
        <v>2.5840000000000001</v>
      </c>
      <c r="K62" s="9">
        <v>11.72</v>
      </c>
      <c r="L62" s="9">
        <v>18.274999999999999</v>
      </c>
      <c r="M62" s="9">
        <v>2.0499999999999998</v>
      </c>
      <c r="N62" s="9">
        <v>1.5</v>
      </c>
    </row>
    <row r="63" spans="1:23" ht="12" customHeight="1">
      <c r="A63" s="10" t="s">
        <v>51</v>
      </c>
      <c r="B63" s="76"/>
      <c r="C63" s="76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</row>
    <row r="64" spans="1:23" ht="30" customHeight="1">
      <c r="A64" s="888" t="s">
        <v>64</v>
      </c>
      <c r="B64" s="888"/>
      <c r="C64" s="888"/>
      <c r="D64" s="888"/>
      <c r="E64" s="888"/>
      <c r="F64" s="888"/>
      <c r="G64" s="888"/>
      <c r="H64" s="888"/>
      <c r="I64" s="888"/>
      <c r="J64" s="888"/>
      <c r="K64" s="888"/>
      <c r="L64" s="888"/>
      <c r="M64" s="888"/>
      <c r="N64" s="888"/>
    </row>
    <row r="65" spans="1:23" ht="11.25" customHeight="1">
      <c r="A65" s="10" t="s">
        <v>112</v>
      </c>
      <c r="B65" s="85">
        <v>210.5</v>
      </c>
      <c r="C65" s="86"/>
      <c r="D65" s="86">
        <v>207.1</v>
      </c>
      <c r="E65" s="86">
        <v>0.71</v>
      </c>
      <c r="F65" s="86">
        <v>0.05</v>
      </c>
      <c r="G65" s="86">
        <v>0.64</v>
      </c>
      <c r="H65" s="86"/>
      <c r="I65" s="86"/>
      <c r="J65" s="86">
        <v>0.25</v>
      </c>
      <c r="K65" s="86"/>
      <c r="L65" s="86">
        <v>0.35</v>
      </c>
      <c r="M65" s="86">
        <v>0.9</v>
      </c>
      <c r="N65" s="9">
        <v>0.5</v>
      </c>
    </row>
    <row r="66" spans="1:23" ht="11.25" customHeight="1">
      <c r="A66" s="10" t="s">
        <v>111</v>
      </c>
      <c r="B66" s="85">
        <v>309.8</v>
      </c>
      <c r="C66" s="86"/>
      <c r="D66" s="86">
        <v>298.10000000000002</v>
      </c>
      <c r="E66" s="86">
        <v>2.91</v>
      </c>
      <c r="F66" s="86">
        <v>0.14000000000000001</v>
      </c>
      <c r="G66" s="86">
        <v>0.20499999999999999</v>
      </c>
      <c r="H66" s="86"/>
      <c r="I66" s="86"/>
      <c r="J66" s="86">
        <v>0.17499999999999999</v>
      </c>
      <c r="K66" s="86"/>
      <c r="L66" s="86">
        <v>1</v>
      </c>
      <c r="M66" s="86">
        <v>6.9</v>
      </c>
      <c r="N66" s="9">
        <v>0.37</v>
      </c>
    </row>
    <row r="67" spans="1:23" ht="11.25" customHeight="1">
      <c r="A67" s="10" t="s">
        <v>110</v>
      </c>
      <c r="B67" s="85">
        <v>293.80000000000007</v>
      </c>
      <c r="C67" s="86"/>
      <c r="D67" s="86">
        <v>288.89999999999998</v>
      </c>
      <c r="E67" s="86">
        <v>2.12</v>
      </c>
      <c r="F67" s="86">
        <v>0.22</v>
      </c>
      <c r="G67" s="86">
        <v>0.48</v>
      </c>
      <c r="H67" s="86"/>
      <c r="I67" s="86"/>
      <c r="J67" s="86">
        <v>0.18</v>
      </c>
      <c r="K67" s="86"/>
      <c r="L67" s="86">
        <v>1.07</v>
      </c>
      <c r="M67" s="86">
        <v>0.6</v>
      </c>
      <c r="N67" s="9">
        <v>0.23</v>
      </c>
    </row>
    <row r="68" spans="1:23" ht="11.25" customHeight="1">
      <c r="A68" s="10" t="s">
        <v>109</v>
      </c>
      <c r="B68" s="85">
        <v>378.99999999999994</v>
      </c>
      <c r="C68" s="86"/>
      <c r="D68" s="86">
        <v>374.7</v>
      </c>
      <c r="E68" s="86">
        <v>1.65</v>
      </c>
      <c r="F68" s="86">
        <v>0.18</v>
      </c>
      <c r="G68" s="86">
        <v>0.89</v>
      </c>
      <c r="H68" s="86">
        <v>0.11</v>
      </c>
      <c r="I68" s="86"/>
      <c r="J68" s="86">
        <v>7.0000000000000007E-2</v>
      </c>
      <c r="K68" s="86"/>
      <c r="L68" s="86">
        <v>1.18</v>
      </c>
      <c r="M68" s="86">
        <v>0.01</v>
      </c>
      <c r="N68" s="9">
        <v>0.21</v>
      </c>
    </row>
    <row r="69" spans="1:23" ht="11.25" customHeight="1">
      <c r="A69" s="10" t="s">
        <v>108</v>
      </c>
      <c r="B69" s="85">
        <v>344.50000000000006</v>
      </c>
      <c r="C69" s="86"/>
      <c r="D69" s="86">
        <v>341</v>
      </c>
      <c r="E69" s="86">
        <v>0.45</v>
      </c>
      <c r="F69" s="86">
        <v>0.1</v>
      </c>
      <c r="G69" s="86">
        <v>0.85</v>
      </c>
      <c r="H69" s="86">
        <v>0.1</v>
      </c>
      <c r="I69" s="86"/>
      <c r="J69" s="86">
        <v>7.0000000000000007E-2</v>
      </c>
      <c r="K69" s="86"/>
      <c r="L69" s="86">
        <v>1.7</v>
      </c>
      <c r="M69" s="86"/>
      <c r="N69" s="9">
        <v>0.23</v>
      </c>
    </row>
    <row r="70" spans="1:23" ht="11.25" customHeight="1">
      <c r="A70" s="10" t="s">
        <v>107</v>
      </c>
      <c r="B70" s="85">
        <v>356.8</v>
      </c>
      <c r="C70" s="86"/>
      <c r="D70" s="86">
        <v>354</v>
      </c>
      <c r="E70" s="86">
        <v>0.72</v>
      </c>
      <c r="F70" s="86">
        <v>0.128</v>
      </c>
      <c r="G70" s="86">
        <v>0.23</v>
      </c>
      <c r="H70" s="86"/>
      <c r="I70" s="86"/>
      <c r="J70" s="86">
        <v>0.08</v>
      </c>
      <c r="K70" s="86"/>
      <c r="L70" s="86">
        <v>1.39</v>
      </c>
      <c r="M70" s="86"/>
      <c r="N70" s="9">
        <v>0.252</v>
      </c>
    </row>
    <row r="71" spans="1:23" ht="11.25" customHeight="1">
      <c r="A71" s="10" t="s">
        <v>106</v>
      </c>
      <c r="B71" s="76">
        <v>308.83</v>
      </c>
      <c r="C71" s="9"/>
      <c r="D71" s="9">
        <v>306.89999999999998</v>
      </c>
      <c r="E71" s="9">
        <v>0.44</v>
      </c>
      <c r="F71" s="9">
        <v>0.1</v>
      </c>
      <c r="G71" s="9">
        <v>1.4E-2</v>
      </c>
      <c r="H71" s="9"/>
      <c r="I71" s="9"/>
      <c r="J71" s="9">
        <v>8.5999999999999993E-2</v>
      </c>
      <c r="K71" s="9"/>
      <c r="L71" s="9">
        <v>1.0900000000000001</v>
      </c>
      <c r="M71" s="9"/>
      <c r="N71" s="9">
        <v>0.2</v>
      </c>
    </row>
    <row r="72" spans="1:23" ht="12" customHeight="1">
      <c r="A72" s="10" t="s">
        <v>105</v>
      </c>
      <c r="B72" s="76">
        <v>367.00000000000006</v>
      </c>
      <c r="C72" s="9"/>
      <c r="D72" s="9">
        <v>365.3</v>
      </c>
      <c r="E72" s="9">
        <v>0.43</v>
      </c>
      <c r="F72" s="9">
        <v>0.11</v>
      </c>
      <c r="G72" s="9">
        <v>0</v>
      </c>
      <c r="H72" s="9"/>
      <c r="I72" s="9"/>
      <c r="J72" s="9">
        <v>0.17</v>
      </c>
      <c r="K72" s="9"/>
      <c r="L72" s="9">
        <v>0.56999999999999995</v>
      </c>
      <c r="M72" s="9">
        <v>0.1</v>
      </c>
      <c r="N72" s="9">
        <v>0.32</v>
      </c>
    </row>
    <row r="73" spans="1:23" ht="12" customHeight="1">
      <c r="A73" s="10" t="s">
        <v>104</v>
      </c>
      <c r="B73" s="76">
        <v>428</v>
      </c>
      <c r="C73" s="9"/>
      <c r="D73" s="9">
        <v>425.6</v>
      </c>
      <c r="E73" s="9">
        <v>0.86</v>
      </c>
      <c r="F73" s="9">
        <v>0.12</v>
      </c>
      <c r="G73" s="9"/>
      <c r="H73" s="9"/>
      <c r="I73" s="9"/>
      <c r="J73" s="9">
        <v>0.2</v>
      </c>
      <c r="K73" s="9">
        <v>0.64</v>
      </c>
      <c r="L73" s="9">
        <v>0.26</v>
      </c>
      <c r="M73" s="9"/>
      <c r="N73" s="9">
        <v>0.32</v>
      </c>
    </row>
    <row r="74" spans="1:23" ht="12" customHeight="1">
      <c r="A74" s="10" t="s">
        <v>103</v>
      </c>
      <c r="B74" s="76">
        <v>392.5</v>
      </c>
      <c r="C74" s="9"/>
      <c r="D74" s="9">
        <v>383</v>
      </c>
      <c r="E74" s="9">
        <v>0.46</v>
      </c>
      <c r="F74" s="9">
        <v>0.05</v>
      </c>
      <c r="G74" s="9">
        <v>0.15</v>
      </c>
      <c r="H74" s="9">
        <v>0.12</v>
      </c>
      <c r="I74" s="9"/>
      <c r="J74" s="9">
        <v>5.3</v>
      </c>
      <c r="K74" s="9">
        <v>2</v>
      </c>
      <c r="L74" s="9">
        <v>0.44</v>
      </c>
      <c r="M74" s="9"/>
      <c r="N74" s="9">
        <v>0.98</v>
      </c>
    </row>
    <row r="75" spans="1:23" ht="12" customHeight="1">
      <c r="A75" s="10" t="s">
        <v>102</v>
      </c>
      <c r="B75" s="76">
        <v>279.10000000000002</v>
      </c>
      <c r="C75" s="9"/>
      <c r="D75" s="9">
        <v>275</v>
      </c>
      <c r="E75" s="9">
        <v>0.56000000000000005</v>
      </c>
      <c r="F75" s="9">
        <v>0.03</v>
      </c>
      <c r="G75" s="9">
        <v>0.45</v>
      </c>
      <c r="H75" s="9">
        <v>0.02</v>
      </c>
      <c r="I75" s="9"/>
      <c r="J75" s="9">
        <v>0.88</v>
      </c>
      <c r="K75" s="9">
        <v>0.16</v>
      </c>
      <c r="L75" s="9">
        <v>0.47</v>
      </c>
      <c r="M75" s="9"/>
      <c r="N75" s="9">
        <v>1.53</v>
      </c>
    </row>
    <row r="76" spans="1:23" ht="12" customHeight="1">
      <c r="A76" s="10" t="s">
        <v>101</v>
      </c>
      <c r="B76" s="76">
        <v>196.7</v>
      </c>
      <c r="C76" s="9"/>
      <c r="D76" s="9">
        <v>196</v>
      </c>
      <c r="E76" s="9">
        <v>0.35</v>
      </c>
      <c r="F76" s="9">
        <v>2.5000000000000001E-2</v>
      </c>
      <c r="G76" s="9">
        <v>0</v>
      </c>
      <c r="H76" s="9">
        <v>0</v>
      </c>
      <c r="I76" s="9"/>
      <c r="J76" s="9">
        <v>0.05</v>
      </c>
      <c r="K76" s="9">
        <v>0</v>
      </c>
      <c r="L76" s="9">
        <v>0.2</v>
      </c>
      <c r="M76" s="9"/>
      <c r="N76" s="9">
        <v>7.4999999999999997E-2</v>
      </c>
      <c r="W76" s="3" t="s">
        <v>38</v>
      </c>
    </row>
    <row r="77" spans="1:23" ht="12" customHeight="1">
      <c r="A77" s="10" t="s">
        <v>100</v>
      </c>
      <c r="B77" s="76">
        <v>179</v>
      </c>
      <c r="C77" s="9"/>
      <c r="D77" s="9">
        <v>178</v>
      </c>
      <c r="E77" s="9">
        <v>0.42</v>
      </c>
      <c r="F77" s="9"/>
      <c r="G77" s="9">
        <v>0.1</v>
      </c>
      <c r="H77" s="9"/>
      <c r="I77" s="9"/>
      <c r="J77" s="9">
        <v>0.05</v>
      </c>
      <c r="K77" s="9"/>
      <c r="L77" s="9">
        <v>0.11</v>
      </c>
      <c r="M77" s="9"/>
      <c r="N77" s="9">
        <v>0.32</v>
      </c>
    </row>
    <row r="78" spans="1:23" ht="12" customHeight="1">
      <c r="A78" s="10" t="s">
        <v>99</v>
      </c>
      <c r="B78" s="76">
        <v>125</v>
      </c>
      <c r="C78" s="9"/>
      <c r="D78" s="9">
        <v>124.5</v>
      </c>
      <c r="E78" s="9">
        <v>0.24</v>
      </c>
      <c r="F78" s="9"/>
      <c r="G78" s="9">
        <v>0.01</v>
      </c>
      <c r="H78" s="9"/>
      <c r="I78" s="9"/>
      <c r="J78" s="9"/>
      <c r="K78" s="9"/>
      <c r="L78" s="9">
        <v>0.1</v>
      </c>
      <c r="M78" s="9"/>
      <c r="N78" s="9">
        <v>0.15</v>
      </c>
    </row>
    <row r="79" spans="1:23" ht="12" customHeight="1">
      <c r="A79" s="10" t="s">
        <v>98</v>
      </c>
      <c r="B79" s="76">
        <v>145.69999999999999</v>
      </c>
      <c r="C79" s="9"/>
      <c r="D79" s="9">
        <v>145.1</v>
      </c>
      <c r="E79" s="9">
        <v>0.25</v>
      </c>
      <c r="F79" s="9"/>
      <c r="G79" s="9">
        <v>0.03</v>
      </c>
      <c r="H79" s="9"/>
      <c r="I79" s="9"/>
      <c r="J79" s="9"/>
      <c r="K79" s="9"/>
      <c r="L79" s="9">
        <v>0.16</v>
      </c>
      <c r="M79" s="9"/>
      <c r="N79" s="9">
        <v>0.16</v>
      </c>
    </row>
    <row r="80" spans="1:23" ht="12" customHeight="1">
      <c r="A80" s="10" t="s">
        <v>97</v>
      </c>
      <c r="B80" s="76">
        <v>145.99999999999997</v>
      </c>
      <c r="C80" s="9"/>
      <c r="D80" s="9">
        <v>145.5</v>
      </c>
      <c r="E80" s="9">
        <v>0.17</v>
      </c>
      <c r="F80" s="9"/>
      <c r="G80" s="9">
        <v>1.6E-2</v>
      </c>
      <c r="H80" s="9"/>
      <c r="I80" s="9"/>
      <c r="J80" s="9"/>
      <c r="K80" s="9"/>
      <c r="L80" s="9">
        <v>0.04</v>
      </c>
      <c r="M80" s="9"/>
      <c r="N80" s="9">
        <v>0.27400000000000002</v>
      </c>
    </row>
    <row r="81" spans="1:14" ht="12" customHeight="1">
      <c r="A81" s="10" t="s">
        <v>96</v>
      </c>
      <c r="B81" s="76">
        <v>172.99999999999997</v>
      </c>
      <c r="C81" s="9"/>
      <c r="D81" s="9">
        <v>172.5</v>
      </c>
      <c r="E81" s="9">
        <v>0.17</v>
      </c>
      <c r="F81" s="9"/>
      <c r="G81" s="9">
        <v>1.2E-2</v>
      </c>
      <c r="H81" s="9"/>
      <c r="I81" s="9"/>
      <c r="J81" s="9"/>
      <c r="K81" s="9"/>
      <c r="L81" s="9">
        <v>0.04</v>
      </c>
      <c r="M81" s="9"/>
      <c r="N81" s="9">
        <v>0.27800000000000002</v>
      </c>
    </row>
    <row r="82" spans="1:14" ht="11.25" customHeight="1">
      <c r="A82" s="10" t="s">
        <v>95</v>
      </c>
      <c r="B82" s="85">
        <v>238.4</v>
      </c>
      <c r="C82" s="86"/>
      <c r="D82" s="86">
        <v>238</v>
      </c>
      <c r="E82" s="86">
        <v>0.17799999999999999</v>
      </c>
      <c r="F82" s="86"/>
      <c r="G82" s="86">
        <v>1.2E-2</v>
      </c>
      <c r="H82" s="86"/>
      <c r="I82" s="86"/>
      <c r="J82" s="86"/>
      <c r="K82" s="86"/>
      <c r="L82" s="86"/>
      <c r="M82" s="86"/>
      <c r="N82" s="9">
        <v>0.21</v>
      </c>
    </row>
    <row r="83" spans="1:14" ht="11.25" customHeight="1">
      <c r="A83" s="10" t="s">
        <v>94</v>
      </c>
      <c r="B83" s="85">
        <v>193.34</v>
      </c>
      <c r="C83" s="86"/>
      <c r="D83" s="86">
        <v>193</v>
      </c>
      <c r="E83" s="86">
        <v>8.6999999999999994E-2</v>
      </c>
      <c r="F83" s="86"/>
      <c r="G83" s="86">
        <v>0.02</v>
      </c>
      <c r="H83" s="86"/>
      <c r="I83" s="86"/>
      <c r="J83" s="86"/>
      <c r="K83" s="86"/>
      <c r="L83" s="86"/>
      <c r="M83" s="86"/>
      <c r="N83" s="9">
        <v>0.23300000000000001</v>
      </c>
    </row>
    <row r="84" spans="1:14" ht="11.25" customHeight="1">
      <c r="A84" s="10" t="s">
        <v>93</v>
      </c>
      <c r="B84" s="85">
        <v>153.19999999999999</v>
      </c>
      <c r="C84" s="86"/>
      <c r="D84" s="86">
        <v>153</v>
      </c>
      <c r="E84" s="86">
        <v>0.1</v>
      </c>
      <c r="F84" s="86"/>
      <c r="G84" s="86"/>
      <c r="H84" s="86"/>
      <c r="I84" s="86"/>
      <c r="J84" s="86"/>
      <c r="K84" s="86"/>
      <c r="L84" s="86"/>
      <c r="M84" s="86"/>
      <c r="N84" s="9">
        <v>0.1</v>
      </c>
    </row>
    <row r="85" spans="1:14" ht="11.25" customHeight="1">
      <c r="A85" s="10" t="s">
        <v>92</v>
      </c>
      <c r="B85" s="85">
        <v>165.90000000000003</v>
      </c>
      <c r="C85" s="86"/>
      <c r="D85" s="86">
        <v>161.80000000000001</v>
      </c>
      <c r="E85" s="86">
        <v>0.05</v>
      </c>
      <c r="F85" s="86"/>
      <c r="G85" s="86"/>
      <c r="H85" s="86"/>
      <c r="I85" s="86"/>
      <c r="J85" s="86">
        <v>4</v>
      </c>
      <c r="K85" s="86"/>
      <c r="L85" s="86"/>
      <c r="M85" s="86"/>
      <c r="N85" s="9">
        <v>0.05</v>
      </c>
    </row>
    <row r="86" spans="1:14" ht="11.25" customHeight="1">
      <c r="A86" s="10" t="s">
        <v>91</v>
      </c>
      <c r="B86" s="85">
        <v>178.82</v>
      </c>
      <c r="C86" s="86"/>
      <c r="D86" s="86">
        <v>169.32</v>
      </c>
      <c r="E86" s="86"/>
      <c r="F86" s="86"/>
      <c r="G86" s="86"/>
      <c r="H86" s="86"/>
      <c r="I86" s="86"/>
      <c r="J86" s="86">
        <v>9.5</v>
      </c>
      <c r="K86" s="86"/>
      <c r="L86" s="86"/>
      <c r="M86" s="86"/>
      <c r="N86" s="9">
        <v>0</v>
      </c>
    </row>
    <row r="87" spans="1:14" ht="11.25" customHeight="1">
      <c r="A87" s="10" t="s">
        <v>90</v>
      </c>
      <c r="B87" s="85">
        <v>153.1</v>
      </c>
      <c r="C87" s="86"/>
      <c r="D87" s="86">
        <v>150.69999999999999</v>
      </c>
      <c r="E87" s="86"/>
      <c r="F87" s="86"/>
      <c r="G87" s="86"/>
      <c r="H87" s="86"/>
      <c r="I87" s="86"/>
      <c r="J87" s="86">
        <v>2.4</v>
      </c>
      <c r="K87" s="86"/>
      <c r="L87" s="86"/>
      <c r="M87" s="86"/>
      <c r="N87" s="9">
        <v>0</v>
      </c>
    </row>
    <row r="88" spans="1:14" ht="11.25" customHeight="1">
      <c r="A88" s="10" t="s">
        <v>89</v>
      </c>
      <c r="B88" s="85">
        <v>110</v>
      </c>
      <c r="C88" s="86"/>
      <c r="D88" s="86">
        <v>110</v>
      </c>
      <c r="E88" s="86"/>
      <c r="F88" s="86"/>
      <c r="G88" s="86"/>
      <c r="H88" s="86"/>
      <c r="I88" s="86"/>
      <c r="J88" s="86"/>
      <c r="K88" s="86"/>
      <c r="L88" s="86"/>
      <c r="M88" s="86"/>
      <c r="N88" s="9">
        <v>0</v>
      </c>
    </row>
    <row r="89" spans="1:14" ht="11.25" customHeight="1">
      <c r="A89" s="10" t="s">
        <v>88</v>
      </c>
      <c r="B89" s="85">
        <v>133.69999999999999</v>
      </c>
      <c r="C89" s="86"/>
      <c r="D89" s="86">
        <v>133.69999999999999</v>
      </c>
      <c r="E89" s="86"/>
      <c r="F89" s="86"/>
      <c r="G89" s="86"/>
      <c r="H89" s="86"/>
      <c r="I89" s="86"/>
      <c r="J89" s="86"/>
      <c r="K89" s="86"/>
      <c r="L89" s="86"/>
      <c r="M89" s="86"/>
      <c r="N89" s="9">
        <v>0</v>
      </c>
    </row>
    <row r="90" spans="1:14" ht="11.25" customHeight="1">
      <c r="A90" s="10" t="s">
        <v>87</v>
      </c>
      <c r="B90" s="85">
        <v>155.10999999999999</v>
      </c>
      <c r="C90" s="86"/>
      <c r="D90" s="86">
        <v>154.79</v>
      </c>
      <c r="E90" s="86">
        <v>0.19</v>
      </c>
      <c r="F90" s="86"/>
      <c r="G90" s="86"/>
      <c r="H90" s="86"/>
      <c r="I90" s="86"/>
      <c r="J90" s="86">
        <v>0.13</v>
      </c>
      <c r="K90" s="86"/>
      <c r="L90" s="86"/>
      <c r="M90" s="86"/>
      <c r="N90" s="9">
        <v>0</v>
      </c>
    </row>
    <row r="91" spans="1:14" ht="11.25" customHeight="1">
      <c r="A91" s="10" t="s">
        <v>86</v>
      </c>
      <c r="B91" s="85">
        <v>238.82999999999998</v>
      </c>
      <c r="C91" s="86"/>
      <c r="D91" s="86">
        <v>238.5</v>
      </c>
      <c r="E91" s="86">
        <v>0.13</v>
      </c>
      <c r="F91" s="86"/>
      <c r="G91" s="86"/>
      <c r="H91" s="86"/>
      <c r="I91" s="86"/>
      <c r="J91" s="86">
        <v>0.2</v>
      </c>
      <c r="K91" s="86"/>
      <c r="L91" s="86"/>
      <c r="M91" s="86"/>
      <c r="N91" s="9">
        <v>0</v>
      </c>
    </row>
    <row r="92" spans="1:14" ht="11.25" customHeight="1">
      <c r="A92" s="10" t="s">
        <v>85</v>
      </c>
      <c r="B92" s="85">
        <v>298.07000000000005</v>
      </c>
      <c r="C92" s="86"/>
      <c r="D92" s="86">
        <v>297.68</v>
      </c>
      <c r="E92" s="86">
        <v>0.16</v>
      </c>
      <c r="F92" s="86"/>
      <c r="G92" s="86"/>
      <c r="H92" s="86"/>
      <c r="I92" s="86"/>
      <c r="J92" s="86">
        <v>0.23</v>
      </c>
      <c r="K92" s="86"/>
      <c r="L92" s="86"/>
      <c r="M92" s="86"/>
      <c r="N92" s="9">
        <v>0</v>
      </c>
    </row>
    <row r="93" spans="1:14" ht="11.25" customHeight="1">
      <c r="A93" s="10" t="s">
        <v>84</v>
      </c>
      <c r="B93" s="76">
        <v>383.67500000000001</v>
      </c>
      <c r="C93" s="9"/>
      <c r="D93" s="9">
        <v>382.6</v>
      </c>
      <c r="E93" s="9">
        <v>7.4999999999999997E-2</v>
      </c>
      <c r="F93" s="9"/>
      <c r="G93" s="9"/>
      <c r="H93" s="9"/>
      <c r="I93" s="9"/>
      <c r="J93" s="9">
        <v>1</v>
      </c>
      <c r="K93" s="9"/>
      <c r="L93" s="9"/>
      <c r="M93" s="9"/>
      <c r="N93" s="9">
        <v>0</v>
      </c>
    </row>
    <row r="94" spans="1:14" ht="12" customHeight="1">
      <c r="A94" s="10" t="s">
        <v>83</v>
      </c>
      <c r="B94" s="76">
        <v>329.71000000000004</v>
      </c>
      <c r="C94" s="9"/>
      <c r="D94" s="9">
        <v>328.95</v>
      </c>
      <c r="E94" s="9">
        <v>0.16</v>
      </c>
      <c r="F94" s="9"/>
      <c r="G94" s="9"/>
      <c r="H94" s="9"/>
      <c r="I94" s="9"/>
      <c r="J94" s="9">
        <v>0.6</v>
      </c>
      <c r="K94" s="9"/>
      <c r="L94" s="9"/>
      <c r="M94" s="9"/>
      <c r="N94" s="9">
        <v>0</v>
      </c>
    </row>
    <row r="95" spans="1:14" ht="12" customHeight="1">
      <c r="A95" s="10" t="s">
        <v>82</v>
      </c>
      <c r="B95" s="76">
        <v>219.26</v>
      </c>
      <c r="C95" s="9"/>
      <c r="D95" s="9">
        <v>218.5</v>
      </c>
      <c r="E95" s="9">
        <v>0.16</v>
      </c>
      <c r="F95" s="9"/>
      <c r="G95" s="9"/>
      <c r="H95" s="9"/>
      <c r="I95" s="9"/>
      <c r="J95" s="9">
        <v>0.6</v>
      </c>
      <c r="K95" s="9"/>
      <c r="L95" s="9"/>
      <c r="M95" s="9"/>
      <c r="N95" s="9">
        <v>0</v>
      </c>
    </row>
    <row r="96" spans="1:14" ht="12" customHeight="1">
      <c r="A96" s="10" t="s">
        <v>81</v>
      </c>
      <c r="B96" s="76">
        <v>251.06</v>
      </c>
      <c r="C96" s="9"/>
      <c r="D96" s="9">
        <v>241.6</v>
      </c>
      <c r="E96" s="9">
        <v>0.16</v>
      </c>
      <c r="F96" s="9"/>
      <c r="G96" s="9"/>
      <c r="H96" s="9"/>
      <c r="I96" s="9"/>
      <c r="J96" s="9">
        <v>9</v>
      </c>
      <c r="K96" s="9">
        <v>0.3</v>
      </c>
      <c r="L96" s="9"/>
      <c r="M96" s="9"/>
      <c r="N96" s="9">
        <v>0</v>
      </c>
    </row>
    <row r="97" spans="1:23" ht="12" customHeight="1">
      <c r="A97" s="10" t="s">
        <v>80</v>
      </c>
      <c r="B97" s="76">
        <v>222.36999999999998</v>
      </c>
      <c r="C97" s="9"/>
      <c r="D97" s="9">
        <v>212.67</v>
      </c>
      <c r="E97" s="9">
        <v>0.5</v>
      </c>
      <c r="F97" s="9"/>
      <c r="G97" s="9">
        <v>0.6</v>
      </c>
      <c r="H97" s="9"/>
      <c r="I97" s="9"/>
      <c r="J97" s="9">
        <v>8</v>
      </c>
      <c r="K97" s="9">
        <v>0.6</v>
      </c>
      <c r="L97" s="9"/>
      <c r="M97" s="9"/>
      <c r="N97" s="9">
        <v>0</v>
      </c>
    </row>
    <row r="98" spans="1:23" ht="12" customHeight="1">
      <c r="A98" s="10" t="s">
        <v>79</v>
      </c>
      <c r="B98" s="76">
        <v>156.42599999999999</v>
      </c>
      <c r="C98" s="9"/>
      <c r="D98" s="9">
        <v>149.6</v>
      </c>
      <c r="E98" s="9">
        <v>0.5</v>
      </c>
      <c r="F98" s="9"/>
      <c r="G98" s="9">
        <v>1.1259999999999999</v>
      </c>
      <c r="H98" s="9"/>
      <c r="I98" s="9"/>
      <c r="J98" s="9">
        <v>4.5999999999999996</v>
      </c>
      <c r="K98" s="9">
        <v>0.6</v>
      </c>
      <c r="L98" s="9"/>
      <c r="M98" s="9"/>
      <c r="N98" s="9">
        <v>0</v>
      </c>
      <c r="W98" s="3" t="s">
        <v>38</v>
      </c>
    </row>
    <row r="99" spans="1:23" ht="12" customHeight="1">
      <c r="A99" s="10" t="s">
        <v>78</v>
      </c>
      <c r="B99" s="76">
        <v>167.47299999999998</v>
      </c>
      <c r="C99" s="9"/>
      <c r="D99" s="9">
        <v>154.38</v>
      </c>
      <c r="E99" s="9">
        <v>0.54</v>
      </c>
      <c r="F99" s="9"/>
      <c r="G99" s="9">
        <v>1.0029999999999999</v>
      </c>
      <c r="H99" s="9"/>
      <c r="I99" s="9"/>
      <c r="J99" s="9">
        <v>8.5500000000000007</v>
      </c>
      <c r="K99" s="9">
        <v>2.6</v>
      </c>
      <c r="L99" s="9">
        <v>0.4</v>
      </c>
      <c r="M99" s="9"/>
      <c r="N99" s="9">
        <v>0</v>
      </c>
    </row>
    <row r="100" spans="1:23" ht="12" customHeight="1">
      <c r="A100" s="10" t="s">
        <v>77</v>
      </c>
      <c r="B100" s="76">
        <v>210.82</v>
      </c>
      <c r="C100" s="9"/>
      <c r="D100" s="9">
        <v>197.65</v>
      </c>
      <c r="E100" s="9">
        <v>0.54</v>
      </c>
      <c r="F100" s="9"/>
      <c r="G100" s="9">
        <v>1.4</v>
      </c>
      <c r="H100" s="9">
        <v>1</v>
      </c>
      <c r="I100" s="9"/>
      <c r="J100" s="9">
        <v>7</v>
      </c>
      <c r="K100" s="9">
        <v>2.6</v>
      </c>
      <c r="L100" s="9">
        <v>0.63</v>
      </c>
      <c r="M100" s="9"/>
      <c r="N100" s="9">
        <v>0</v>
      </c>
    </row>
    <row r="101" spans="1:23" ht="12" customHeight="1">
      <c r="A101" s="10" t="s">
        <v>76</v>
      </c>
      <c r="B101" s="76">
        <v>163.67900000000003</v>
      </c>
      <c r="C101" s="9"/>
      <c r="D101" s="9">
        <v>149.22200000000001</v>
      </c>
      <c r="E101" s="9">
        <v>0.157</v>
      </c>
      <c r="F101" s="9"/>
      <c r="G101" s="9">
        <v>1.4</v>
      </c>
      <c r="H101" s="9">
        <v>0.4</v>
      </c>
      <c r="I101" s="9"/>
      <c r="J101" s="9">
        <v>5</v>
      </c>
      <c r="K101" s="9">
        <v>6.92</v>
      </c>
      <c r="L101" s="9">
        <v>0.57999999999999996</v>
      </c>
      <c r="M101" s="9"/>
      <c r="N101" s="9">
        <v>0</v>
      </c>
    </row>
    <row r="102" spans="1:23" ht="12" customHeight="1">
      <c r="A102" s="10" t="s">
        <v>75</v>
      </c>
      <c r="B102" s="76">
        <v>215.06100000000001</v>
      </c>
      <c r="C102" s="9"/>
      <c r="D102" s="9">
        <v>198.01</v>
      </c>
      <c r="E102" s="9"/>
      <c r="F102" s="9"/>
      <c r="G102" s="9">
        <v>1.901</v>
      </c>
      <c r="H102" s="9">
        <v>0.6</v>
      </c>
      <c r="I102" s="9">
        <v>4.5</v>
      </c>
      <c r="J102" s="9">
        <v>6</v>
      </c>
      <c r="K102" s="9">
        <v>3.8</v>
      </c>
      <c r="L102" s="9">
        <v>0.25</v>
      </c>
      <c r="M102" s="9"/>
      <c r="N102" s="9">
        <v>0</v>
      </c>
    </row>
    <row r="103" spans="1:23" ht="12" customHeight="1">
      <c r="A103" s="10" t="s">
        <v>74</v>
      </c>
      <c r="B103" s="76">
        <v>227.38899999999998</v>
      </c>
      <c r="C103" s="9"/>
      <c r="D103" s="9">
        <v>192.65</v>
      </c>
      <c r="E103" s="9"/>
      <c r="F103" s="9"/>
      <c r="G103" s="9">
        <v>3.9E-2</v>
      </c>
      <c r="H103" s="9">
        <v>0.6</v>
      </c>
      <c r="I103" s="9">
        <v>25</v>
      </c>
      <c r="J103" s="9">
        <v>6</v>
      </c>
      <c r="K103" s="9">
        <v>2.7</v>
      </c>
      <c r="L103" s="9">
        <v>0.4</v>
      </c>
      <c r="M103" s="9"/>
      <c r="N103" s="9">
        <v>0</v>
      </c>
    </row>
    <row r="104" spans="1:23" ht="12" customHeight="1">
      <c r="A104" s="10" t="s">
        <v>57</v>
      </c>
      <c r="B104" s="85">
        <v>257.43</v>
      </c>
      <c r="C104" s="86"/>
      <c r="D104" s="86">
        <v>219.7</v>
      </c>
      <c r="E104" s="86"/>
      <c r="F104" s="86"/>
      <c r="G104" s="86"/>
      <c r="H104" s="86">
        <v>0.6</v>
      </c>
      <c r="I104" s="86">
        <v>26.2</v>
      </c>
      <c r="J104" s="86">
        <v>6</v>
      </c>
      <c r="K104" s="86">
        <v>4.45</v>
      </c>
      <c r="L104" s="86">
        <v>0.48</v>
      </c>
      <c r="M104" s="86"/>
      <c r="N104" s="9">
        <v>0</v>
      </c>
    </row>
    <row r="105" spans="1:23" ht="12" customHeight="1">
      <c r="A105" s="10" t="s">
        <v>58</v>
      </c>
      <c r="B105" s="85">
        <v>218.828</v>
      </c>
      <c r="C105" s="86"/>
      <c r="D105" s="86">
        <v>167.5</v>
      </c>
      <c r="E105" s="86"/>
      <c r="F105" s="86"/>
      <c r="G105" s="86"/>
      <c r="H105" s="86">
        <v>0.58799999999999997</v>
      </c>
      <c r="I105" s="86">
        <v>42.5</v>
      </c>
      <c r="J105" s="86">
        <v>6.65</v>
      </c>
      <c r="K105" s="86">
        <v>1.5</v>
      </c>
      <c r="L105" s="86">
        <v>0.09</v>
      </c>
      <c r="M105" s="86"/>
      <c r="N105" s="9">
        <v>0</v>
      </c>
    </row>
    <row r="106" spans="1:23" ht="12" customHeight="1">
      <c r="A106" s="10" t="s">
        <v>59</v>
      </c>
      <c r="B106" s="85">
        <v>264.56799999999998</v>
      </c>
      <c r="C106" s="86"/>
      <c r="D106" s="86">
        <v>207.1</v>
      </c>
      <c r="E106" s="86"/>
      <c r="F106" s="86"/>
      <c r="G106" s="86"/>
      <c r="H106" s="86">
        <v>0.58799999999999997</v>
      </c>
      <c r="I106" s="86">
        <v>44.4</v>
      </c>
      <c r="J106" s="86">
        <v>6.65</v>
      </c>
      <c r="K106" s="86">
        <v>5.7</v>
      </c>
      <c r="L106" s="86">
        <v>0.13</v>
      </c>
      <c r="M106" s="86"/>
      <c r="N106" s="9">
        <v>0</v>
      </c>
    </row>
    <row r="107" spans="1:23" ht="12" customHeight="1">
      <c r="A107" s="10" t="s">
        <v>60</v>
      </c>
      <c r="B107" s="85">
        <v>307.166</v>
      </c>
      <c r="C107" s="86"/>
      <c r="D107" s="86">
        <v>278</v>
      </c>
      <c r="E107" s="86"/>
      <c r="F107" s="86"/>
      <c r="G107" s="86"/>
      <c r="H107" s="86">
        <v>0.58799999999999997</v>
      </c>
      <c r="I107" s="86">
        <v>8.8000000000000007</v>
      </c>
      <c r="J107" s="86">
        <v>6.5780000000000003</v>
      </c>
      <c r="K107" s="86">
        <v>13</v>
      </c>
      <c r="L107" s="86">
        <v>0.2</v>
      </c>
      <c r="M107" s="86"/>
      <c r="N107" s="9">
        <v>0</v>
      </c>
    </row>
    <row r="108" spans="1:23" ht="12" customHeight="1">
      <c r="A108" s="10" t="s">
        <v>61</v>
      </c>
      <c r="B108" s="85">
        <v>404.02199999999999</v>
      </c>
      <c r="C108" s="86">
        <v>1.5</v>
      </c>
      <c r="D108" s="86">
        <v>363.7</v>
      </c>
      <c r="E108" s="86"/>
      <c r="F108" s="86"/>
      <c r="G108" s="86"/>
      <c r="H108" s="86">
        <v>0.55800000000000005</v>
      </c>
      <c r="I108" s="86">
        <v>15.86</v>
      </c>
      <c r="J108" s="86">
        <v>7.1539999999999999</v>
      </c>
      <c r="K108" s="86">
        <v>14.95</v>
      </c>
      <c r="L108" s="86">
        <v>0.3</v>
      </c>
      <c r="M108" s="86"/>
      <c r="N108" s="9">
        <v>0</v>
      </c>
    </row>
    <row r="109" spans="1:23" ht="12" customHeight="1">
      <c r="A109" s="10" t="s">
        <v>62</v>
      </c>
      <c r="B109" s="85">
        <v>409.31200000000007</v>
      </c>
      <c r="C109" s="86">
        <v>1.5</v>
      </c>
      <c r="D109" s="86">
        <v>374.37</v>
      </c>
      <c r="E109" s="86"/>
      <c r="F109" s="86"/>
      <c r="G109" s="86"/>
      <c r="H109" s="86">
        <v>0.58799999999999997</v>
      </c>
      <c r="I109" s="86">
        <v>13.6</v>
      </c>
      <c r="J109" s="86">
        <v>7.1539999999999999</v>
      </c>
      <c r="K109" s="86">
        <v>11.8</v>
      </c>
      <c r="L109" s="86">
        <v>0.3</v>
      </c>
      <c r="M109" s="86"/>
      <c r="N109" s="9">
        <v>0</v>
      </c>
    </row>
    <row r="110" spans="1:23" ht="12" customHeight="1">
      <c r="A110" s="10" t="s">
        <v>38</v>
      </c>
      <c r="B110" s="85">
        <v>424.62800000000004</v>
      </c>
      <c r="C110" s="86">
        <v>3.98</v>
      </c>
      <c r="D110" s="86">
        <v>391.13</v>
      </c>
      <c r="E110" s="86"/>
      <c r="F110" s="86"/>
      <c r="G110" s="86"/>
      <c r="H110" s="86">
        <v>0.58799999999999997</v>
      </c>
      <c r="I110" s="86">
        <v>8.8000000000000007</v>
      </c>
      <c r="J110" s="86">
        <v>8.1300000000000008</v>
      </c>
      <c r="K110" s="86">
        <v>10.9</v>
      </c>
      <c r="L110" s="86">
        <v>1.1000000000000001</v>
      </c>
      <c r="M110" s="86"/>
      <c r="N110" s="9">
        <v>0</v>
      </c>
    </row>
    <row r="111" spans="1:23" ht="12" customHeight="1">
      <c r="A111" s="10" t="s">
        <v>39</v>
      </c>
      <c r="B111" s="76">
        <v>341.83800000000002</v>
      </c>
      <c r="C111" s="9">
        <v>1.5</v>
      </c>
      <c r="D111" s="9">
        <v>309.67</v>
      </c>
      <c r="E111" s="9"/>
      <c r="F111" s="9"/>
      <c r="G111" s="9"/>
      <c r="H111" s="9">
        <v>0.58799999999999997</v>
      </c>
      <c r="I111" s="9">
        <v>11.8</v>
      </c>
      <c r="J111" s="9">
        <v>8.1300000000000008</v>
      </c>
      <c r="K111" s="9">
        <v>9.9499999999999993</v>
      </c>
      <c r="L111" s="9">
        <v>0.2</v>
      </c>
      <c r="M111" s="9"/>
      <c r="N111" s="9">
        <v>0</v>
      </c>
    </row>
    <row r="112" spans="1:23" ht="12" customHeight="1">
      <c r="A112" s="10" t="s">
        <v>40</v>
      </c>
      <c r="B112" s="76">
        <v>334.05</v>
      </c>
      <c r="C112" s="9">
        <v>0.79</v>
      </c>
      <c r="D112" s="9">
        <v>292.69200000000001</v>
      </c>
      <c r="E112" s="9"/>
      <c r="F112" s="9"/>
      <c r="G112" s="9"/>
      <c r="H112" s="9">
        <v>0.58799999999999997</v>
      </c>
      <c r="I112" s="9">
        <v>11.05</v>
      </c>
      <c r="J112" s="9">
        <v>6.33</v>
      </c>
      <c r="K112" s="9">
        <v>18.649999999999999</v>
      </c>
      <c r="L112" s="9">
        <v>3.95</v>
      </c>
      <c r="M112" s="9"/>
      <c r="N112" s="9">
        <v>0</v>
      </c>
    </row>
    <row r="113" spans="1:14" ht="11.25" customHeight="1">
      <c r="A113" s="10" t="s">
        <v>41</v>
      </c>
      <c r="B113" s="76">
        <v>443.86400000000003</v>
      </c>
      <c r="C113" s="9">
        <v>8.41</v>
      </c>
      <c r="D113" s="9">
        <v>386.00400000000002</v>
      </c>
      <c r="E113" s="9"/>
      <c r="F113" s="9"/>
      <c r="G113" s="9"/>
      <c r="H113" s="9">
        <v>0.56999999999999995</v>
      </c>
      <c r="I113" s="9">
        <v>11.3</v>
      </c>
      <c r="J113" s="9">
        <v>8.1300000000000008</v>
      </c>
      <c r="K113" s="9">
        <v>28.25</v>
      </c>
      <c r="L113" s="9">
        <v>1.2</v>
      </c>
      <c r="M113" s="9"/>
      <c r="N113" s="9">
        <v>0</v>
      </c>
    </row>
    <row r="114" spans="1:14" ht="11.25" customHeight="1">
      <c r="A114" s="10" t="s">
        <v>42</v>
      </c>
      <c r="B114" s="76">
        <v>387.01400000000001</v>
      </c>
      <c r="C114" s="9">
        <v>13.36</v>
      </c>
      <c r="D114" s="9">
        <v>333.07600000000002</v>
      </c>
      <c r="E114" s="9"/>
      <c r="F114" s="9"/>
      <c r="G114" s="9"/>
      <c r="H114" s="9">
        <v>0.58799999999999997</v>
      </c>
      <c r="I114" s="9">
        <v>12.9</v>
      </c>
      <c r="J114" s="9">
        <v>8.1300000000000008</v>
      </c>
      <c r="K114" s="9">
        <v>12.96</v>
      </c>
      <c r="L114" s="9">
        <v>6</v>
      </c>
      <c r="M114" s="9"/>
      <c r="N114" s="9">
        <v>0</v>
      </c>
    </row>
    <row r="115" spans="1:14" ht="11.25" customHeight="1">
      <c r="A115" s="10" t="s">
        <v>44</v>
      </c>
      <c r="B115" s="76">
        <v>367.37699999999995</v>
      </c>
      <c r="C115" s="9">
        <v>20.402000000000001</v>
      </c>
      <c r="D115" s="9">
        <v>305.77199999999999</v>
      </c>
      <c r="E115" s="9"/>
      <c r="F115" s="9"/>
      <c r="G115" s="9"/>
      <c r="H115" s="9">
        <v>0.58799999999999997</v>
      </c>
      <c r="I115" s="9">
        <v>15.55</v>
      </c>
      <c r="J115" s="9">
        <v>5.875</v>
      </c>
      <c r="K115" s="9">
        <v>10.45</v>
      </c>
      <c r="L115" s="9">
        <v>6.5</v>
      </c>
      <c r="M115" s="9">
        <v>0.15</v>
      </c>
      <c r="N115" s="9">
        <v>2.09</v>
      </c>
    </row>
    <row r="116" spans="1:14" ht="11.25" customHeight="1">
      <c r="A116" s="10" t="s">
        <v>45</v>
      </c>
      <c r="B116" s="76">
        <v>401.75600000000003</v>
      </c>
      <c r="C116" s="9">
        <v>39.009</v>
      </c>
      <c r="D116" s="9">
        <v>314.214</v>
      </c>
      <c r="E116" s="9"/>
      <c r="F116" s="9"/>
      <c r="G116" s="9"/>
      <c r="H116" s="9">
        <v>0.2</v>
      </c>
      <c r="I116" s="9">
        <v>21.172000000000001</v>
      </c>
      <c r="J116" s="9">
        <v>4.101</v>
      </c>
      <c r="K116" s="9">
        <v>12.9</v>
      </c>
      <c r="L116" s="9">
        <v>8.5</v>
      </c>
      <c r="M116" s="9">
        <v>0.56000000000000005</v>
      </c>
      <c r="N116" s="9">
        <v>1.1000000000000001</v>
      </c>
    </row>
    <row r="117" spans="1:14" ht="11.25" customHeight="1">
      <c r="A117" s="10" t="s">
        <v>46</v>
      </c>
      <c r="B117" s="76">
        <v>406.47699999999998</v>
      </c>
      <c r="C117" s="9">
        <v>38.863</v>
      </c>
      <c r="D117" s="9">
        <v>313.43099999999998</v>
      </c>
      <c r="E117" s="9"/>
      <c r="F117" s="9"/>
      <c r="G117" s="9"/>
      <c r="H117" s="9">
        <v>0.2</v>
      </c>
      <c r="I117" s="9">
        <v>18.391999999999999</v>
      </c>
      <c r="J117" s="9">
        <v>4.67</v>
      </c>
      <c r="K117" s="9">
        <v>19.684999999999999</v>
      </c>
      <c r="L117" s="9">
        <v>9.1999999999999993</v>
      </c>
      <c r="M117" s="9">
        <v>0.93600000000000005</v>
      </c>
      <c r="N117" s="9">
        <v>1.1000000000000001</v>
      </c>
    </row>
    <row r="118" spans="1:14" ht="11.25" customHeight="1">
      <c r="A118" s="10" t="s">
        <v>47</v>
      </c>
      <c r="B118" s="76">
        <v>371.62700000000001</v>
      </c>
      <c r="C118" s="9">
        <v>51.845999999999997</v>
      </c>
      <c r="D118" s="9">
        <v>273.44400000000002</v>
      </c>
      <c r="E118" s="9"/>
      <c r="F118" s="9"/>
      <c r="G118" s="9"/>
      <c r="H118" s="9">
        <v>0.2</v>
      </c>
      <c r="I118" s="9">
        <v>16.777000000000001</v>
      </c>
      <c r="J118" s="9">
        <v>3.75</v>
      </c>
      <c r="K118" s="9">
        <v>15.8</v>
      </c>
      <c r="L118" s="9">
        <v>8</v>
      </c>
      <c r="M118" s="9">
        <v>0.77</v>
      </c>
      <c r="N118" s="9">
        <v>1.04</v>
      </c>
    </row>
    <row r="119" spans="1:14" ht="11.25" customHeight="1">
      <c r="A119" s="10" t="s">
        <v>48</v>
      </c>
      <c r="B119" s="76">
        <v>431.99100000000004</v>
      </c>
      <c r="C119" s="9">
        <v>50.960999999999999</v>
      </c>
      <c r="D119" s="9">
        <v>324.44400000000002</v>
      </c>
      <c r="E119" s="9"/>
      <c r="F119" s="9"/>
      <c r="G119" s="9"/>
      <c r="H119" s="9">
        <v>0.4</v>
      </c>
      <c r="I119" s="9">
        <v>18.617999999999999</v>
      </c>
      <c r="J119" s="9">
        <v>3.4140000000000001</v>
      </c>
      <c r="K119" s="9">
        <v>15.5</v>
      </c>
      <c r="L119" s="9">
        <v>15.709</v>
      </c>
      <c r="M119" s="9">
        <v>1.85</v>
      </c>
      <c r="N119" s="9">
        <v>1.095</v>
      </c>
    </row>
    <row r="120" spans="1:14" ht="11.25" customHeight="1">
      <c r="A120" s="10" t="s">
        <v>49</v>
      </c>
      <c r="B120" s="76">
        <v>531.86599999999999</v>
      </c>
      <c r="C120" s="9">
        <v>84.799000000000007</v>
      </c>
      <c r="D120" s="9">
        <v>373.983</v>
      </c>
      <c r="E120" s="9"/>
      <c r="F120" s="9"/>
      <c r="G120" s="9"/>
      <c r="H120" s="9">
        <v>0.4</v>
      </c>
      <c r="I120" s="9">
        <v>36.57</v>
      </c>
      <c r="J120" s="9">
        <v>2.5840000000000001</v>
      </c>
      <c r="K120" s="9">
        <v>11.72</v>
      </c>
      <c r="L120" s="9">
        <v>18.274999999999999</v>
      </c>
      <c r="M120" s="9">
        <v>2.0499999999999998</v>
      </c>
      <c r="N120" s="9">
        <v>1.4849999999999999</v>
      </c>
    </row>
    <row r="121" spans="1:14" ht="11.25" customHeight="1">
      <c r="A121" s="10" t="s">
        <v>51</v>
      </c>
      <c r="B121" s="76"/>
      <c r="C121" s="76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</row>
    <row r="122" spans="1:14" ht="30" customHeight="1">
      <c r="A122" s="883" t="s">
        <v>8</v>
      </c>
      <c r="B122" s="883"/>
      <c r="C122" s="883"/>
      <c r="D122" s="883"/>
      <c r="E122" s="883"/>
      <c r="F122" s="883"/>
      <c r="G122" s="883"/>
      <c r="H122" s="883"/>
      <c r="I122" s="883"/>
      <c r="J122" s="883"/>
      <c r="K122" s="883"/>
      <c r="L122" s="883"/>
      <c r="M122" s="883"/>
      <c r="N122" s="883"/>
    </row>
    <row r="123" spans="1:14" ht="11.25" customHeight="1">
      <c r="A123" s="10" t="s">
        <v>112</v>
      </c>
      <c r="B123" s="85">
        <v>234.49999999999997</v>
      </c>
      <c r="C123" s="86"/>
      <c r="D123" s="86">
        <v>231.2</v>
      </c>
      <c r="E123" s="86">
        <v>0.9</v>
      </c>
      <c r="F123" s="86">
        <v>0.04</v>
      </c>
      <c r="G123" s="86">
        <v>0.3</v>
      </c>
      <c r="H123" s="86"/>
      <c r="I123" s="86"/>
      <c r="J123" s="86">
        <v>0.28999999999999998</v>
      </c>
      <c r="K123" s="86"/>
      <c r="L123" s="86">
        <v>0.42</v>
      </c>
      <c r="M123" s="86">
        <v>0.95</v>
      </c>
      <c r="N123" s="9">
        <v>0.4</v>
      </c>
    </row>
    <row r="124" spans="1:14" ht="11.25" customHeight="1">
      <c r="A124" s="10" t="s">
        <v>111</v>
      </c>
      <c r="B124" s="85">
        <v>387.6</v>
      </c>
      <c r="C124" s="86"/>
      <c r="D124" s="86">
        <v>376</v>
      </c>
      <c r="E124" s="86">
        <v>2.2999999999999998</v>
      </c>
      <c r="F124" s="86">
        <v>0.1</v>
      </c>
      <c r="G124" s="86">
        <v>0.12</v>
      </c>
      <c r="H124" s="86"/>
      <c r="I124" s="86"/>
      <c r="J124" s="86">
        <v>0.23</v>
      </c>
      <c r="K124" s="86"/>
      <c r="L124" s="86">
        <v>1.7</v>
      </c>
      <c r="M124" s="86">
        <v>6.9</v>
      </c>
      <c r="N124" s="9">
        <v>0.25</v>
      </c>
    </row>
    <row r="125" spans="1:14" ht="11.25" customHeight="1">
      <c r="A125" s="10" t="s">
        <v>110</v>
      </c>
      <c r="B125" s="85">
        <v>252</v>
      </c>
      <c r="C125" s="86"/>
      <c r="D125" s="86">
        <v>247.5</v>
      </c>
      <c r="E125" s="86">
        <v>1.7</v>
      </c>
      <c r="F125" s="86">
        <v>0.16</v>
      </c>
      <c r="G125" s="86">
        <v>0.32</v>
      </c>
      <c r="H125" s="86"/>
      <c r="I125" s="86"/>
      <c r="J125" s="86">
        <v>0.24</v>
      </c>
      <c r="K125" s="86"/>
      <c r="L125" s="86">
        <v>1.22</v>
      </c>
      <c r="M125" s="86">
        <v>0.74</v>
      </c>
      <c r="N125" s="9">
        <v>0.12</v>
      </c>
    </row>
    <row r="126" spans="1:14" ht="11.25" customHeight="1">
      <c r="A126" s="10" t="s">
        <v>109</v>
      </c>
      <c r="B126" s="85">
        <v>440</v>
      </c>
      <c r="C126" s="86"/>
      <c r="D126" s="86">
        <v>435.4</v>
      </c>
      <c r="E126" s="86">
        <v>1.86</v>
      </c>
      <c r="F126" s="86">
        <v>0.12</v>
      </c>
      <c r="G126" s="86">
        <v>0.94099999999999995</v>
      </c>
      <c r="H126" s="86">
        <v>0.16</v>
      </c>
      <c r="I126" s="86"/>
      <c r="J126" s="86">
        <v>0.105</v>
      </c>
      <c r="K126" s="86"/>
      <c r="L126" s="86">
        <v>1.33</v>
      </c>
      <c r="M126" s="86">
        <v>0.01</v>
      </c>
      <c r="N126" s="9">
        <v>7.3999999999999996E-2</v>
      </c>
    </row>
    <row r="127" spans="1:14" ht="11.25" customHeight="1">
      <c r="A127" s="10" t="s">
        <v>108</v>
      </c>
      <c r="B127" s="85">
        <v>289.99999999999994</v>
      </c>
      <c r="C127" s="86"/>
      <c r="D127" s="86">
        <v>286</v>
      </c>
      <c r="E127" s="86">
        <v>0.53</v>
      </c>
      <c r="F127" s="86">
        <v>7.0000000000000007E-2</v>
      </c>
      <c r="G127" s="86">
        <v>0.75</v>
      </c>
      <c r="H127" s="86">
        <v>0.15</v>
      </c>
      <c r="I127" s="86"/>
      <c r="J127" s="86">
        <v>0.1</v>
      </c>
      <c r="K127" s="86"/>
      <c r="L127" s="86">
        <v>2.25</v>
      </c>
      <c r="M127" s="86"/>
      <c r="N127" s="9">
        <v>0.15</v>
      </c>
    </row>
    <row r="128" spans="1:14" ht="11.25" customHeight="1">
      <c r="A128" s="10" t="s">
        <v>107</v>
      </c>
      <c r="B128" s="85">
        <v>375.19999999999993</v>
      </c>
      <c r="C128" s="86"/>
      <c r="D128" s="86">
        <v>372</v>
      </c>
      <c r="E128" s="86">
        <v>0.7</v>
      </c>
      <c r="F128" s="86">
        <v>0.09</v>
      </c>
      <c r="G128" s="86">
        <v>0.2</v>
      </c>
      <c r="H128" s="86"/>
      <c r="I128" s="86"/>
      <c r="J128" s="86">
        <v>0.13</v>
      </c>
      <c r="K128" s="86"/>
      <c r="L128" s="86">
        <v>1.8</v>
      </c>
      <c r="M128" s="86"/>
      <c r="N128" s="9">
        <v>0.28000000000000003</v>
      </c>
    </row>
    <row r="129" spans="1:23" ht="11.25" customHeight="1">
      <c r="A129" s="10" t="s">
        <v>106</v>
      </c>
      <c r="B129" s="76">
        <v>337.9</v>
      </c>
      <c r="C129" s="9"/>
      <c r="D129" s="9">
        <v>335.7</v>
      </c>
      <c r="E129" s="9">
        <v>0.47</v>
      </c>
      <c r="F129" s="9">
        <v>7.4999999999999997E-2</v>
      </c>
      <c r="G129" s="9">
        <v>2.1999999999999999E-2</v>
      </c>
      <c r="H129" s="9"/>
      <c r="I129" s="9"/>
      <c r="J129" s="9">
        <v>0.14000000000000001</v>
      </c>
      <c r="K129" s="9"/>
      <c r="L129" s="9">
        <v>1.28</v>
      </c>
      <c r="M129" s="9"/>
      <c r="N129" s="9">
        <v>0.21299999999999999</v>
      </c>
    </row>
    <row r="130" spans="1:23" ht="12" customHeight="1">
      <c r="A130" s="10" t="s">
        <v>105</v>
      </c>
      <c r="B130" s="76">
        <v>600.00000000000011</v>
      </c>
      <c r="C130" s="9"/>
      <c r="D130" s="9">
        <v>598</v>
      </c>
      <c r="E130" s="9">
        <v>0.45</v>
      </c>
      <c r="F130" s="9">
        <v>0.1</v>
      </c>
      <c r="G130" s="9">
        <v>0</v>
      </c>
      <c r="H130" s="9"/>
      <c r="I130" s="9"/>
      <c r="J130" s="9">
        <v>0.26</v>
      </c>
      <c r="K130" s="9"/>
      <c r="L130" s="9">
        <v>0.7</v>
      </c>
      <c r="M130" s="9">
        <v>0.11</v>
      </c>
      <c r="N130" s="9">
        <v>0.38</v>
      </c>
    </row>
    <row r="131" spans="1:23" ht="12" customHeight="1">
      <c r="A131" s="10" t="s">
        <v>104</v>
      </c>
      <c r="B131" s="76">
        <v>259.99999999999994</v>
      </c>
      <c r="C131" s="9"/>
      <c r="D131" s="9">
        <v>258</v>
      </c>
      <c r="E131" s="9">
        <v>0.56000000000000005</v>
      </c>
      <c r="F131" s="9">
        <v>0.06</v>
      </c>
      <c r="G131" s="9"/>
      <c r="H131" s="9"/>
      <c r="I131" s="9"/>
      <c r="J131" s="9">
        <v>0.2</v>
      </c>
      <c r="K131" s="9">
        <v>0.7</v>
      </c>
      <c r="L131" s="9">
        <v>0.28000000000000003</v>
      </c>
      <c r="M131" s="9"/>
      <c r="N131" s="9">
        <v>0.2</v>
      </c>
    </row>
    <row r="132" spans="1:23" ht="12" customHeight="1">
      <c r="A132" s="10" t="s">
        <v>103</v>
      </c>
      <c r="B132" s="76">
        <v>469.99999999999994</v>
      </c>
      <c r="C132" s="9"/>
      <c r="D132" s="9">
        <v>460.5</v>
      </c>
      <c r="E132" s="9">
        <v>0.36</v>
      </c>
      <c r="F132" s="9">
        <v>2.5000000000000001E-2</v>
      </c>
      <c r="G132" s="9">
        <v>0.1</v>
      </c>
      <c r="H132" s="9">
        <v>0.12</v>
      </c>
      <c r="I132" s="9"/>
      <c r="J132" s="9">
        <v>6.2</v>
      </c>
      <c r="K132" s="9">
        <v>1.7</v>
      </c>
      <c r="L132" s="9">
        <v>0.44</v>
      </c>
      <c r="M132" s="9"/>
      <c r="N132" s="9">
        <v>0.55500000000000005</v>
      </c>
    </row>
    <row r="133" spans="1:23" ht="12" customHeight="1">
      <c r="A133" s="10" t="s">
        <v>102</v>
      </c>
      <c r="B133" s="76">
        <v>205.99999999999997</v>
      </c>
      <c r="C133" s="9"/>
      <c r="D133" s="9">
        <v>203</v>
      </c>
      <c r="E133" s="9">
        <v>0.21</v>
      </c>
      <c r="F133" s="9">
        <v>1.4999999999999999E-2</v>
      </c>
      <c r="G133" s="9">
        <v>0.45</v>
      </c>
      <c r="H133" s="9">
        <v>1.4999999999999999E-2</v>
      </c>
      <c r="I133" s="9"/>
      <c r="J133" s="9">
        <v>0.6</v>
      </c>
      <c r="K133" s="9">
        <v>0.08</v>
      </c>
      <c r="L133" s="9">
        <v>0.4</v>
      </c>
      <c r="M133" s="9"/>
      <c r="N133" s="9">
        <v>1.23</v>
      </c>
    </row>
    <row r="134" spans="1:23" ht="12" customHeight="1">
      <c r="A134" s="10" t="s">
        <v>101</v>
      </c>
      <c r="B134" s="76">
        <v>170</v>
      </c>
      <c r="C134" s="9"/>
      <c r="D134" s="9">
        <v>169.5</v>
      </c>
      <c r="E134" s="9">
        <v>0.188</v>
      </c>
      <c r="F134" s="9">
        <v>1.2E-2</v>
      </c>
      <c r="G134" s="9">
        <v>0</v>
      </c>
      <c r="H134" s="9">
        <v>0</v>
      </c>
      <c r="I134" s="9"/>
      <c r="J134" s="9">
        <v>0.03</v>
      </c>
      <c r="K134" s="9">
        <v>0</v>
      </c>
      <c r="L134" s="9">
        <v>0.22</v>
      </c>
      <c r="M134" s="9"/>
      <c r="N134" s="9">
        <v>0.05</v>
      </c>
      <c r="W134" s="3" t="s">
        <v>38</v>
      </c>
    </row>
    <row r="135" spans="1:23" ht="12" customHeight="1">
      <c r="A135" s="10" t="s">
        <v>100</v>
      </c>
      <c r="B135" s="76">
        <v>204.99999999999997</v>
      </c>
      <c r="C135" s="9"/>
      <c r="D135" s="9">
        <v>204.2</v>
      </c>
      <c r="E135" s="9">
        <v>0.26</v>
      </c>
      <c r="F135" s="9"/>
      <c r="G135" s="9">
        <v>0.1</v>
      </c>
      <c r="H135" s="9"/>
      <c r="I135" s="9"/>
      <c r="J135" s="9">
        <v>0.03</v>
      </c>
      <c r="K135" s="9"/>
      <c r="L135" s="9">
        <v>0.13</v>
      </c>
      <c r="M135" s="9"/>
      <c r="N135" s="9">
        <v>0.28000000000000003</v>
      </c>
    </row>
    <row r="136" spans="1:23" ht="12" customHeight="1">
      <c r="A136" s="10" t="s">
        <v>99</v>
      </c>
      <c r="B136" s="76">
        <v>165</v>
      </c>
      <c r="C136" s="9"/>
      <c r="D136" s="9">
        <v>164.7</v>
      </c>
      <c r="E136" s="9">
        <v>0.10299999999999999</v>
      </c>
      <c r="F136" s="9"/>
      <c r="G136" s="9">
        <v>7.0000000000000001E-3</v>
      </c>
      <c r="H136" s="9"/>
      <c r="I136" s="9"/>
      <c r="J136" s="9"/>
      <c r="K136" s="9"/>
      <c r="L136" s="9">
        <v>0.1</v>
      </c>
      <c r="M136" s="9"/>
      <c r="N136" s="9">
        <v>0.09</v>
      </c>
    </row>
    <row r="137" spans="1:23" ht="12" customHeight="1">
      <c r="A137" s="10" t="s">
        <v>98</v>
      </c>
      <c r="B137" s="76">
        <v>234.99999999999997</v>
      </c>
      <c r="C137" s="9"/>
      <c r="D137" s="9">
        <v>234.5</v>
      </c>
      <c r="E137" s="9">
        <v>0.18</v>
      </c>
      <c r="F137" s="9"/>
      <c r="G137" s="9">
        <v>2.8000000000000001E-2</v>
      </c>
      <c r="H137" s="9"/>
      <c r="I137" s="9"/>
      <c r="J137" s="9"/>
      <c r="K137" s="9"/>
      <c r="L137" s="9">
        <v>0.16400000000000001</v>
      </c>
      <c r="M137" s="9"/>
      <c r="N137" s="9">
        <v>0.128</v>
      </c>
    </row>
    <row r="138" spans="1:23" ht="12" customHeight="1">
      <c r="A138" s="10" t="s">
        <v>97</v>
      </c>
      <c r="B138" s="76">
        <v>240</v>
      </c>
      <c r="C138" s="9"/>
      <c r="D138" s="9">
        <v>239.65</v>
      </c>
      <c r="E138" s="9">
        <v>7.0000000000000007E-2</v>
      </c>
      <c r="F138" s="9"/>
      <c r="G138" s="9">
        <v>1.6E-2</v>
      </c>
      <c r="H138" s="9"/>
      <c r="I138" s="9"/>
      <c r="J138" s="9"/>
      <c r="K138" s="9"/>
      <c r="L138" s="9">
        <v>4.3999999999999997E-2</v>
      </c>
      <c r="M138" s="9"/>
      <c r="N138" s="9">
        <v>0.22</v>
      </c>
    </row>
    <row r="139" spans="1:23" ht="12" customHeight="1">
      <c r="A139" s="10" t="s">
        <v>96</v>
      </c>
      <c r="B139" s="76">
        <v>258.99999999999994</v>
      </c>
      <c r="C139" s="9"/>
      <c r="D139" s="9">
        <v>258.64999999999998</v>
      </c>
      <c r="E139" s="9">
        <v>7.0000000000000007E-2</v>
      </c>
      <c r="F139" s="9"/>
      <c r="G139" s="9">
        <v>1.2E-2</v>
      </c>
      <c r="H139" s="9"/>
      <c r="I139" s="9"/>
      <c r="J139" s="9"/>
      <c r="K139" s="9"/>
      <c r="L139" s="9">
        <v>4.3999999999999997E-2</v>
      </c>
      <c r="M139" s="9"/>
      <c r="N139" s="9">
        <v>0.224</v>
      </c>
    </row>
    <row r="140" spans="1:23" ht="11.25" customHeight="1">
      <c r="A140" s="10" t="s">
        <v>95</v>
      </c>
      <c r="B140" s="85">
        <v>350</v>
      </c>
      <c r="C140" s="86"/>
      <c r="D140" s="86">
        <v>349.5</v>
      </c>
      <c r="E140" s="86">
        <v>0.24</v>
      </c>
      <c r="F140" s="86"/>
      <c r="G140" s="86">
        <v>1.4999999999999999E-2</v>
      </c>
      <c r="H140" s="86"/>
      <c r="I140" s="86"/>
      <c r="J140" s="86"/>
      <c r="K140" s="86"/>
      <c r="L140" s="86"/>
      <c r="M140" s="86"/>
      <c r="N140" s="9">
        <v>0.245</v>
      </c>
    </row>
    <row r="141" spans="1:23" ht="11.25" customHeight="1">
      <c r="A141" s="10" t="s">
        <v>94</v>
      </c>
      <c r="B141" s="85">
        <v>274.09999999999997</v>
      </c>
      <c r="C141" s="86"/>
      <c r="D141" s="86">
        <v>273.83</v>
      </c>
      <c r="E141" s="86">
        <v>0.10100000000000001</v>
      </c>
      <c r="F141" s="86"/>
      <c r="G141" s="86">
        <v>2.5000000000000001E-2</v>
      </c>
      <c r="H141" s="86"/>
      <c r="I141" s="86"/>
      <c r="J141" s="86"/>
      <c r="K141" s="86"/>
      <c r="L141" s="86"/>
      <c r="M141" s="86"/>
      <c r="N141" s="9">
        <v>0.14399999999999999</v>
      </c>
    </row>
    <row r="142" spans="1:23" ht="11.25" customHeight="1">
      <c r="A142" s="10" t="s">
        <v>93</v>
      </c>
      <c r="B142" s="85">
        <v>190.2</v>
      </c>
      <c r="C142" s="86"/>
      <c r="D142" s="86">
        <v>190</v>
      </c>
      <c r="E142" s="86">
        <v>0.1</v>
      </c>
      <c r="F142" s="86"/>
      <c r="G142" s="86"/>
      <c r="H142" s="86"/>
      <c r="I142" s="86"/>
      <c r="J142" s="86"/>
      <c r="K142" s="86"/>
      <c r="L142" s="86"/>
      <c r="M142" s="86"/>
      <c r="N142" s="9">
        <v>0.1</v>
      </c>
    </row>
    <row r="143" spans="1:23" ht="11.25" customHeight="1">
      <c r="A143" s="10" t="s">
        <v>92</v>
      </c>
      <c r="B143" s="85">
        <v>234.7</v>
      </c>
      <c r="C143" s="86"/>
      <c r="D143" s="86">
        <v>226.6</v>
      </c>
      <c r="E143" s="86">
        <v>5.5E-2</v>
      </c>
      <c r="F143" s="86"/>
      <c r="G143" s="86"/>
      <c r="H143" s="86"/>
      <c r="I143" s="86"/>
      <c r="J143" s="86">
        <v>8</v>
      </c>
      <c r="K143" s="86"/>
      <c r="L143" s="86"/>
      <c r="M143" s="86"/>
      <c r="N143" s="9">
        <v>4.4999999999999998E-2</v>
      </c>
    </row>
    <row r="144" spans="1:23" ht="11.25" customHeight="1">
      <c r="A144" s="10" t="s">
        <v>91</v>
      </c>
      <c r="B144" s="85">
        <v>310.59999999999997</v>
      </c>
      <c r="C144" s="86"/>
      <c r="D144" s="86">
        <v>287.2</v>
      </c>
      <c r="E144" s="86"/>
      <c r="F144" s="86"/>
      <c r="G144" s="86"/>
      <c r="H144" s="86"/>
      <c r="I144" s="86"/>
      <c r="J144" s="86">
        <v>23.4</v>
      </c>
      <c r="K144" s="86"/>
      <c r="L144" s="86"/>
      <c r="M144" s="86"/>
      <c r="N144" s="9">
        <v>0</v>
      </c>
    </row>
    <row r="145" spans="1:23" ht="11.25" customHeight="1">
      <c r="A145" s="10" t="s">
        <v>90</v>
      </c>
      <c r="B145" s="85">
        <v>221.39999999999998</v>
      </c>
      <c r="C145" s="86"/>
      <c r="D145" s="86">
        <v>216.2</v>
      </c>
      <c r="E145" s="86"/>
      <c r="F145" s="86"/>
      <c r="G145" s="86"/>
      <c r="H145" s="86"/>
      <c r="I145" s="86"/>
      <c r="J145" s="86">
        <v>5.2</v>
      </c>
      <c r="K145" s="86"/>
      <c r="L145" s="86"/>
      <c r="M145" s="86"/>
      <c r="N145" s="9">
        <v>0</v>
      </c>
    </row>
    <row r="146" spans="1:23" ht="11.25" customHeight="1">
      <c r="A146" s="10" t="s">
        <v>89</v>
      </c>
      <c r="B146" s="85">
        <v>233.4</v>
      </c>
      <c r="C146" s="86"/>
      <c r="D146" s="86">
        <v>233.4</v>
      </c>
      <c r="E146" s="86"/>
      <c r="F146" s="86"/>
      <c r="G146" s="86"/>
      <c r="H146" s="86"/>
      <c r="I146" s="86"/>
      <c r="J146" s="86"/>
      <c r="K146" s="86"/>
      <c r="L146" s="86"/>
      <c r="M146" s="86"/>
      <c r="N146" s="9">
        <v>0</v>
      </c>
    </row>
    <row r="147" spans="1:23" ht="11.25" customHeight="1">
      <c r="A147" s="10" t="s">
        <v>88</v>
      </c>
      <c r="B147" s="85">
        <v>208.1</v>
      </c>
      <c r="C147" s="86"/>
      <c r="D147" s="86">
        <v>208.1</v>
      </c>
      <c r="E147" s="86"/>
      <c r="F147" s="86"/>
      <c r="G147" s="86"/>
      <c r="H147" s="86"/>
      <c r="I147" s="86"/>
      <c r="J147" s="86"/>
      <c r="K147" s="86"/>
      <c r="L147" s="86"/>
      <c r="M147" s="86"/>
      <c r="N147" s="9">
        <v>0</v>
      </c>
    </row>
    <row r="148" spans="1:23" ht="11.25" customHeight="1">
      <c r="A148" s="10" t="s">
        <v>87</v>
      </c>
      <c r="B148" s="85">
        <v>237.81700000000001</v>
      </c>
      <c r="C148" s="86"/>
      <c r="D148" s="86">
        <v>237.4</v>
      </c>
      <c r="E148" s="86">
        <v>0.247</v>
      </c>
      <c r="F148" s="86"/>
      <c r="G148" s="86"/>
      <c r="H148" s="86"/>
      <c r="I148" s="86"/>
      <c r="J148" s="86">
        <v>0.17</v>
      </c>
      <c r="K148" s="86"/>
      <c r="L148" s="86"/>
      <c r="M148" s="86"/>
      <c r="N148" s="9">
        <v>0</v>
      </c>
    </row>
    <row r="149" spans="1:23" ht="11.25" customHeight="1">
      <c r="A149" s="10" t="s">
        <v>86</v>
      </c>
      <c r="B149" s="85">
        <v>462.39</v>
      </c>
      <c r="C149" s="86"/>
      <c r="D149" s="86">
        <v>461.95</v>
      </c>
      <c r="E149" s="86">
        <v>0.14000000000000001</v>
      </c>
      <c r="F149" s="86"/>
      <c r="G149" s="86"/>
      <c r="H149" s="86"/>
      <c r="I149" s="86"/>
      <c r="J149" s="86">
        <v>0.3</v>
      </c>
      <c r="K149" s="86"/>
      <c r="L149" s="86"/>
      <c r="M149" s="86"/>
      <c r="N149" s="9">
        <v>0</v>
      </c>
    </row>
    <row r="150" spans="1:23" ht="11.25" customHeight="1">
      <c r="A150" s="10" t="s">
        <v>85</v>
      </c>
      <c r="B150" s="85">
        <v>280.85599999999999</v>
      </c>
      <c r="C150" s="86"/>
      <c r="D150" s="86">
        <v>280.36599999999999</v>
      </c>
      <c r="E150" s="86">
        <v>0.17</v>
      </c>
      <c r="F150" s="86"/>
      <c r="G150" s="86"/>
      <c r="H150" s="86"/>
      <c r="I150" s="86"/>
      <c r="J150" s="86">
        <v>0.32</v>
      </c>
      <c r="K150" s="86"/>
      <c r="L150" s="86"/>
      <c r="M150" s="86"/>
      <c r="N150" s="9">
        <v>0</v>
      </c>
    </row>
    <row r="151" spans="1:23" ht="11.25" customHeight="1">
      <c r="A151" s="10" t="s">
        <v>84</v>
      </c>
      <c r="B151" s="76">
        <v>627.69499999999994</v>
      </c>
      <c r="C151" s="9"/>
      <c r="D151" s="9">
        <v>626.29999999999995</v>
      </c>
      <c r="E151" s="9">
        <v>5.5E-2</v>
      </c>
      <c r="F151" s="9"/>
      <c r="G151" s="9"/>
      <c r="H151" s="9"/>
      <c r="I151" s="9"/>
      <c r="J151" s="9">
        <v>1.34</v>
      </c>
      <c r="K151" s="9"/>
      <c r="L151" s="9"/>
      <c r="M151" s="9"/>
      <c r="N151" s="9">
        <v>0</v>
      </c>
    </row>
    <row r="152" spans="1:23" ht="12" customHeight="1">
      <c r="A152" s="10" t="s">
        <v>83</v>
      </c>
      <c r="B152" s="76">
        <v>340.20700000000005</v>
      </c>
      <c r="C152" s="9"/>
      <c r="D152" s="9">
        <v>339.3</v>
      </c>
      <c r="E152" s="9">
        <v>0.187</v>
      </c>
      <c r="F152" s="9"/>
      <c r="G152" s="9"/>
      <c r="H152" s="9"/>
      <c r="I152" s="9"/>
      <c r="J152" s="9">
        <v>0.72</v>
      </c>
      <c r="K152" s="9"/>
      <c r="L152" s="9"/>
      <c r="M152" s="9"/>
      <c r="N152" s="9">
        <v>0</v>
      </c>
    </row>
    <row r="153" spans="1:23" ht="12" customHeight="1">
      <c r="A153" s="10" t="s">
        <v>82</v>
      </c>
      <c r="B153" s="76">
        <v>419.59999999999997</v>
      </c>
      <c r="C153" s="9"/>
      <c r="D153" s="9">
        <v>418.5</v>
      </c>
      <c r="E153" s="9">
        <v>0.2</v>
      </c>
      <c r="F153" s="9"/>
      <c r="G153" s="9"/>
      <c r="H153" s="9"/>
      <c r="I153" s="9"/>
      <c r="J153" s="9">
        <v>0.9</v>
      </c>
      <c r="K153" s="9"/>
      <c r="L153" s="9"/>
      <c r="M153" s="9"/>
      <c r="N153" s="9">
        <v>0</v>
      </c>
    </row>
    <row r="154" spans="1:23" ht="12" customHeight="1">
      <c r="A154" s="10" t="s">
        <v>81</v>
      </c>
      <c r="B154" s="76">
        <v>394.8</v>
      </c>
      <c r="C154" s="9"/>
      <c r="D154" s="9">
        <v>381.5</v>
      </c>
      <c r="E154" s="9">
        <v>0.3</v>
      </c>
      <c r="F154" s="9"/>
      <c r="G154" s="9"/>
      <c r="H154" s="9"/>
      <c r="I154" s="9"/>
      <c r="J154" s="9">
        <v>12.6</v>
      </c>
      <c r="K154" s="9">
        <v>0.4</v>
      </c>
      <c r="L154" s="9"/>
      <c r="M154" s="9"/>
      <c r="N154" s="9">
        <v>0</v>
      </c>
    </row>
    <row r="155" spans="1:23" ht="12" customHeight="1">
      <c r="A155" s="10" t="s">
        <v>80</v>
      </c>
      <c r="B155" s="76">
        <v>361.9</v>
      </c>
      <c r="C155" s="9"/>
      <c r="D155" s="9">
        <v>346.5</v>
      </c>
      <c r="E155" s="9">
        <v>0.9</v>
      </c>
      <c r="F155" s="9"/>
      <c r="G155" s="9">
        <v>1</v>
      </c>
      <c r="H155" s="9"/>
      <c r="I155" s="9"/>
      <c r="J155" s="9">
        <v>12</v>
      </c>
      <c r="K155" s="9">
        <v>1.5</v>
      </c>
      <c r="L155" s="9"/>
      <c r="M155" s="9"/>
      <c r="N155" s="9">
        <v>0</v>
      </c>
    </row>
    <row r="156" spans="1:23" ht="12" customHeight="1">
      <c r="A156" s="10" t="s">
        <v>79</v>
      </c>
      <c r="B156" s="76">
        <v>220.9</v>
      </c>
      <c r="C156" s="9"/>
      <c r="D156" s="9">
        <v>211.4</v>
      </c>
      <c r="E156" s="9">
        <v>0.7</v>
      </c>
      <c r="F156" s="9"/>
      <c r="G156" s="9">
        <v>1.6</v>
      </c>
      <c r="H156" s="9"/>
      <c r="I156" s="9"/>
      <c r="J156" s="9">
        <v>6.4</v>
      </c>
      <c r="K156" s="9">
        <v>0.8</v>
      </c>
      <c r="L156" s="9"/>
      <c r="M156" s="9"/>
      <c r="N156" s="9">
        <v>0</v>
      </c>
      <c r="W156" s="3" t="s">
        <v>38</v>
      </c>
    </row>
    <row r="157" spans="1:23" ht="12" customHeight="1">
      <c r="A157" s="10" t="s">
        <v>78</v>
      </c>
      <c r="B157" s="76">
        <v>292.95</v>
      </c>
      <c r="C157" s="9"/>
      <c r="D157" s="9">
        <v>263.7</v>
      </c>
      <c r="E157" s="9">
        <v>0.42699999999999999</v>
      </c>
      <c r="F157" s="9"/>
      <c r="G157" s="9">
        <v>1.623</v>
      </c>
      <c r="H157" s="9"/>
      <c r="I157" s="9"/>
      <c r="J157" s="9">
        <v>21.1</v>
      </c>
      <c r="K157" s="9">
        <v>4.7</v>
      </c>
      <c r="L157" s="9">
        <v>1.4</v>
      </c>
      <c r="M157" s="9"/>
      <c r="N157" s="9">
        <v>0</v>
      </c>
    </row>
    <row r="158" spans="1:23" ht="12" customHeight="1">
      <c r="A158" s="10" t="s">
        <v>77</v>
      </c>
      <c r="B158" s="76">
        <v>444.80000000000007</v>
      </c>
      <c r="C158" s="9"/>
      <c r="D158" s="9">
        <v>418.3</v>
      </c>
      <c r="E158" s="9">
        <v>0.8</v>
      </c>
      <c r="F158" s="9"/>
      <c r="G158" s="9">
        <v>2.5</v>
      </c>
      <c r="H158" s="9">
        <v>1.6</v>
      </c>
      <c r="I158" s="9"/>
      <c r="J158" s="9">
        <v>13.1</v>
      </c>
      <c r="K158" s="9">
        <v>6.2</v>
      </c>
      <c r="L158" s="9">
        <v>2.2999999999999998</v>
      </c>
      <c r="M158" s="9"/>
      <c r="N158" s="9">
        <v>0</v>
      </c>
    </row>
    <row r="159" spans="1:23" ht="12" customHeight="1">
      <c r="A159" s="10" t="s">
        <v>76</v>
      </c>
      <c r="B159" s="76">
        <v>347.32299999999998</v>
      </c>
      <c r="C159" s="9"/>
      <c r="D159" s="9">
        <v>320.39999999999998</v>
      </c>
      <c r="E159" s="9">
        <v>0.10299999999999999</v>
      </c>
      <c r="F159" s="9"/>
      <c r="G159" s="9">
        <v>2.8</v>
      </c>
      <c r="H159" s="9">
        <v>0.6</v>
      </c>
      <c r="I159" s="9"/>
      <c r="J159" s="9">
        <v>8</v>
      </c>
      <c r="K159" s="9">
        <v>13.39</v>
      </c>
      <c r="L159" s="9">
        <v>2.0299999999999998</v>
      </c>
      <c r="M159" s="9"/>
      <c r="N159" s="9">
        <v>0</v>
      </c>
    </row>
    <row r="160" spans="1:23" ht="12" customHeight="1">
      <c r="A160" s="10" t="s">
        <v>75</v>
      </c>
      <c r="B160" s="76">
        <v>600.03499999999985</v>
      </c>
      <c r="C160" s="9"/>
      <c r="D160" s="9">
        <v>561.79999999999995</v>
      </c>
      <c r="E160" s="9"/>
      <c r="F160" s="9"/>
      <c r="G160" s="9">
        <v>3.2949999999999999</v>
      </c>
      <c r="H160" s="9">
        <v>0.9</v>
      </c>
      <c r="I160" s="9">
        <v>16.25</v>
      </c>
      <c r="J160" s="9">
        <v>8.5</v>
      </c>
      <c r="K160" s="9">
        <v>8.5399999999999991</v>
      </c>
      <c r="L160" s="9">
        <v>0.75</v>
      </c>
      <c r="M160" s="9"/>
      <c r="N160" s="9">
        <v>0</v>
      </c>
    </row>
    <row r="161" spans="1:14" ht="12" customHeight="1">
      <c r="A161" s="10" t="s">
        <v>74</v>
      </c>
      <c r="B161" s="76">
        <v>625.34899999999993</v>
      </c>
      <c r="C161" s="9"/>
      <c r="D161" s="9">
        <v>517.09</v>
      </c>
      <c r="E161" s="9"/>
      <c r="F161" s="9"/>
      <c r="G161" s="9">
        <v>3.9E-2</v>
      </c>
      <c r="H161" s="9">
        <v>0.8</v>
      </c>
      <c r="I161" s="9">
        <v>90</v>
      </c>
      <c r="J161" s="9">
        <v>8.3000000000000007</v>
      </c>
      <c r="K161" s="9">
        <v>7.72</v>
      </c>
      <c r="L161" s="9">
        <v>1.4</v>
      </c>
      <c r="M161" s="9"/>
      <c r="N161" s="9">
        <v>0</v>
      </c>
    </row>
    <row r="162" spans="1:14" ht="11.25" customHeight="1">
      <c r="A162" s="10" t="s">
        <v>57</v>
      </c>
      <c r="B162" s="85">
        <v>605.4910000000001</v>
      </c>
      <c r="C162" s="86"/>
      <c r="D162" s="86">
        <v>554.95000000000005</v>
      </c>
      <c r="E162" s="86"/>
      <c r="F162" s="86"/>
      <c r="G162" s="86"/>
      <c r="H162" s="86">
        <v>0.57999999999999996</v>
      </c>
      <c r="I162" s="86">
        <v>30.4</v>
      </c>
      <c r="J162" s="86">
        <v>5.9</v>
      </c>
      <c r="K162" s="86">
        <v>12.365</v>
      </c>
      <c r="L162" s="86">
        <v>1.296</v>
      </c>
      <c r="M162" s="86"/>
      <c r="N162" s="9">
        <v>0</v>
      </c>
    </row>
    <row r="163" spans="1:14" ht="11.25" customHeight="1">
      <c r="A163" s="10" t="s">
        <v>58</v>
      </c>
      <c r="B163" s="85">
        <v>611.04000000000008</v>
      </c>
      <c r="C163" s="86"/>
      <c r="D163" s="86">
        <v>473.185</v>
      </c>
      <c r="E163" s="86"/>
      <c r="F163" s="86"/>
      <c r="G163" s="86"/>
      <c r="H163" s="86">
        <v>0.745</v>
      </c>
      <c r="I163" s="86">
        <v>123.5</v>
      </c>
      <c r="J163" s="86">
        <v>8.5850000000000009</v>
      </c>
      <c r="K163" s="86">
        <v>4.8</v>
      </c>
      <c r="L163" s="86">
        <v>0.22500000000000001</v>
      </c>
      <c r="M163" s="86"/>
      <c r="N163" s="9">
        <v>0</v>
      </c>
    </row>
    <row r="164" spans="1:14" ht="11.25" customHeight="1">
      <c r="A164" s="10" t="s">
        <v>59</v>
      </c>
      <c r="B164" s="85">
        <v>701.53499999999997</v>
      </c>
      <c r="C164" s="86"/>
      <c r="D164" s="86">
        <v>576.87</v>
      </c>
      <c r="E164" s="86"/>
      <c r="F164" s="86"/>
      <c r="G164" s="86"/>
      <c r="H164" s="86">
        <v>0.66600000000000004</v>
      </c>
      <c r="I164" s="86">
        <v>94.04</v>
      </c>
      <c r="J164" s="86">
        <v>7.92</v>
      </c>
      <c r="K164" s="86">
        <v>21.74</v>
      </c>
      <c r="L164" s="86">
        <v>0.29899999999999999</v>
      </c>
      <c r="M164" s="86"/>
      <c r="N164" s="9">
        <v>0</v>
      </c>
    </row>
    <row r="165" spans="1:14" ht="11.25" customHeight="1">
      <c r="A165" s="10" t="s">
        <v>60</v>
      </c>
      <c r="B165" s="85">
        <v>685.72200000000009</v>
      </c>
      <c r="C165" s="86"/>
      <c r="D165" s="86">
        <v>626.47</v>
      </c>
      <c r="E165" s="86"/>
      <c r="F165" s="86"/>
      <c r="G165" s="86"/>
      <c r="H165" s="86">
        <v>0.745</v>
      </c>
      <c r="I165" s="86">
        <v>30.4</v>
      </c>
      <c r="J165" s="86">
        <v>5.157</v>
      </c>
      <c r="K165" s="86">
        <v>22.35</v>
      </c>
      <c r="L165" s="86">
        <v>0.6</v>
      </c>
      <c r="M165" s="86"/>
      <c r="N165" s="9">
        <v>0</v>
      </c>
    </row>
    <row r="166" spans="1:14" ht="11.25" customHeight="1">
      <c r="A166" s="10" t="s">
        <v>61</v>
      </c>
      <c r="B166" s="85">
        <v>1025.857</v>
      </c>
      <c r="C166" s="86">
        <v>3.6</v>
      </c>
      <c r="D166" s="86">
        <v>935.18</v>
      </c>
      <c r="E166" s="86"/>
      <c r="F166" s="86"/>
      <c r="G166" s="86"/>
      <c r="H166" s="86">
        <v>0.42799999999999999</v>
      </c>
      <c r="I166" s="86">
        <v>36.020000000000003</v>
      </c>
      <c r="J166" s="86">
        <v>4.2919999999999998</v>
      </c>
      <c r="K166" s="86">
        <v>45.436999999999998</v>
      </c>
      <c r="L166" s="86">
        <v>0.9</v>
      </c>
      <c r="M166" s="86"/>
      <c r="N166" s="9">
        <v>0</v>
      </c>
    </row>
    <row r="167" spans="1:14" ht="11.25" customHeight="1">
      <c r="A167" s="10" t="s">
        <v>62</v>
      </c>
      <c r="B167" s="85">
        <v>1165.9239999999995</v>
      </c>
      <c r="C167" s="86">
        <v>3.6</v>
      </c>
      <c r="D167" s="86">
        <v>1075.1949999999999</v>
      </c>
      <c r="E167" s="86"/>
      <c r="F167" s="86"/>
      <c r="G167" s="86"/>
      <c r="H167" s="86">
        <v>0.70499999999999996</v>
      </c>
      <c r="I167" s="86">
        <v>36.725000000000001</v>
      </c>
      <c r="J167" s="86">
        <v>8.0990000000000002</v>
      </c>
      <c r="K167" s="86">
        <v>40.85</v>
      </c>
      <c r="L167" s="86">
        <v>0.75</v>
      </c>
      <c r="M167" s="86"/>
      <c r="N167" s="9">
        <v>0</v>
      </c>
    </row>
    <row r="168" spans="1:14" ht="11.25" customHeight="1">
      <c r="A168" s="10" t="s">
        <v>38</v>
      </c>
      <c r="B168" s="85">
        <v>1010.7769999999998</v>
      </c>
      <c r="C168" s="86">
        <v>9.2520000000000007</v>
      </c>
      <c r="D168" s="86">
        <v>931.64400000000001</v>
      </c>
      <c r="E168" s="86"/>
      <c r="F168" s="86"/>
      <c r="G168" s="86"/>
      <c r="H168" s="86">
        <v>0.88200000000000001</v>
      </c>
      <c r="I168" s="86">
        <v>22.22</v>
      </c>
      <c r="J168" s="86">
        <v>11.079000000000001</v>
      </c>
      <c r="K168" s="86">
        <v>33.18</v>
      </c>
      <c r="L168" s="86">
        <v>2.52</v>
      </c>
      <c r="M168" s="86"/>
      <c r="N168" s="9">
        <v>0</v>
      </c>
    </row>
    <row r="169" spans="1:14" ht="11.25" customHeight="1">
      <c r="A169" s="10" t="s">
        <v>39</v>
      </c>
      <c r="B169" s="76">
        <v>1001.1130000000001</v>
      </c>
      <c r="C169" s="9">
        <v>3</v>
      </c>
      <c r="D169" s="9">
        <v>902.29399999999998</v>
      </c>
      <c r="E169" s="9"/>
      <c r="F169" s="9"/>
      <c r="G169" s="9"/>
      <c r="H169" s="9">
        <v>0.70499999999999996</v>
      </c>
      <c r="I169" s="9">
        <v>45.65</v>
      </c>
      <c r="J169" s="9">
        <v>6.7489999999999997</v>
      </c>
      <c r="K169" s="9">
        <v>42.075000000000003</v>
      </c>
      <c r="L169" s="9">
        <v>0.64</v>
      </c>
      <c r="M169" s="9"/>
      <c r="N169" s="9">
        <v>0</v>
      </c>
    </row>
    <row r="170" spans="1:14" ht="12" customHeight="1">
      <c r="A170" s="10" t="s">
        <v>40</v>
      </c>
      <c r="B170" s="76">
        <v>1081.0320000000002</v>
      </c>
      <c r="C170" s="9">
        <v>1.8740000000000001</v>
      </c>
      <c r="D170" s="9">
        <v>955.51300000000003</v>
      </c>
      <c r="E170" s="9"/>
      <c r="F170" s="9"/>
      <c r="G170" s="9"/>
      <c r="H170" s="9">
        <v>0.58799999999999997</v>
      </c>
      <c r="I170" s="9">
        <v>35.07</v>
      </c>
      <c r="J170" s="9">
        <v>5.5670000000000002</v>
      </c>
      <c r="K170" s="9">
        <v>72.150000000000006</v>
      </c>
      <c r="L170" s="9">
        <v>10.27</v>
      </c>
      <c r="M170" s="9"/>
      <c r="N170" s="9">
        <v>0</v>
      </c>
    </row>
    <row r="171" spans="1:14" ht="12" customHeight="1">
      <c r="A171" s="10" t="s">
        <v>41</v>
      </c>
      <c r="B171" s="76">
        <v>921.23099999999999</v>
      </c>
      <c r="C171" s="9">
        <v>29.271999999999998</v>
      </c>
      <c r="D171" s="9">
        <v>778.43</v>
      </c>
      <c r="E171" s="9"/>
      <c r="F171" s="9"/>
      <c r="G171" s="9"/>
      <c r="H171" s="9">
        <v>0.56999999999999995</v>
      </c>
      <c r="I171" s="9">
        <v>31.097999999999999</v>
      </c>
      <c r="J171" s="9">
        <v>7.5819999999999999</v>
      </c>
      <c r="K171" s="9">
        <v>70.679000000000002</v>
      </c>
      <c r="L171" s="9">
        <v>3.6</v>
      </c>
      <c r="M171" s="9"/>
      <c r="N171" s="9">
        <v>0</v>
      </c>
    </row>
    <row r="172" spans="1:14" ht="12" customHeight="1">
      <c r="A172" s="10" t="s">
        <v>42</v>
      </c>
      <c r="B172" s="76">
        <v>1337.229</v>
      </c>
      <c r="C172" s="9">
        <v>46.2</v>
      </c>
      <c r="D172" s="9">
        <v>1160.0889999999999</v>
      </c>
      <c r="E172" s="9"/>
      <c r="F172" s="9"/>
      <c r="G172" s="9"/>
      <c r="H172" s="9">
        <v>0.58799999999999997</v>
      </c>
      <c r="I172" s="9">
        <v>50</v>
      </c>
      <c r="J172" s="9">
        <v>10.324</v>
      </c>
      <c r="K172" s="9">
        <v>46.027999999999999</v>
      </c>
      <c r="L172" s="9">
        <v>24</v>
      </c>
      <c r="M172" s="9"/>
      <c r="N172" s="9">
        <v>0</v>
      </c>
    </row>
    <row r="173" spans="1:14" ht="12" customHeight="1">
      <c r="A173" s="10" t="s">
        <v>44</v>
      </c>
      <c r="B173" s="76">
        <v>1285.4309999999998</v>
      </c>
      <c r="C173" s="9">
        <v>77.456000000000003</v>
      </c>
      <c r="D173" s="9">
        <v>1096.9069999999999</v>
      </c>
      <c r="E173" s="9"/>
      <c r="F173" s="9"/>
      <c r="G173" s="9"/>
      <c r="H173" s="9">
        <v>0.58799999999999997</v>
      </c>
      <c r="I173" s="9">
        <v>56.104999999999997</v>
      </c>
      <c r="J173" s="9">
        <v>4.9219999999999997</v>
      </c>
      <c r="K173" s="9">
        <v>26.413</v>
      </c>
      <c r="L173" s="9">
        <v>20.8</v>
      </c>
      <c r="M173" s="9">
        <v>0.15</v>
      </c>
      <c r="N173" s="9">
        <v>2.09</v>
      </c>
    </row>
    <row r="174" spans="1:14" ht="12" customHeight="1">
      <c r="A174" s="10" t="s">
        <v>45</v>
      </c>
      <c r="B174" s="76">
        <v>1267.2419999999997</v>
      </c>
      <c r="C174" s="9">
        <v>111.17100000000001</v>
      </c>
      <c r="D174" s="9">
        <v>1021.0359999999999</v>
      </c>
      <c r="E174" s="9"/>
      <c r="F174" s="9"/>
      <c r="G174" s="9"/>
      <c r="H174" s="9">
        <v>0.24</v>
      </c>
      <c r="I174" s="9">
        <v>58.706000000000003</v>
      </c>
      <c r="J174" s="9">
        <v>3.819</v>
      </c>
      <c r="K174" s="9">
        <v>43.72</v>
      </c>
      <c r="L174" s="9">
        <v>25.5</v>
      </c>
      <c r="M174" s="9">
        <v>0.96</v>
      </c>
      <c r="N174" s="9">
        <v>2.09</v>
      </c>
    </row>
    <row r="175" spans="1:14" ht="12" customHeight="1">
      <c r="A175" s="10" t="s">
        <v>46</v>
      </c>
      <c r="B175" s="76">
        <v>1346.1659999999999</v>
      </c>
      <c r="C175" s="9">
        <v>135.92599999999999</v>
      </c>
      <c r="D175" s="9">
        <v>1054.2929999999999</v>
      </c>
      <c r="E175" s="9"/>
      <c r="F175" s="9"/>
      <c r="G175" s="9"/>
      <c r="H175" s="9">
        <v>0.16</v>
      </c>
      <c r="I175" s="9">
        <v>60.601999999999997</v>
      </c>
      <c r="J175" s="9">
        <v>4.282</v>
      </c>
      <c r="K175" s="9">
        <v>57.145000000000003</v>
      </c>
      <c r="L175" s="9">
        <v>29.44</v>
      </c>
      <c r="M175" s="9">
        <v>1.788</v>
      </c>
      <c r="N175" s="9">
        <v>2.5299999999999998</v>
      </c>
    </row>
    <row r="176" spans="1:14" ht="12" customHeight="1">
      <c r="A176" s="10" t="s">
        <v>47</v>
      </c>
      <c r="B176" s="76">
        <v>962.67399999999998</v>
      </c>
      <c r="C176" s="9">
        <v>157.40899999999999</v>
      </c>
      <c r="D176" s="9">
        <v>692.69799999999998</v>
      </c>
      <c r="E176" s="9"/>
      <c r="F176" s="9"/>
      <c r="G176" s="9"/>
      <c r="H176" s="9">
        <v>0.2</v>
      </c>
      <c r="I176" s="9">
        <v>44.548000000000002</v>
      </c>
      <c r="J176" s="9">
        <v>3.0790000000000002</v>
      </c>
      <c r="K176" s="9">
        <v>45.65</v>
      </c>
      <c r="L176" s="9">
        <v>17.600000000000001</v>
      </c>
      <c r="M176" s="9">
        <v>0.55400000000000005</v>
      </c>
      <c r="N176" s="9">
        <v>0.93600000000000005</v>
      </c>
    </row>
    <row r="177" spans="1:14" ht="12" customHeight="1">
      <c r="A177" s="10" t="s">
        <v>48</v>
      </c>
      <c r="B177" s="76">
        <v>1482.827</v>
      </c>
      <c r="C177" s="9">
        <v>175.19800000000001</v>
      </c>
      <c r="D177" s="9">
        <v>1130.1179999999999</v>
      </c>
      <c r="E177" s="9"/>
      <c r="F177" s="9"/>
      <c r="G177" s="9"/>
      <c r="H177" s="9">
        <v>0.6</v>
      </c>
      <c r="I177" s="9">
        <v>71.822000000000003</v>
      </c>
      <c r="J177" s="9">
        <v>4.3540000000000001</v>
      </c>
      <c r="K177" s="9">
        <v>48.63</v>
      </c>
      <c r="L177" s="9">
        <v>47.127000000000002</v>
      </c>
      <c r="M177" s="9">
        <v>2.96</v>
      </c>
      <c r="N177" s="9">
        <v>2.0179999999999998</v>
      </c>
    </row>
    <row r="178" spans="1:14" ht="12" customHeight="1">
      <c r="A178" s="10" t="s">
        <v>49</v>
      </c>
      <c r="B178" s="76">
        <v>1809.537</v>
      </c>
      <c r="C178" s="9">
        <v>315.76100000000002</v>
      </c>
      <c r="D178" s="9">
        <v>1268.3630000000001</v>
      </c>
      <c r="E178" s="9"/>
      <c r="F178" s="9"/>
      <c r="G178" s="9"/>
      <c r="H178" s="9">
        <v>0.52</v>
      </c>
      <c r="I178" s="9">
        <v>127.986</v>
      </c>
      <c r="J178" s="9">
        <v>2.593</v>
      </c>
      <c r="K178" s="9">
        <v>36.338000000000001</v>
      </c>
      <c r="L178" s="9">
        <v>51.17</v>
      </c>
      <c r="M178" s="9">
        <v>3.899</v>
      </c>
      <c r="N178" s="9">
        <v>2.907</v>
      </c>
    </row>
    <row r="179" spans="1:14" ht="12" customHeight="1">
      <c r="A179" s="10" t="s">
        <v>51</v>
      </c>
      <c r="B179" s="76"/>
      <c r="C179" s="76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</row>
    <row r="180" spans="1:14" ht="30" customHeight="1">
      <c r="A180" s="879" t="s">
        <v>9</v>
      </c>
      <c r="B180" s="879"/>
      <c r="C180" s="879"/>
      <c r="D180" s="879"/>
      <c r="E180" s="879"/>
      <c r="F180" s="879"/>
      <c r="G180" s="879"/>
      <c r="H180" s="879"/>
      <c r="I180" s="879"/>
      <c r="J180" s="879"/>
      <c r="K180" s="879"/>
      <c r="L180" s="879"/>
      <c r="M180" s="879"/>
      <c r="N180" s="879"/>
    </row>
    <row r="181" spans="1:14" ht="11.25" customHeight="1">
      <c r="A181" s="10" t="s">
        <v>112</v>
      </c>
      <c r="B181" s="850">
        <f>(B65/B123)*10000</f>
        <v>8976.5458422174852</v>
      </c>
      <c r="C181" s="851"/>
      <c r="D181" s="851">
        <f t="shared" ref="D181:N181" si="0">(D65/D123)*10000</f>
        <v>8957.6124567474053</v>
      </c>
      <c r="E181" s="851">
        <f t="shared" si="0"/>
        <v>7888.8888888888887</v>
      </c>
      <c r="F181" s="851">
        <f t="shared" si="0"/>
        <v>12500</v>
      </c>
      <c r="G181" s="851">
        <f t="shared" si="0"/>
        <v>21333.333333333332</v>
      </c>
      <c r="H181" s="851"/>
      <c r="I181" s="851"/>
      <c r="J181" s="851">
        <f t="shared" si="0"/>
        <v>8620.6896551724149</v>
      </c>
      <c r="K181" s="851"/>
      <c r="L181" s="851">
        <f t="shared" si="0"/>
        <v>8333.3333333333321</v>
      </c>
      <c r="M181" s="851">
        <f t="shared" si="0"/>
        <v>9473.6842105263167</v>
      </c>
      <c r="N181" s="851">
        <f t="shared" si="0"/>
        <v>12500</v>
      </c>
    </row>
    <row r="182" spans="1:14" ht="11.25" customHeight="1">
      <c r="A182" s="10" t="s">
        <v>111</v>
      </c>
      <c r="B182" s="850">
        <f t="shared" ref="B182:N236" si="1">(B66/B124)*10000</f>
        <v>7992.7760577915378</v>
      </c>
      <c r="C182" s="851"/>
      <c r="D182" s="851">
        <f t="shared" si="1"/>
        <v>7928.1914893617022</v>
      </c>
      <c r="E182" s="851">
        <f t="shared" si="1"/>
        <v>12652.17391304348</v>
      </c>
      <c r="F182" s="851">
        <f t="shared" si="1"/>
        <v>14000.000000000002</v>
      </c>
      <c r="G182" s="851">
        <f t="shared" si="1"/>
        <v>17083.333333333332</v>
      </c>
      <c r="H182" s="851"/>
      <c r="I182" s="851"/>
      <c r="J182" s="851">
        <f t="shared" si="1"/>
        <v>7608.6956521739121</v>
      </c>
      <c r="K182" s="851"/>
      <c r="L182" s="851">
        <f t="shared" si="1"/>
        <v>5882.3529411764712</v>
      </c>
      <c r="M182" s="851">
        <f t="shared" si="1"/>
        <v>10000</v>
      </c>
      <c r="N182" s="851">
        <f t="shared" si="1"/>
        <v>14800</v>
      </c>
    </row>
    <row r="183" spans="1:14" ht="11.25" customHeight="1">
      <c r="A183" s="10" t="s">
        <v>110</v>
      </c>
      <c r="B183" s="850">
        <f t="shared" si="1"/>
        <v>11658.730158730161</v>
      </c>
      <c r="C183" s="851"/>
      <c r="D183" s="851">
        <f t="shared" si="1"/>
        <v>11672.727272727272</v>
      </c>
      <c r="E183" s="851">
        <f t="shared" si="1"/>
        <v>12470.588235294117</v>
      </c>
      <c r="F183" s="851">
        <f t="shared" si="1"/>
        <v>13750</v>
      </c>
      <c r="G183" s="851">
        <f t="shared" si="1"/>
        <v>15000</v>
      </c>
      <c r="H183" s="851"/>
      <c r="I183" s="851"/>
      <c r="J183" s="851">
        <f t="shared" si="1"/>
        <v>7500</v>
      </c>
      <c r="K183" s="851"/>
      <c r="L183" s="851">
        <f t="shared" si="1"/>
        <v>8770.49180327869</v>
      </c>
      <c r="M183" s="851">
        <f t="shared" si="1"/>
        <v>8108.1081081081074</v>
      </c>
      <c r="N183" s="851">
        <f t="shared" si="1"/>
        <v>19166.666666666668</v>
      </c>
    </row>
    <row r="184" spans="1:14" ht="11.25" customHeight="1">
      <c r="A184" s="10" t="s">
        <v>109</v>
      </c>
      <c r="B184" s="850">
        <f t="shared" si="1"/>
        <v>8613.6363636363621</v>
      </c>
      <c r="C184" s="851"/>
      <c r="D184" s="851">
        <f t="shared" si="1"/>
        <v>8605.8796508957275</v>
      </c>
      <c r="E184" s="851">
        <f t="shared" si="1"/>
        <v>8870.967741935483</v>
      </c>
      <c r="F184" s="851">
        <f t="shared" si="1"/>
        <v>15000</v>
      </c>
      <c r="G184" s="851">
        <f t="shared" si="1"/>
        <v>9458.023379383636</v>
      </c>
      <c r="H184" s="851">
        <f t="shared" si="1"/>
        <v>6875</v>
      </c>
      <c r="I184" s="851"/>
      <c r="J184" s="851">
        <f t="shared" si="1"/>
        <v>6666.666666666667</v>
      </c>
      <c r="K184" s="851"/>
      <c r="L184" s="851">
        <f t="shared" si="1"/>
        <v>8872.1804511278187</v>
      </c>
      <c r="M184" s="851">
        <f t="shared" si="1"/>
        <v>10000</v>
      </c>
      <c r="N184" s="851">
        <f t="shared" si="1"/>
        <v>28378.378378378377</v>
      </c>
    </row>
    <row r="185" spans="1:14" ht="11.25" customHeight="1">
      <c r="A185" s="10" t="s">
        <v>108</v>
      </c>
      <c r="B185" s="850">
        <f t="shared" si="1"/>
        <v>11879.310344827589</v>
      </c>
      <c r="C185" s="851"/>
      <c r="D185" s="851">
        <f t="shared" si="1"/>
        <v>11923.076923076924</v>
      </c>
      <c r="E185" s="851">
        <f t="shared" si="1"/>
        <v>8490.566037735849</v>
      </c>
      <c r="F185" s="851">
        <f t="shared" si="1"/>
        <v>14285.714285714286</v>
      </c>
      <c r="G185" s="851">
        <f t="shared" si="1"/>
        <v>11333.333333333334</v>
      </c>
      <c r="H185" s="851">
        <f t="shared" si="1"/>
        <v>6666.666666666667</v>
      </c>
      <c r="I185" s="851"/>
      <c r="J185" s="851">
        <f t="shared" si="1"/>
        <v>7000.0000000000009</v>
      </c>
      <c r="K185" s="851"/>
      <c r="L185" s="851">
        <f t="shared" si="1"/>
        <v>7555.5555555555557</v>
      </c>
      <c r="M185" s="851"/>
      <c r="N185" s="851">
        <f t="shared" si="1"/>
        <v>15333.333333333334</v>
      </c>
    </row>
    <row r="186" spans="1:14" ht="11.25" customHeight="1">
      <c r="A186" s="10" t="s">
        <v>107</v>
      </c>
      <c r="B186" s="850">
        <f t="shared" si="1"/>
        <v>9509.5948827292123</v>
      </c>
      <c r="C186" s="851"/>
      <c r="D186" s="851">
        <f t="shared" si="1"/>
        <v>9516.1290322580644</v>
      </c>
      <c r="E186" s="851">
        <f t="shared" si="1"/>
        <v>10285.714285714286</v>
      </c>
      <c r="F186" s="851">
        <f t="shared" si="1"/>
        <v>14222.222222222223</v>
      </c>
      <c r="G186" s="851">
        <f t="shared" si="1"/>
        <v>11500</v>
      </c>
      <c r="H186" s="851"/>
      <c r="I186" s="851"/>
      <c r="J186" s="851">
        <f t="shared" si="1"/>
        <v>6153.8461538461543</v>
      </c>
      <c r="K186" s="851"/>
      <c r="L186" s="851">
        <f t="shared" si="1"/>
        <v>7722.2222222222217</v>
      </c>
      <c r="M186" s="851"/>
      <c r="N186" s="851">
        <f t="shared" si="1"/>
        <v>9000</v>
      </c>
    </row>
    <row r="187" spans="1:14" ht="11.25" customHeight="1">
      <c r="A187" s="10" t="s">
        <v>106</v>
      </c>
      <c r="B187" s="850">
        <f t="shared" si="1"/>
        <v>9139.6862977212186</v>
      </c>
      <c r="C187" s="851"/>
      <c r="D187" s="851">
        <f t="shared" si="1"/>
        <v>9142.0911528150136</v>
      </c>
      <c r="E187" s="851">
        <f t="shared" si="1"/>
        <v>9361.7021276595751</v>
      </c>
      <c r="F187" s="851">
        <f t="shared" si="1"/>
        <v>13333.333333333334</v>
      </c>
      <c r="G187" s="851">
        <f t="shared" si="1"/>
        <v>6363.6363636363649</v>
      </c>
      <c r="H187" s="851"/>
      <c r="I187" s="851"/>
      <c r="J187" s="851">
        <f t="shared" si="1"/>
        <v>6142.8571428571422</v>
      </c>
      <c r="K187" s="851"/>
      <c r="L187" s="851">
        <f t="shared" si="1"/>
        <v>8515.625</v>
      </c>
      <c r="M187" s="851"/>
      <c r="N187" s="851">
        <f t="shared" si="1"/>
        <v>9389.6713615023491</v>
      </c>
    </row>
    <row r="188" spans="1:14" ht="11.25" customHeight="1">
      <c r="A188" s="10" t="s">
        <v>105</v>
      </c>
      <c r="B188" s="850">
        <f t="shared" si="1"/>
        <v>6116.666666666667</v>
      </c>
      <c r="C188" s="851"/>
      <c r="D188" s="851">
        <f t="shared" si="1"/>
        <v>6108.695652173913</v>
      </c>
      <c r="E188" s="851">
        <f t="shared" si="1"/>
        <v>9555.5555555555547</v>
      </c>
      <c r="F188" s="851">
        <f t="shared" si="1"/>
        <v>10999.999999999998</v>
      </c>
      <c r="G188" s="851"/>
      <c r="H188" s="851"/>
      <c r="I188" s="851"/>
      <c r="J188" s="851">
        <f t="shared" si="1"/>
        <v>6538.4615384615381</v>
      </c>
      <c r="K188" s="851"/>
      <c r="L188" s="851">
        <f t="shared" si="1"/>
        <v>8142.8571428571431</v>
      </c>
      <c r="M188" s="851">
        <f t="shared" si="1"/>
        <v>9090.9090909090919</v>
      </c>
      <c r="N188" s="851">
        <f t="shared" si="1"/>
        <v>8421.0526315789466</v>
      </c>
    </row>
    <row r="189" spans="1:14" ht="12" customHeight="1">
      <c r="A189" s="10" t="s">
        <v>104</v>
      </c>
      <c r="B189" s="850">
        <f t="shared" si="1"/>
        <v>16461.538461538465</v>
      </c>
      <c r="C189" s="851"/>
      <c r="D189" s="851">
        <f t="shared" si="1"/>
        <v>16496.124031007752</v>
      </c>
      <c r="E189" s="851">
        <f t="shared" si="1"/>
        <v>15357.142857142855</v>
      </c>
      <c r="F189" s="851">
        <f t="shared" si="1"/>
        <v>20000</v>
      </c>
      <c r="G189" s="851"/>
      <c r="H189" s="851"/>
      <c r="I189" s="851"/>
      <c r="J189" s="851">
        <f t="shared" si="1"/>
        <v>10000</v>
      </c>
      <c r="K189" s="851">
        <f t="shared" si="1"/>
        <v>9142.8571428571431</v>
      </c>
      <c r="L189" s="851">
        <f t="shared" si="1"/>
        <v>9285.7142857142844</v>
      </c>
      <c r="M189" s="851"/>
      <c r="N189" s="851">
        <f t="shared" si="1"/>
        <v>15999.999999999998</v>
      </c>
    </row>
    <row r="190" spans="1:14" ht="12" customHeight="1">
      <c r="A190" s="10" t="s">
        <v>103</v>
      </c>
      <c r="B190" s="850">
        <f t="shared" si="1"/>
        <v>8351.0638297872356</v>
      </c>
      <c r="C190" s="851"/>
      <c r="D190" s="851">
        <f t="shared" si="1"/>
        <v>8317.0466883821937</v>
      </c>
      <c r="E190" s="851">
        <f t="shared" si="1"/>
        <v>12777.777777777779</v>
      </c>
      <c r="F190" s="851">
        <f t="shared" si="1"/>
        <v>20000</v>
      </c>
      <c r="G190" s="851">
        <f t="shared" si="1"/>
        <v>14999.999999999998</v>
      </c>
      <c r="H190" s="851">
        <f t="shared" si="1"/>
        <v>10000</v>
      </c>
      <c r="I190" s="851"/>
      <c r="J190" s="851">
        <f t="shared" si="1"/>
        <v>8548.3870967741932</v>
      </c>
      <c r="K190" s="851">
        <f t="shared" si="1"/>
        <v>11764.705882352942</v>
      </c>
      <c r="L190" s="851">
        <f t="shared" si="1"/>
        <v>10000</v>
      </c>
      <c r="M190" s="851"/>
      <c r="N190" s="851">
        <f t="shared" si="1"/>
        <v>17657.657657657655</v>
      </c>
    </row>
    <row r="191" spans="1:14" ht="12" customHeight="1">
      <c r="A191" s="10" t="s">
        <v>102</v>
      </c>
      <c r="B191" s="850">
        <f t="shared" si="1"/>
        <v>13548.543689320391</v>
      </c>
      <c r="C191" s="851"/>
      <c r="D191" s="851">
        <f t="shared" si="1"/>
        <v>13546.79802955665</v>
      </c>
      <c r="E191" s="851">
        <f t="shared" si="1"/>
        <v>26666.666666666668</v>
      </c>
      <c r="F191" s="851">
        <f t="shared" si="1"/>
        <v>20000</v>
      </c>
      <c r="G191" s="851">
        <f t="shared" si="1"/>
        <v>10000</v>
      </c>
      <c r="H191" s="851">
        <f t="shared" si="1"/>
        <v>13333.333333333334</v>
      </c>
      <c r="I191" s="851"/>
      <c r="J191" s="851">
        <f t="shared" si="1"/>
        <v>14666.666666666668</v>
      </c>
      <c r="K191" s="851">
        <f t="shared" si="1"/>
        <v>20000</v>
      </c>
      <c r="L191" s="851">
        <f t="shared" si="1"/>
        <v>11749.999999999998</v>
      </c>
      <c r="M191" s="851"/>
      <c r="N191" s="851">
        <f t="shared" si="1"/>
        <v>12439.024390243902</v>
      </c>
    </row>
    <row r="192" spans="1:14" ht="12" customHeight="1">
      <c r="A192" s="10" t="s">
        <v>101</v>
      </c>
      <c r="B192" s="850">
        <f t="shared" si="1"/>
        <v>11570.588235294117</v>
      </c>
      <c r="C192" s="851"/>
      <c r="D192" s="851">
        <f t="shared" si="1"/>
        <v>11563.421828908555</v>
      </c>
      <c r="E192" s="851">
        <f t="shared" si="1"/>
        <v>18617.021276595744</v>
      </c>
      <c r="F192" s="851">
        <f t="shared" si="1"/>
        <v>20833.333333333336</v>
      </c>
      <c r="G192" s="851"/>
      <c r="H192" s="851"/>
      <c r="I192" s="851"/>
      <c r="J192" s="851">
        <f t="shared" si="1"/>
        <v>16666.666666666668</v>
      </c>
      <c r="K192" s="851"/>
      <c r="L192" s="851">
        <f t="shared" si="1"/>
        <v>9090.9090909090919</v>
      </c>
      <c r="M192" s="851"/>
      <c r="N192" s="851">
        <f t="shared" si="1"/>
        <v>14999.999999999998</v>
      </c>
    </row>
    <row r="193" spans="1:14" ht="12" customHeight="1">
      <c r="A193" s="10" t="s">
        <v>100</v>
      </c>
      <c r="B193" s="850">
        <f t="shared" si="1"/>
        <v>8731.707317073171</v>
      </c>
      <c r="C193" s="851"/>
      <c r="D193" s="851">
        <f t="shared" si="1"/>
        <v>8716.9441723800192</v>
      </c>
      <c r="E193" s="851">
        <f t="shared" si="1"/>
        <v>16153.846153846152</v>
      </c>
      <c r="F193" s="851"/>
      <c r="G193" s="851">
        <f t="shared" si="1"/>
        <v>10000</v>
      </c>
      <c r="H193" s="851"/>
      <c r="I193" s="851"/>
      <c r="J193" s="851">
        <f t="shared" si="1"/>
        <v>16666.666666666668</v>
      </c>
      <c r="K193" s="851"/>
      <c r="L193" s="851">
        <f t="shared" si="1"/>
        <v>8461.538461538461</v>
      </c>
      <c r="M193" s="851"/>
      <c r="N193" s="851">
        <f t="shared" si="1"/>
        <v>11428.571428571428</v>
      </c>
    </row>
    <row r="194" spans="1:14" ht="12" customHeight="1">
      <c r="A194" s="10" t="s">
        <v>99</v>
      </c>
      <c r="B194" s="850">
        <f t="shared" si="1"/>
        <v>7575.757575757576</v>
      </c>
      <c r="C194" s="851"/>
      <c r="D194" s="851">
        <f t="shared" si="1"/>
        <v>7559.1985428051012</v>
      </c>
      <c r="E194" s="851">
        <f t="shared" si="1"/>
        <v>23300.970873786406</v>
      </c>
      <c r="F194" s="851"/>
      <c r="G194" s="851">
        <f t="shared" si="1"/>
        <v>14285.714285714286</v>
      </c>
      <c r="H194" s="851"/>
      <c r="I194" s="851"/>
      <c r="J194" s="851"/>
      <c r="K194" s="851"/>
      <c r="L194" s="851">
        <f t="shared" si="1"/>
        <v>10000</v>
      </c>
      <c r="M194" s="851"/>
      <c r="N194" s="851">
        <f t="shared" si="1"/>
        <v>16666.666666666668</v>
      </c>
    </row>
    <row r="195" spans="1:14" ht="12" customHeight="1">
      <c r="A195" s="10" t="s">
        <v>98</v>
      </c>
      <c r="B195" s="850">
        <f t="shared" si="1"/>
        <v>6200</v>
      </c>
      <c r="C195" s="851"/>
      <c r="D195" s="851">
        <f t="shared" si="1"/>
        <v>6187.6332622601285</v>
      </c>
      <c r="E195" s="851">
        <f t="shared" si="1"/>
        <v>13888.888888888889</v>
      </c>
      <c r="F195" s="851"/>
      <c r="G195" s="851">
        <f t="shared" si="1"/>
        <v>10714.285714285714</v>
      </c>
      <c r="H195" s="851"/>
      <c r="I195" s="851"/>
      <c r="J195" s="851"/>
      <c r="K195" s="851"/>
      <c r="L195" s="851">
        <f t="shared" si="1"/>
        <v>9756.0975609756097</v>
      </c>
      <c r="M195" s="851"/>
      <c r="N195" s="851">
        <f t="shared" si="1"/>
        <v>12500</v>
      </c>
    </row>
    <row r="196" spans="1:14" ht="12" customHeight="1">
      <c r="A196" s="10" t="s">
        <v>97</v>
      </c>
      <c r="B196" s="850">
        <f t="shared" si="1"/>
        <v>6083.3333333333321</v>
      </c>
      <c r="C196" s="851"/>
      <c r="D196" s="851">
        <f t="shared" si="1"/>
        <v>6071.3540580012514</v>
      </c>
      <c r="E196" s="851">
        <f t="shared" si="1"/>
        <v>24285.714285714283</v>
      </c>
      <c r="F196" s="851"/>
      <c r="G196" s="851">
        <f t="shared" si="1"/>
        <v>10000</v>
      </c>
      <c r="H196" s="851"/>
      <c r="I196" s="851"/>
      <c r="J196" s="851"/>
      <c r="K196" s="851"/>
      <c r="L196" s="851">
        <f t="shared" si="1"/>
        <v>9090.9090909090919</v>
      </c>
      <c r="M196" s="851"/>
      <c r="N196" s="851">
        <f t="shared" si="1"/>
        <v>12454.545454545456</v>
      </c>
    </row>
    <row r="197" spans="1:14" ht="12" customHeight="1">
      <c r="A197" s="10" t="s">
        <v>96</v>
      </c>
      <c r="B197" s="850">
        <f t="shared" si="1"/>
        <v>6679.5366795366799</v>
      </c>
      <c r="C197" s="851"/>
      <c r="D197" s="851">
        <f t="shared" si="1"/>
        <v>6669.2441523294028</v>
      </c>
      <c r="E197" s="851">
        <f t="shared" si="1"/>
        <v>24285.714285714283</v>
      </c>
      <c r="F197" s="851"/>
      <c r="G197" s="851">
        <f t="shared" si="1"/>
        <v>10000</v>
      </c>
      <c r="H197" s="851"/>
      <c r="I197" s="851"/>
      <c r="J197" s="851"/>
      <c r="K197" s="851"/>
      <c r="L197" s="851">
        <f t="shared" si="1"/>
        <v>9090.9090909090919</v>
      </c>
      <c r="M197" s="851"/>
      <c r="N197" s="851">
        <f t="shared" si="1"/>
        <v>12410.714285714286</v>
      </c>
    </row>
    <row r="198" spans="1:14" ht="12" customHeight="1">
      <c r="A198" s="10" t="s">
        <v>95</v>
      </c>
      <c r="B198" s="850">
        <f t="shared" si="1"/>
        <v>6811.4285714285716</v>
      </c>
      <c r="C198" s="851"/>
      <c r="D198" s="851">
        <f t="shared" si="1"/>
        <v>6809.7281831187411</v>
      </c>
      <c r="E198" s="851">
        <f t="shared" si="1"/>
        <v>7416.666666666667</v>
      </c>
      <c r="F198" s="851"/>
      <c r="G198" s="851">
        <f t="shared" si="1"/>
        <v>8000</v>
      </c>
      <c r="H198" s="851"/>
      <c r="I198" s="851"/>
      <c r="J198" s="851"/>
      <c r="K198" s="851"/>
      <c r="L198" s="851"/>
      <c r="M198" s="851"/>
      <c r="N198" s="851">
        <f t="shared" ref="D198:N213" si="2">(N82/N140)*10000</f>
        <v>8571.4285714285706</v>
      </c>
    </row>
    <row r="199" spans="1:14" ht="11.25" customHeight="1">
      <c r="A199" s="10" t="s">
        <v>94</v>
      </c>
      <c r="B199" s="850">
        <f t="shared" si="1"/>
        <v>7053.6300620211614</v>
      </c>
      <c r="C199" s="851"/>
      <c r="D199" s="851">
        <f t="shared" si="2"/>
        <v>7048.1685717415921</v>
      </c>
      <c r="E199" s="851">
        <f t="shared" si="2"/>
        <v>8613.8613861386129</v>
      </c>
      <c r="F199" s="851"/>
      <c r="G199" s="851">
        <f t="shared" si="2"/>
        <v>7999.9999999999991</v>
      </c>
      <c r="H199" s="851"/>
      <c r="I199" s="851"/>
      <c r="J199" s="851"/>
      <c r="K199" s="851"/>
      <c r="L199" s="851"/>
      <c r="M199" s="851"/>
      <c r="N199" s="851">
        <f t="shared" si="2"/>
        <v>16180.555555555558</v>
      </c>
    </row>
    <row r="200" spans="1:14" ht="11.25" customHeight="1">
      <c r="A200" s="10" t="s">
        <v>93</v>
      </c>
      <c r="B200" s="850">
        <f t="shared" si="1"/>
        <v>8054.6792849631966</v>
      </c>
      <c r="C200" s="851"/>
      <c r="D200" s="851">
        <f t="shared" si="2"/>
        <v>8052.6315789473683</v>
      </c>
      <c r="E200" s="851">
        <f t="shared" si="2"/>
        <v>10000</v>
      </c>
      <c r="F200" s="851"/>
      <c r="G200" s="851"/>
      <c r="H200" s="851"/>
      <c r="I200" s="851"/>
      <c r="J200" s="851"/>
      <c r="K200" s="851"/>
      <c r="L200" s="851"/>
      <c r="M200" s="851"/>
      <c r="N200" s="851">
        <f t="shared" si="2"/>
        <v>10000</v>
      </c>
    </row>
    <row r="201" spans="1:14" ht="11.25" customHeight="1">
      <c r="A201" s="10" t="s">
        <v>92</v>
      </c>
      <c r="B201" s="850">
        <f t="shared" si="1"/>
        <v>7068.5982104814675</v>
      </c>
      <c r="C201" s="851"/>
      <c r="D201" s="851">
        <f t="shared" si="2"/>
        <v>7140.3353927625776</v>
      </c>
      <c r="E201" s="851">
        <f t="shared" si="2"/>
        <v>9090.9090909090919</v>
      </c>
      <c r="F201" s="851"/>
      <c r="G201" s="851"/>
      <c r="H201" s="851"/>
      <c r="I201" s="851"/>
      <c r="J201" s="851">
        <f t="shared" si="2"/>
        <v>5000</v>
      </c>
      <c r="K201" s="851"/>
      <c r="L201" s="851"/>
      <c r="M201" s="851"/>
      <c r="N201" s="851">
        <f t="shared" si="2"/>
        <v>11111.111111111111</v>
      </c>
    </row>
    <row r="202" spans="1:14" ht="11.25" customHeight="1">
      <c r="A202" s="10" t="s">
        <v>91</v>
      </c>
      <c r="B202" s="850">
        <f t="shared" si="1"/>
        <v>5757.2440437862206</v>
      </c>
      <c r="C202" s="851"/>
      <c r="D202" s="851">
        <f t="shared" si="2"/>
        <v>5895.5431754874653</v>
      </c>
      <c r="E202" s="851"/>
      <c r="F202" s="851"/>
      <c r="G202" s="851"/>
      <c r="H202" s="851"/>
      <c r="I202" s="851"/>
      <c r="J202" s="851">
        <f t="shared" si="2"/>
        <v>4059.82905982906</v>
      </c>
      <c r="K202" s="851"/>
      <c r="L202" s="851"/>
      <c r="M202" s="851"/>
      <c r="N202" s="851"/>
    </row>
    <row r="203" spans="1:14" ht="11.25" customHeight="1">
      <c r="A203" s="10" t="s">
        <v>90</v>
      </c>
      <c r="B203" s="850">
        <f t="shared" si="1"/>
        <v>6915.0858175248422</v>
      </c>
      <c r="C203" s="851"/>
      <c r="D203" s="851">
        <f t="shared" si="2"/>
        <v>6970.3977798334872</v>
      </c>
      <c r="E203" s="851"/>
      <c r="F203" s="851"/>
      <c r="G203" s="851"/>
      <c r="H203" s="851"/>
      <c r="I203" s="851"/>
      <c r="J203" s="851">
        <f t="shared" si="2"/>
        <v>4615.3846153846152</v>
      </c>
      <c r="K203" s="851"/>
      <c r="L203" s="851"/>
      <c r="M203" s="851"/>
      <c r="N203" s="851"/>
    </row>
    <row r="204" spans="1:14" ht="11.25" customHeight="1">
      <c r="A204" s="10" t="s">
        <v>89</v>
      </c>
      <c r="B204" s="850">
        <f t="shared" si="1"/>
        <v>4712.939160239931</v>
      </c>
      <c r="C204" s="851"/>
      <c r="D204" s="851">
        <f t="shared" si="2"/>
        <v>4712.939160239931</v>
      </c>
      <c r="E204" s="851"/>
      <c r="F204" s="851"/>
      <c r="G204" s="851"/>
      <c r="H204" s="851"/>
      <c r="I204" s="851"/>
      <c r="J204" s="851"/>
      <c r="K204" s="851"/>
      <c r="L204" s="851"/>
      <c r="M204" s="851"/>
      <c r="N204" s="851"/>
    </row>
    <row r="205" spans="1:14" ht="11.25" customHeight="1">
      <c r="A205" s="10" t="s">
        <v>88</v>
      </c>
      <c r="B205" s="850">
        <f t="shared" si="1"/>
        <v>6424.7957712638145</v>
      </c>
      <c r="C205" s="851"/>
      <c r="D205" s="851">
        <f t="shared" si="2"/>
        <v>6424.7957712638145</v>
      </c>
      <c r="E205" s="851"/>
      <c r="F205" s="851"/>
      <c r="G205" s="851"/>
      <c r="H205" s="851"/>
      <c r="I205" s="851"/>
      <c r="J205" s="851"/>
      <c r="K205" s="851"/>
      <c r="L205" s="851"/>
      <c r="M205" s="851"/>
      <c r="N205" s="851"/>
    </row>
    <row r="206" spans="1:14" ht="11.25" customHeight="1">
      <c r="A206" s="10" t="s">
        <v>87</v>
      </c>
      <c r="B206" s="850">
        <f t="shared" si="1"/>
        <v>6522.2418918748435</v>
      </c>
      <c r="C206" s="851"/>
      <c r="D206" s="851">
        <f t="shared" si="2"/>
        <v>6520.2190395956186</v>
      </c>
      <c r="E206" s="851">
        <f t="shared" si="2"/>
        <v>7692.3076923076924</v>
      </c>
      <c r="F206" s="851"/>
      <c r="G206" s="851"/>
      <c r="H206" s="851"/>
      <c r="I206" s="851"/>
      <c r="J206" s="851">
        <f t="shared" si="2"/>
        <v>7647.0588235294108</v>
      </c>
      <c r="K206" s="851"/>
      <c r="L206" s="851"/>
      <c r="M206" s="851"/>
      <c r="N206" s="851"/>
    </row>
    <row r="207" spans="1:14" ht="11.25" customHeight="1">
      <c r="A207" s="10" t="s">
        <v>86</v>
      </c>
      <c r="B207" s="850">
        <f t="shared" si="1"/>
        <v>5165.1203529488084</v>
      </c>
      <c r="C207" s="851"/>
      <c r="D207" s="851">
        <f t="shared" si="2"/>
        <v>5162.8964173611866</v>
      </c>
      <c r="E207" s="851">
        <f t="shared" si="2"/>
        <v>9285.7142857142844</v>
      </c>
      <c r="F207" s="851"/>
      <c r="G207" s="851"/>
      <c r="H207" s="851"/>
      <c r="I207" s="851"/>
      <c r="J207" s="851">
        <f t="shared" si="2"/>
        <v>6666.666666666667</v>
      </c>
      <c r="K207" s="851"/>
      <c r="L207" s="851"/>
      <c r="M207" s="851"/>
      <c r="N207" s="851"/>
    </row>
    <row r="208" spans="1:14" ht="11.25" customHeight="1">
      <c r="A208" s="10" t="s">
        <v>85</v>
      </c>
      <c r="B208" s="850">
        <f t="shared" si="1"/>
        <v>10612.911954880796</v>
      </c>
      <c r="C208" s="851"/>
      <c r="D208" s="851">
        <f t="shared" si="2"/>
        <v>10617.549916894346</v>
      </c>
      <c r="E208" s="851">
        <f t="shared" si="2"/>
        <v>9411.7647058823532</v>
      </c>
      <c r="F208" s="851"/>
      <c r="G208" s="851"/>
      <c r="H208" s="851"/>
      <c r="I208" s="851"/>
      <c r="J208" s="851">
        <f t="shared" si="2"/>
        <v>7187.5</v>
      </c>
      <c r="K208" s="851"/>
      <c r="L208" s="851"/>
      <c r="M208" s="851"/>
      <c r="N208" s="851"/>
    </row>
    <row r="209" spans="1:14" ht="11.25" customHeight="1">
      <c r="A209" s="10" t="s">
        <v>84</v>
      </c>
      <c r="B209" s="850">
        <f t="shared" si="1"/>
        <v>6112.4431451580795</v>
      </c>
      <c r="C209" s="851"/>
      <c r="D209" s="851">
        <f t="shared" si="2"/>
        <v>6108.8935015168454</v>
      </c>
      <c r="E209" s="851">
        <f t="shared" si="2"/>
        <v>13636.363636363636</v>
      </c>
      <c r="F209" s="851"/>
      <c r="G209" s="851"/>
      <c r="H209" s="851"/>
      <c r="I209" s="851"/>
      <c r="J209" s="851">
        <f t="shared" si="2"/>
        <v>7462.6865671641781</v>
      </c>
      <c r="K209" s="851"/>
      <c r="L209" s="851"/>
      <c r="M209" s="851"/>
      <c r="N209" s="851"/>
    </row>
    <row r="210" spans="1:14" ht="12" customHeight="1">
      <c r="A210" s="10" t="s">
        <v>83</v>
      </c>
      <c r="B210" s="850">
        <f t="shared" si="1"/>
        <v>9691.4525568256977</v>
      </c>
      <c r="C210" s="851"/>
      <c r="D210" s="851">
        <f t="shared" si="2"/>
        <v>9694.9602122015913</v>
      </c>
      <c r="E210" s="851">
        <f t="shared" si="2"/>
        <v>8556.1497326203207</v>
      </c>
      <c r="F210" s="851"/>
      <c r="G210" s="851"/>
      <c r="H210" s="851"/>
      <c r="I210" s="851"/>
      <c r="J210" s="851">
        <f t="shared" si="2"/>
        <v>8333.3333333333339</v>
      </c>
      <c r="K210" s="851"/>
      <c r="L210" s="851"/>
      <c r="M210" s="851"/>
      <c r="N210" s="851"/>
    </row>
    <row r="211" spans="1:14" ht="12" customHeight="1">
      <c r="A211" s="10" t="s">
        <v>82</v>
      </c>
      <c r="B211" s="850">
        <f t="shared" si="1"/>
        <v>5225.4528122020974</v>
      </c>
      <c r="C211" s="851"/>
      <c r="D211" s="851">
        <f t="shared" si="2"/>
        <v>5221.0274790919957</v>
      </c>
      <c r="E211" s="851">
        <f t="shared" si="2"/>
        <v>7999.9999999999991</v>
      </c>
      <c r="F211" s="851"/>
      <c r="G211" s="851"/>
      <c r="H211" s="851"/>
      <c r="I211" s="851"/>
      <c r="J211" s="851">
        <f t="shared" si="2"/>
        <v>6666.6666666666661</v>
      </c>
      <c r="K211" s="851"/>
      <c r="L211" s="851"/>
      <c r="M211" s="851"/>
      <c r="N211" s="851"/>
    </row>
    <row r="212" spans="1:14" ht="12" customHeight="1">
      <c r="A212" s="10" t="s">
        <v>81</v>
      </c>
      <c r="B212" s="850">
        <f t="shared" si="1"/>
        <v>6359.1691995947322</v>
      </c>
      <c r="C212" s="851"/>
      <c r="D212" s="851">
        <f t="shared" si="2"/>
        <v>6332.896461336828</v>
      </c>
      <c r="E212" s="851">
        <f t="shared" si="2"/>
        <v>5333.333333333333</v>
      </c>
      <c r="F212" s="851"/>
      <c r="G212" s="851"/>
      <c r="H212" s="851"/>
      <c r="I212" s="851"/>
      <c r="J212" s="851">
        <f t="shared" si="2"/>
        <v>7142.8571428571431</v>
      </c>
      <c r="K212" s="851">
        <f t="shared" si="2"/>
        <v>7499.9999999999991</v>
      </c>
      <c r="L212" s="851"/>
      <c r="M212" s="851"/>
      <c r="N212" s="851"/>
    </row>
    <row r="213" spans="1:14" ht="12" customHeight="1">
      <c r="A213" s="10" t="s">
        <v>80</v>
      </c>
      <c r="B213" s="850">
        <f t="shared" si="1"/>
        <v>6144.5150594086763</v>
      </c>
      <c r="C213" s="851"/>
      <c r="D213" s="851">
        <f t="shared" si="2"/>
        <v>6137.6623376623374</v>
      </c>
      <c r="E213" s="851">
        <f t="shared" si="2"/>
        <v>5555.5555555555557</v>
      </c>
      <c r="F213" s="851"/>
      <c r="G213" s="851">
        <f t="shared" si="2"/>
        <v>6000</v>
      </c>
      <c r="H213" s="851"/>
      <c r="I213" s="851"/>
      <c r="J213" s="851">
        <f t="shared" si="2"/>
        <v>6666.6666666666661</v>
      </c>
      <c r="K213" s="851">
        <f t="shared" si="2"/>
        <v>3999.9999999999995</v>
      </c>
      <c r="L213" s="851"/>
      <c r="M213" s="851"/>
      <c r="N213" s="851"/>
    </row>
    <row r="214" spans="1:14" ht="12" customHeight="1">
      <c r="A214" s="10" t="s">
        <v>79</v>
      </c>
      <c r="B214" s="850">
        <f t="shared" si="1"/>
        <v>7081.3037573562688</v>
      </c>
      <c r="C214" s="851"/>
      <c r="D214" s="851">
        <f t="shared" ref="C214:L229" si="3">(D98/D156)*10000</f>
        <v>7076.6319772942288</v>
      </c>
      <c r="E214" s="851">
        <f t="shared" si="3"/>
        <v>7142.8571428571431</v>
      </c>
      <c r="F214" s="851"/>
      <c r="G214" s="851">
        <f t="shared" si="3"/>
        <v>7037.4999999999991</v>
      </c>
      <c r="H214" s="851"/>
      <c r="I214" s="851"/>
      <c r="J214" s="851">
        <f t="shared" si="3"/>
        <v>7187.4999999999991</v>
      </c>
      <c r="K214" s="851">
        <f t="shared" si="3"/>
        <v>7499.9999999999991</v>
      </c>
      <c r="L214" s="851"/>
      <c r="M214" s="851"/>
      <c r="N214" s="851"/>
    </row>
    <row r="215" spans="1:14" ht="12" customHeight="1">
      <c r="A215" s="10" t="s">
        <v>78</v>
      </c>
      <c r="B215" s="850">
        <f t="shared" si="1"/>
        <v>5716.7776071001872</v>
      </c>
      <c r="C215" s="851"/>
      <c r="D215" s="851">
        <f t="shared" si="3"/>
        <v>5854.3799772468719</v>
      </c>
      <c r="E215" s="851">
        <f t="shared" si="3"/>
        <v>12646.370023419204</v>
      </c>
      <c r="F215" s="851"/>
      <c r="G215" s="851">
        <f t="shared" si="3"/>
        <v>6179.9137399876772</v>
      </c>
      <c r="H215" s="851"/>
      <c r="I215" s="851"/>
      <c r="J215" s="851">
        <f t="shared" si="3"/>
        <v>4052.1327014218014</v>
      </c>
      <c r="K215" s="851">
        <f t="shared" si="3"/>
        <v>5531.9148936170213</v>
      </c>
      <c r="L215" s="851">
        <f t="shared" si="3"/>
        <v>2857.1428571428573</v>
      </c>
      <c r="M215" s="851"/>
      <c r="N215" s="851"/>
    </row>
    <row r="216" spans="1:14" ht="12" customHeight="1">
      <c r="A216" s="10" t="s">
        <v>77</v>
      </c>
      <c r="B216" s="850">
        <f t="shared" si="1"/>
        <v>4739.6582733812938</v>
      </c>
      <c r="C216" s="851"/>
      <c r="D216" s="851">
        <f t="shared" si="3"/>
        <v>4725.077695433899</v>
      </c>
      <c r="E216" s="851">
        <f t="shared" si="3"/>
        <v>6750</v>
      </c>
      <c r="F216" s="851"/>
      <c r="G216" s="851">
        <f t="shared" si="3"/>
        <v>5599.9999999999991</v>
      </c>
      <c r="H216" s="851">
        <f t="shared" si="3"/>
        <v>6250</v>
      </c>
      <c r="I216" s="851"/>
      <c r="J216" s="851">
        <f t="shared" si="3"/>
        <v>5343.5114503816794</v>
      </c>
      <c r="K216" s="851">
        <f t="shared" si="3"/>
        <v>4193.5483870967746</v>
      </c>
      <c r="L216" s="851">
        <f t="shared" si="3"/>
        <v>2739.130434782609</v>
      </c>
      <c r="M216" s="851"/>
      <c r="N216" s="851"/>
    </row>
    <row r="217" spans="1:14" ht="12" customHeight="1">
      <c r="A217" s="10" t="s">
        <v>76</v>
      </c>
      <c r="B217" s="850">
        <f t="shared" si="1"/>
        <v>4712.5874186276187</v>
      </c>
      <c r="C217" s="851"/>
      <c r="D217" s="851">
        <f t="shared" si="3"/>
        <v>4657.3657927590521</v>
      </c>
      <c r="E217" s="851">
        <f t="shared" si="3"/>
        <v>15242.718446601941</v>
      </c>
      <c r="F217" s="851"/>
      <c r="G217" s="851">
        <f t="shared" si="3"/>
        <v>5000</v>
      </c>
      <c r="H217" s="851">
        <f t="shared" si="3"/>
        <v>6666.666666666667</v>
      </c>
      <c r="I217" s="851"/>
      <c r="J217" s="851">
        <f t="shared" si="3"/>
        <v>6250</v>
      </c>
      <c r="K217" s="851">
        <f t="shared" si="3"/>
        <v>5168.0358476474976</v>
      </c>
      <c r="L217" s="851">
        <f t="shared" si="3"/>
        <v>2857.1428571428569</v>
      </c>
      <c r="M217" s="851"/>
      <c r="N217" s="851"/>
    </row>
    <row r="218" spans="1:14" ht="12" customHeight="1">
      <c r="A218" s="10" t="s">
        <v>75</v>
      </c>
      <c r="B218" s="850">
        <f t="shared" si="1"/>
        <v>3584.1409251127025</v>
      </c>
      <c r="C218" s="851"/>
      <c r="D218" s="851">
        <f t="shared" si="3"/>
        <v>3524.5639017443932</v>
      </c>
      <c r="E218" s="851"/>
      <c r="F218" s="851"/>
      <c r="G218" s="851">
        <f t="shared" si="3"/>
        <v>5769.3474962063738</v>
      </c>
      <c r="H218" s="851">
        <f t="shared" si="3"/>
        <v>6666.6666666666661</v>
      </c>
      <c r="I218" s="851">
        <f t="shared" si="3"/>
        <v>2769.2307692307695</v>
      </c>
      <c r="J218" s="851">
        <f t="shared" si="3"/>
        <v>7058.8235294117649</v>
      </c>
      <c r="K218" s="851">
        <f t="shared" si="3"/>
        <v>4449.6487119437943</v>
      </c>
      <c r="L218" s="851">
        <f t="shared" si="3"/>
        <v>3333.333333333333</v>
      </c>
      <c r="M218" s="851"/>
      <c r="N218" s="851"/>
    </row>
    <row r="219" spans="1:14" ht="12" customHeight="1">
      <c r="A219" s="10" t="s">
        <v>74</v>
      </c>
      <c r="B219" s="850">
        <f t="shared" si="1"/>
        <v>3636.1935495219473</v>
      </c>
      <c r="C219" s="851"/>
      <c r="D219" s="851">
        <f t="shared" si="3"/>
        <v>3725.6570422943778</v>
      </c>
      <c r="E219" s="851"/>
      <c r="F219" s="851"/>
      <c r="G219" s="851">
        <f t="shared" si="3"/>
        <v>10000</v>
      </c>
      <c r="H219" s="851">
        <f t="shared" si="3"/>
        <v>7499.9999999999991</v>
      </c>
      <c r="I219" s="851">
        <f t="shared" si="3"/>
        <v>2777.7777777777778</v>
      </c>
      <c r="J219" s="851">
        <f t="shared" si="3"/>
        <v>7228.915662650601</v>
      </c>
      <c r="K219" s="851">
        <f t="shared" si="3"/>
        <v>3497.4093264248709</v>
      </c>
      <c r="L219" s="851">
        <f t="shared" si="3"/>
        <v>2857.1428571428573</v>
      </c>
      <c r="M219" s="851"/>
      <c r="N219" s="851"/>
    </row>
    <row r="220" spans="1:14" ht="11.25" customHeight="1">
      <c r="A220" s="10" t="s">
        <v>57</v>
      </c>
      <c r="B220" s="850">
        <f t="shared" si="1"/>
        <v>4251.5908576675783</v>
      </c>
      <c r="C220" s="851"/>
      <c r="D220" s="851">
        <f t="shared" si="3"/>
        <v>3958.9152175871695</v>
      </c>
      <c r="E220" s="851"/>
      <c r="F220" s="851"/>
      <c r="G220" s="851"/>
      <c r="H220" s="851">
        <f t="shared" si="3"/>
        <v>10344.827586206897</v>
      </c>
      <c r="I220" s="851">
        <f t="shared" si="3"/>
        <v>8618.4210526315801</v>
      </c>
      <c r="J220" s="851">
        <f t="shared" si="3"/>
        <v>10169.491525423728</v>
      </c>
      <c r="K220" s="851">
        <f t="shared" si="3"/>
        <v>3598.8677719369189</v>
      </c>
      <c r="L220" s="851">
        <f t="shared" si="3"/>
        <v>3703.7037037037035</v>
      </c>
      <c r="M220" s="851"/>
      <c r="N220" s="851"/>
    </row>
    <row r="221" spans="1:14" ht="11.25" customHeight="1">
      <c r="A221" s="10" t="s">
        <v>58</v>
      </c>
      <c r="B221" s="850">
        <f t="shared" si="1"/>
        <v>3581.2385441214974</v>
      </c>
      <c r="C221" s="851"/>
      <c r="D221" s="851">
        <f t="shared" si="3"/>
        <v>3539.8417109587162</v>
      </c>
      <c r="E221" s="851"/>
      <c r="F221" s="851"/>
      <c r="G221" s="851"/>
      <c r="H221" s="851">
        <f t="shared" si="3"/>
        <v>7892.6174496644298</v>
      </c>
      <c r="I221" s="851">
        <f t="shared" si="3"/>
        <v>3441.2955465587042</v>
      </c>
      <c r="J221" s="851">
        <f t="shared" si="3"/>
        <v>7746.0687245195104</v>
      </c>
      <c r="K221" s="851">
        <f t="shared" si="3"/>
        <v>3125</v>
      </c>
      <c r="L221" s="851">
        <f t="shared" si="3"/>
        <v>3999.9999999999995</v>
      </c>
      <c r="M221" s="851"/>
      <c r="N221" s="851"/>
    </row>
    <row r="222" spans="1:14" ht="11.25" customHeight="1">
      <c r="A222" s="10" t="s">
        <v>59</v>
      </c>
      <c r="B222" s="850">
        <f t="shared" si="1"/>
        <v>3771.272994219818</v>
      </c>
      <c r="C222" s="851"/>
      <c r="D222" s="851">
        <f t="shared" si="3"/>
        <v>3590.0636191862982</v>
      </c>
      <c r="E222" s="851"/>
      <c r="F222" s="851"/>
      <c r="G222" s="851"/>
      <c r="H222" s="851">
        <f t="shared" si="3"/>
        <v>8828.8288288288277</v>
      </c>
      <c r="I222" s="851">
        <f t="shared" si="3"/>
        <v>4721.3951509995741</v>
      </c>
      <c r="J222" s="851">
        <f t="shared" si="3"/>
        <v>8396.4646464646466</v>
      </c>
      <c r="K222" s="851">
        <f t="shared" si="3"/>
        <v>2621.8951241950322</v>
      </c>
      <c r="L222" s="851">
        <f t="shared" si="3"/>
        <v>4347.826086956522</v>
      </c>
      <c r="M222" s="851"/>
      <c r="N222" s="851"/>
    </row>
    <row r="223" spans="1:14" ht="11.25" customHeight="1">
      <c r="A223" s="10" t="s">
        <v>60</v>
      </c>
      <c r="B223" s="850">
        <f t="shared" si="1"/>
        <v>4479.453772811722</v>
      </c>
      <c r="C223" s="851"/>
      <c r="D223" s="851">
        <f t="shared" si="3"/>
        <v>4437.5628521716917</v>
      </c>
      <c r="E223" s="851"/>
      <c r="F223" s="851"/>
      <c r="G223" s="851"/>
      <c r="H223" s="851">
        <f t="shared" si="3"/>
        <v>7892.6174496644298</v>
      </c>
      <c r="I223" s="851">
        <f t="shared" si="3"/>
        <v>2894.7368421052633</v>
      </c>
      <c r="J223" s="851">
        <f t="shared" si="3"/>
        <v>12755.477991080086</v>
      </c>
      <c r="K223" s="851">
        <f t="shared" si="3"/>
        <v>5816.554809843401</v>
      </c>
      <c r="L223" s="851">
        <f t="shared" si="3"/>
        <v>3333.3333333333335</v>
      </c>
      <c r="M223" s="851"/>
      <c r="N223" s="851"/>
    </row>
    <row r="224" spans="1:14" ht="11.25" customHeight="1">
      <c r="A224" s="10" t="s">
        <v>61</v>
      </c>
      <c r="B224" s="850">
        <f t="shared" si="1"/>
        <v>3938.3851745418706</v>
      </c>
      <c r="C224" s="851">
        <f t="shared" si="3"/>
        <v>4166.6666666666661</v>
      </c>
      <c r="D224" s="851">
        <f t="shared" si="3"/>
        <v>3889.090870206805</v>
      </c>
      <c r="E224" s="851"/>
      <c r="F224" s="851"/>
      <c r="G224" s="851"/>
      <c r="H224" s="851">
        <f t="shared" si="3"/>
        <v>13037.383177570095</v>
      </c>
      <c r="I224" s="851">
        <f t="shared" si="3"/>
        <v>4403.1093836757354</v>
      </c>
      <c r="J224" s="851">
        <f t="shared" si="3"/>
        <v>16668.219944082015</v>
      </c>
      <c r="K224" s="851">
        <f t="shared" si="3"/>
        <v>3290.2700442370751</v>
      </c>
      <c r="L224" s="851">
        <f t="shared" si="3"/>
        <v>3333.333333333333</v>
      </c>
      <c r="M224" s="851"/>
      <c r="N224" s="851"/>
    </row>
    <row r="225" spans="1:14" ht="11.25" customHeight="1">
      <c r="A225" s="10" t="s">
        <v>62</v>
      </c>
      <c r="B225" s="850">
        <f t="shared" si="1"/>
        <v>3510.6233339394353</v>
      </c>
      <c r="C225" s="851">
        <f t="shared" si="3"/>
        <v>4166.6666666666661</v>
      </c>
      <c r="D225" s="851">
        <f t="shared" si="3"/>
        <v>3481.8800310641327</v>
      </c>
      <c r="E225" s="851"/>
      <c r="F225" s="851"/>
      <c r="G225" s="851"/>
      <c r="H225" s="851">
        <f t="shared" si="3"/>
        <v>8340.4255319148942</v>
      </c>
      <c r="I225" s="851">
        <f t="shared" si="3"/>
        <v>3703.1994554118446</v>
      </c>
      <c r="J225" s="851">
        <f t="shared" si="3"/>
        <v>8833.1892826274852</v>
      </c>
      <c r="K225" s="851">
        <f t="shared" si="3"/>
        <v>2888.6168910648712</v>
      </c>
      <c r="L225" s="851">
        <f t="shared" si="3"/>
        <v>3999.9999999999995</v>
      </c>
      <c r="M225" s="851"/>
      <c r="N225" s="851"/>
    </row>
    <row r="226" spans="1:14" ht="11.25" customHeight="1">
      <c r="A226" s="10" t="s">
        <v>38</v>
      </c>
      <c r="B226" s="850">
        <f t="shared" si="1"/>
        <v>4201.0057609146243</v>
      </c>
      <c r="C226" s="851">
        <f t="shared" si="3"/>
        <v>4301.7725897103328</v>
      </c>
      <c r="D226" s="851">
        <f t="shared" si="3"/>
        <v>4198.277453619623</v>
      </c>
      <c r="E226" s="851"/>
      <c r="F226" s="851"/>
      <c r="G226" s="851"/>
      <c r="H226" s="851">
        <f t="shared" si="3"/>
        <v>6666.6666666666661</v>
      </c>
      <c r="I226" s="851">
        <f t="shared" si="3"/>
        <v>3960.3960396039611</v>
      </c>
      <c r="J226" s="851">
        <f t="shared" si="3"/>
        <v>7338.2074194421884</v>
      </c>
      <c r="K226" s="851">
        <f t="shared" si="3"/>
        <v>3285.1115129596142</v>
      </c>
      <c r="L226" s="851">
        <f t="shared" si="3"/>
        <v>4365.0793650793657</v>
      </c>
      <c r="M226" s="851"/>
      <c r="N226" s="851"/>
    </row>
    <row r="227" spans="1:14" ht="11.25" customHeight="1">
      <c r="A227" s="10" t="s">
        <v>39</v>
      </c>
      <c r="B227" s="850">
        <f t="shared" si="1"/>
        <v>3414.5795729353231</v>
      </c>
      <c r="C227" s="851">
        <f t="shared" si="3"/>
        <v>5000</v>
      </c>
      <c r="D227" s="851">
        <f t="shared" si="3"/>
        <v>3432.0299148614536</v>
      </c>
      <c r="E227" s="851"/>
      <c r="F227" s="851"/>
      <c r="G227" s="851"/>
      <c r="H227" s="851">
        <f t="shared" si="3"/>
        <v>8340.4255319148942</v>
      </c>
      <c r="I227" s="851">
        <f t="shared" si="3"/>
        <v>2584.8849945235493</v>
      </c>
      <c r="J227" s="851">
        <f t="shared" si="3"/>
        <v>12046.229070973481</v>
      </c>
      <c r="K227" s="851">
        <f t="shared" si="3"/>
        <v>2364.8247177658941</v>
      </c>
      <c r="L227" s="851">
        <f t="shared" si="3"/>
        <v>3125</v>
      </c>
      <c r="M227" s="851"/>
      <c r="N227" s="851"/>
    </row>
    <row r="228" spans="1:14" ht="12" customHeight="1">
      <c r="A228" s="10" t="s">
        <v>40</v>
      </c>
      <c r="B228" s="850">
        <f t="shared" si="1"/>
        <v>3090.1027906666959</v>
      </c>
      <c r="C228" s="851">
        <f t="shared" si="3"/>
        <v>4215.5816435432234</v>
      </c>
      <c r="D228" s="851">
        <f t="shared" si="3"/>
        <v>3063.1922328633937</v>
      </c>
      <c r="E228" s="851"/>
      <c r="F228" s="851"/>
      <c r="G228" s="851"/>
      <c r="H228" s="851">
        <f t="shared" si="3"/>
        <v>10000</v>
      </c>
      <c r="I228" s="851">
        <f t="shared" si="3"/>
        <v>3150.841174793271</v>
      </c>
      <c r="J228" s="851">
        <f t="shared" si="3"/>
        <v>11370.576612178911</v>
      </c>
      <c r="K228" s="851">
        <f t="shared" si="3"/>
        <v>2584.8925848925846</v>
      </c>
      <c r="L228" s="851">
        <f t="shared" si="3"/>
        <v>3846.1538461538462</v>
      </c>
      <c r="M228" s="851"/>
      <c r="N228" s="851"/>
    </row>
    <row r="229" spans="1:14" ht="12" customHeight="1">
      <c r="A229" s="10" t="s">
        <v>41</v>
      </c>
      <c r="B229" s="850">
        <f t="shared" si="1"/>
        <v>4818.1617856976163</v>
      </c>
      <c r="C229" s="851">
        <f t="shared" si="3"/>
        <v>2873.0527466520912</v>
      </c>
      <c r="D229" s="851">
        <f t="shared" si="3"/>
        <v>4958.7503051012945</v>
      </c>
      <c r="E229" s="851"/>
      <c r="F229" s="851"/>
      <c r="G229" s="851"/>
      <c r="H229" s="851">
        <f t="shared" si="3"/>
        <v>10000</v>
      </c>
      <c r="I229" s="851">
        <f t="shared" si="3"/>
        <v>3633.6741912663197</v>
      </c>
      <c r="J229" s="851">
        <f t="shared" si="3"/>
        <v>10722.764442099711</v>
      </c>
      <c r="K229" s="851">
        <f t="shared" si="3"/>
        <v>3996.9439295971924</v>
      </c>
      <c r="L229" s="851">
        <f t="shared" si="3"/>
        <v>3333.333333333333</v>
      </c>
      <c r="M229" s="851"/>
      <c r="N229" s="851"/>
    </row>
    <row r="230" spans="1:14" ht="12" customHeight="1">
      <c r="A230" s="10" t="s">
        <v>42</v>
      </c>
      <c r="B230" s="850">
        <f t="shared" si="1"/>
        <v>2894.1490201005217</v>
      </c>
      <c r="C230" s="851">
        <f t="shared" ref="C230:N236" si="4">(C114/C172)*10000</f>
        <v>2891.7748917748913</v>
      </c>
      <c r="D230" s="851">
        <f t="shared" si="4"/>
        <v>2871.1245430307508</v>
      </c>
      <c r="E230" s="851"/>
      <c r="F230" s="851"/>
      <c r="G230" s="851"/>
      <c r="H230" s="851">
        <f t="shared" si="4"/>
        <v>10000</v>
      </c>
      <c r="I230" s="851">
        <f t="shared" si="4"/>
        <v>2580</v>
      </c>
      <c r="J230" s="851">
        <f t="shared" si="4"/>
        <v>7874.8547074777234</v>
      </c>
      <c r="K230" s="851">
        <f t="shared" si="4"/>
        <v>2815.6774137481539</v>
      </c>
      <c r="L230" s="851">
        <f t="shared" si="4"/>
        <v>2500</v>
      </c>
      <c r="M230" s="851"/>
      <c r="N230" s="851"/>
    </row>
    <row r="231" spans="1:14" ht="12" customHeight="1">
      <c r="A231" s="10" t="s">
        <v>44</v>
      </c>
      <c r="B231" s="850">
        <f t="shared" si="1"/>
        <v>2858.006380739223</v>
      </c>
      <c r="C231" s="851">
        <f t="shared" si="4"/>
        <v>2634.0115678578809</v>
      </c>
      <c r="D231" s="851">
        <f t="shared" si="4"/>
        <v>2787.5836328877472</v>
      </c>
      <c r="E231" s="851"/>
      <c r="F231" s="851"/>
      <c r="G231" s="851"/>
      <c r="H231" s="851">
        <f t="shared" si="4"/>
        <v>10000</v>
      </c>
      <c r="I231" s="851">
        <f t="shared" si="4"/>
        <v>2771.5889849389541</v>
      </c>
      <c r="J231" s="851">
        <f t="shared" si="4"/>
        <v>11936.204794798863</v>
      </c>
      <c r="K231" s="851">
        <f t="shared" si="4"/>
        <v>3956.3851133911326</v>
      </c>
      <c r="L231" s="851">
        <f t="shared" si="4"/>
        <v>3125</v>
      </c>
      <c r="M231" s="851">
        <f t="shared" si="4"/>
        <v>10000</v>
      </c>
      <c r="N231" s="851">
        <f t="shared" si="4"/>
        <v>10000</v>
      </c>
    </row>
    <row r="232" spans="1:14" ht="12" customHeight="1">
      <c r="A232" s="10" t="s">
        <v>45</v>
      </c>
      <c r="B232" s="850">
        <f t="shared" si="1"/>
        <v>3170.3179029735452</v>
      </c>
      <c r="C232" s="851">
        <f t="shared" si="4"/>
        <v>3508.9186928245676</v>
      </c>
      <c r="D232" s="851">
        <f t="shared" si="4"/>
        <v>3077.4037350299109</v>
      </c>
      <c r="E232" s="851"/>
      <c r="F232" s="851"/>
      <c r="G232" s="851"/>
      <c r="H232" s="851">
        <f t="shared" si="4"/>
        <v>8333.3333333333339</v>
      </c>
      <c r="I232" s="851">
        <f t="shared" si="4"/>
        <v>3606.445678465574</v>
      </c>
      <c r="J232" s="851">
        <f t="shared" si="4"/>
        <v>10738.413197172034</v>
      </c>
      <c r="K232" s="851">
        <f t="shared" si="4"/>
        <v>2950.594693504117</v>
      </c>
      <c r="L232" s="851">
        <f t="shared" si="4"/>
        <v>3333.333333333333</v>
      </c>
      <c r="M232" s="851">
        <f t="shared" si="4"/>
        <v>5833.3333333333339</v>
      </c>
      <c r="N232" s="851">
        <f t="shared" si="4"/>
        <v>5263.1578947368425</v>
      </c>
    </row>
    <row r="233" spans="1:14" ht="12" customHeight="1">
      <c r="A233" s="10" t="s">
        <v>46</v>
      </c>
      <c r="B233" s="850">
        <f t="shared" si="1"/>
        <v>3019.516166654038</v>
      </c>
      <c r="C233" s="851">
        <f t="shared" si="4"/>
        <v>2859.1292320821626</v>
      </c>
      <c r="D233" s="851">
        <f t="shared" si="4"/>
        <v>2972.9022197814079</v>
      </c>
      <c r="E233" s="851"/>
      <c r="F233" s="851"/>
      <c r="G233" s="851"/>
      <c r="H233" s="851">
        <f t="shared" si="4"/>
        <v>12500</v>
      </c>
      <c r="I233" s="851">
        <f t="shared" si="4"/>
        <v>3034.8833371835913</v>
      </c>
      <c r="J233" s="851">
        <f t="shared" si="4"/>
        <v>10906.118636151332</v>
      </c>
      <c r="K233" s="851">
        <f t="shared" si="4"/>
        <v>3444.7458220316735</v>
      </c>
      <c r="L233" s="851">
        <f t="shared" si="4"/>
        <v>3124.9999999999995</v>
      </c>
      <c r="M233" s="851">
        <f t="shared" si="4"/>
        <v>5234.8993288590609</v>
      </c>
      <c r="N233" s="851">
        <f t="shared" si="4"/>
        <v>4347.826086956522</v>
      </c>
    </row>
    <row r="234" spans="1:14" ht="12" customHeight="1">
      <c r="A234" s="10" t="s">
        <v>47</v>
      </c>
      <c r="B234" s="850">
        <f t="shared" si="1"/>
        <v>3860.3618670494893</v>
      </c>
      <c r="C234" s="851">
        <f t="shared" si="4"/>
        <v>3293.7125577317688</v>
      </c>
      <c r="D234" s="851">
        <f t="shared" si="4"/>
        <v>3947.5211419695165</v>
      </c>
      <c r="E234" s="851"/>
      <c r="F234" s="851"/>
      <c r="G234" s="851"/>
      <c r="H234" s="851">
        <f t="shared" si="4"/>
        <v>10000</v>
      </c>
      <c r="I234" s="851">
        <f t="shared" si="4"/>
        <v>3766.0501032594057</v>
      </c>
      <c r="J234" s="851">
        <f t="shared" si="4"/>
        <v>12179.278986683988</v>
      </c>
      <c r="K234" s="851">
        <f t="shared" si="4"/>
        <v>3461.1171960569554</v>
      </c>
      <c r="L234" s="851">
        <f t="shared" si="4"/>
        <v>4545.454545454545</v>
      </c>
      <c r="M234" s="851">
        <f t="shared" si="4"/>
        <v>13898.916967509025</v>
      </c>
      <c r="N234" s="851">
        <f t="shared" si="4"/>
        <v>11111.111111111111</v>
      </c>
    </row>
    <row r="235" spans="1:14" ht="12" customHeight="1">
      <c r="A235" s="10" t="s">
        <v>48</v>
      </c>
      <c r="B235" s="850">
        <f t="shared" si="1"/>
        <v>2913.2933241706555</v>
      </c>
      <c r="C235" s="851">
        <f t="shared" si="4"/>
        <v>2908.766081804587</v>
      </c>
      <c r="D235" s="851">
        <f t="shared" si="4"/>
        <v>2870.8860490674424</v>
      </c>
      <c r="E235" s="851"/>
      <c r="F235" s="851"/>
      <c r="G235" s="851"/>
      <c r="H235" s="851">
        <f t="shared" si="4"/>
        <v>6666.666666666667</v>
      </c>
      <c r="I235" s="851">
        <f t="shared" si="4"/>
        <v>2592.2419314416197</v>
      </c>
      <c r="J235" s="851">
        <f t="shared" si="4"/>
        <v>7841.0656867248508</v>
      </c>
      <c r="K235" s="851">
        <f t="shared" si="4"/>
        <v>3187.3329220645692</v>
      </c>
      <c r="L235" s="851">
        <f t="shared" si="4"/>
        <v>3333.333333333333</v>
      </c>
      <c r="M235" s="851">
        <f t="shared" si="4"/>
        <v>6250</v>
      </c>
      <c r="N235" s="851">
        <f t="shared" si="4"/>
        <v>5426.1645193260656</v>
      </c>
    </row>
    <row r="236" spans="1:14" ht="12" customHeight="1">
      <c r="A236" s="10" t="s">
        <v>49</v>
      </c>
      <c r="B236" s="850">
        <f t="shared" si="1"/>
        <v>2939.2380481858067</v>
      </c>
      <c r="C236" s="851">
        <f t="shared" si="4"/>
        <v>2685.5438132004906</v>
      </c>
      <c r="D236" s="851">
        <f t="shared" si="4"/>
        <v>2948.5486410436129</v>
      </c>
      <c r="E236" s="851"/>
      <c r="F236" s="851"/>
      <c r="G236" s="851"/>
      <c r="H236" s="851">
        <f t="shared" si="4"/>
        <v>7692.3076923076924</v>
      </c>
      <c r="I236" s="851">
        <f t="shared" si="4"/>
        <v>2857.34377197506</v>
      </c>
      <c r="J236" s="851">
        <f t="shared" si="4"/>
        <v>9965.2911685306608</v>
      </c>
      <c r="K236" s="851">
        <f t="shared" si="4"/>
        <v>3225.2738180417196</v>
      </c>
      <c r="L236" s="851">
        <f t="shared" si="4"/>
        <v>3571.4285714285711</v>
      </c>
      <c r="M236" s="851">
        <f t="shared" si="4"/>
        <v>5257.7583995896384</v>
      </c>
      <c r="N236" s="851">
        <f t="shared" si="4"/>
        <v>5108.3591331269345</v>
      </c>
    </row>
    <row r="237" spans="1:14" ht="12" customHeight="1">
      <c r="A237" s="10" t="s">
        <v>51</v>
      </c>
      <c r="B237" s="850"/>
      <c r="C237" s="851"/>
      <c r="D237" s="851"/>
      <c r="E237" s="851"/>
      <c r="F237" s="851"/>
      <c r="G237" s="851"/>
      <c r="H237" s="851"/>
      <c r="I237" s="851"/>
      <c r="J237" s="851"/>
      <c r="K237" s="851"/>
      <c r="L237" s="851"/>
      <c r="M237" s="851"/>
      <c r="N237" s="851"/>
    </row>
    <row r="238" spans="1:14" s="5" customFormat="1" ht="14.25" customHeight="1">
      <c r="A238" s="15" t="s">
        <v>1065</v>
      </c>
      <c r="B238" s="18"/>
      <c r="C238" s="18"/>
      <c r="D238" s="16"/>
      <c r="E238" s="17"/>
      <c r="F238" s="17"/>
      <c r="G238" s="17"/>
      <c r="H238" s="16"/>
      <c r="I238" s="16"/>
      <c r="J238" s="16"/>
      <c r="K238" s="16"/>
      <c r="L238" s="16"/>
      <c r="M238" s="16"/>
      <c r="N238" s="16"/>
    </row>
    <row r="239" spans="1:14" s="5" customFormat="1" ht="11.25" customHeight="1">
      <c r="A239" s="67"/>
      <c r="B239" s="63"/>
      <c r="C239" s="63"/>
      <c r="D239" s="62"/>
      <c r="E239" s="68"/>
      <c r="F239" s="68"/>
      <c r="G239" s="68"/>
      <c r="H239" s="62"/>
      <c r="I239" s="62"/>
      <c r="J239" s="62"/>
      <c r="K239" s="62"/>
      <c r="L239" s="62"/>
      <c r="M239" s="62"/>
      <c r="N239" s="62"/>
    </row>
    <row r="240" spans="1:14" s="5" customFormat="1" ht="11.25" customHeight="1">
      <c r="A240" s="67"/>
      <c r="B240" s="63"/>
      <c r="C240" s="63"/>
      <c r="D240" s="62"/>
      <c r="E240" s="68"/>
      <c r="F240" s="68"/>
      <c r="G240" s="68"/>
      <c r="H240" s="62"/>
      <c r="I240" s="62"/>
      <c r="J240" s="62"/>
      <c r="K240" s="62"/>
      <c r="L240" s="62"/>
      <c r="M240" s="62"/>
      <c r="N240" s="62"/>
    </row>
    <row r="241" spans="1:17" s="5" customFormat="1" ht="11.25" customHeight="1">
      <c r="A241" s="67"/>
      <c r="B241" s="63"/>
      <c r="C241" s="63"/>
      <c r="D241" s="62"/>
      <c r="E241" s="68"/>
      <c r="F241" s="68"/>
      <c r="G241" s="68"/>
      <c r="H241" s="62"/>
      <c r="I241" s="62"/>
      <c r="J241" s="62"/>
      <c r="K241" s="62"/>
      <c r="L241" s="62"/>
      <c r="M241" s="62"/>
      <c r="N241" s="62"/>
    </row>
    <row r="242" spans="1:17" s="5" customFormat="1" ht="11.25" customHeight="1">
      <c r="A242" s="67"/>
      <c r="B242" s="63"/>
      <c r="C242" s="63"/>
      <c r="D242" s="62"/>
      <c r="E242" s="68"/>
      <c r="F242" s="68"/>
      <c r="G242" s="68"/>
      <c r="H242" s="62"/>
      <c r="I242" s="62"/>
      <c r="J242" s="62"/>
      <c r="K242" s="62"/>
      <c r="L242" s="62"/>
      <c r="M242" s="62"/>
      <c r="N242" s="62"/>
    </row>
    <row r="243" spans="1:17" s="5" customFormat="1" ht="11.25" customHeight="1">
      <c r="A243" s="67"/>
      <c r="B243" s="63"/>
      <c r="C243" s="63"/>
      <c r="D243" s="62"/>
      <c r="E243" s="68"/>
      <c r="F243" s="68"/>
      <c r="G243" s="68"/>
      <c r="H243" s="62"/>
      <c r="I243" s="62"/>
      <c r="J243" s="62"/>
      <c r="K243" s="62"/>
      <c r="L243" s="62"/>
      <c r="M243" s="62"/>
      <c r="N243" s="62"/>
    </row>
    <row r="244" spans="1:17" s="5" customFormat="1" ht="11.25" customHeight="1">
      <c r="A244" s="67"/>
      <c r="B244" s="63"/>
      <c r="C244" s="63"/>
      <c r="D244" s="62"/>
      <c r="E244" s="68"/>
      <c r="F244" s="68"/>
      <c r="G244" s="68"/>
      <c r="H244" s="62"/>
      <c r="I244" s="62"/>
      <c r="J244" s="62"/>
      <c r="K244" s="62"/>
      <c r="L244" s="62"/>
      <c r="M244" s="62"/>
      <c r="N244" s="62"/>
    </row>
    <row r="245" spans="1:17" s="5" customFormat="1" ht="11.25" customHeight="1">
      <c r="A245" s="67"/>
      <c r="B245" s="63"/>
      <c r="C245" s="63"/>
      <c r="D245" s="62"/>
      <c r="E245" s="68"/>
      <c r="F245" s="68"/>
      <c r="G245" s="68"/>
      <c r="H245" s="62"/>
      <c r="I245" s="62"/>
      <c r="J245" s="62"/>
      <c r="K245" s="62"/>
      <c r="L245" s="62"/>
      <c r="M245" s="62"/>
      <c r="N245" s="62"/>
    </row>
    <row r="246" spans="1:17" s="5" customFormat="1" ht="11.25" customHeight="1">
      <c r="A246" s="67"/>
      <c r="B246" s="63"/>
      <c r="C246" s="63"/>
      <c r="D246" s="62"/>
      <c r="E246" s="68"/>
      <c r="F246" s="68"/>
      <c r="G246" s="68"/>
      <c r="H246" s="62"/>
      <c r="I246" s="62"/>
      <c r="J246" s="62"/>
      <c r="K246" s="62"/>
      <c r="L246" s="62"/>
      <c r="M246" s="62"/>
      <c r="N246" s="62"/>
    </row>
    <row r="249" spans="1:17">
      <c r="A249" s="60"/>
      <c r="B249" s="38"/>
      <c r="C249" s="38"/>
      <c r="D249" s="65"/>
      <c r="E249" s="65"/>
      <c r="F249" s="65"/>
      <c r="G249" s="65"/>
      <c r="H249" s="65"/>
      <c r="I249" s="65"/>
      <c r="J249" s="65"/>
      <c r="K249" s="65"/>
      <c r="L249" s="60"/>
      <c r="M249" s="60"/>
      <c r="N249" s="60"/>
      <c r="O249" s="60"/>
      <c r="P249" s="60"/>
      <c r="Q249" s="60"/>
    </row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</sheetData>
  <mergeCells count="7">
    <mergeCell ref="A64:N64"/>
    <mergeCell ref="A180:N180"/>
    <mergeCell ref="A6:N6"/>
    <mergeCell ref="A122:N122"/>
    <mergeCell ref="A2:N2"/>
    <mergeCell ref="A3:N3"/>
    <mergeCell ref="A4:N4"/>
  </mergeCells>
  <hyperlinks>
    <hyperlink ref="N1" location="Indice!A1" display="VOLVER"/>
  </hyperlinks>
  <printOptions horizontalCentered="1" verticalCentered="1"/>
  <pageMargins left="0.78740157480314965" right="0.78740157480314965" top="0.78740157480314965" bottom="0.78740157480314965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74"/>
  <sheetViews>
    <sheetView showGridLines="0" showZeros="0" zoomScale="90" zoomScaleNormal="90" workbookViewId="0">
      <pane ySplit="5" topLeftCell="A180" activePane="bottomLeft" state="frozen"/>
      <selection pane="bottomLeft" activeCell="A239" sqref="A239"/>
    </sheetView>
  </sheetViews>
  <sheetFormatPr baseColWidth="10" defaultColWidth="11.42578125" defaultRowHeight="13.5"/>
  <cols>
    <col min="1" max="1" width="14.7109375" style="3" customWidth="1"/>
    <col min="2" max="12" width="11.5703125" style="2" customWidth="1"/>
    <col min="13" max="13" width="12.28515625" style="2" customWidth="1"/>
    <col min="14" max="14" width="14.28515625" style="2" customWidth="1"/>
    <col min="15" max="24" width="6.7109375" style="3" customWidth="1"/>
    <col min="25" max="16384" width="11.42578125" style="3"/>
  </cols>
  <sheetData>
    <row r="1" spans="1:24" ht="13.5" customHeight="1">
      <c r="A1" s="1" t="s">
        <v>25</v>
      </c>
      <c r="N1" s="830" t="s">
        <v>1002</v>
      </c>
    </row>
    <row r="2" spans="1:24" ht="21" customHeight="1">
      <c r="A2" s="881" t="s">
        <v>73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</row>
    <row r="3" spans="1:24" s="5" customFormat="1" ht="18" customHeight="1">
      <c r="A3" s="876" t="s">
        <v>0</v>
      </c>
      <c r="B3" s="876"/>
      <c r="C3" s="876"/>
      <c r="D3" s="876"/>
      <c r="E3" s="876"/>
      <c r="F3" s="876"/>
      <c r="G3" s="876"/>
      <c r="H3" s="876"/>
      <c r="I3" s="876"/>
      <c r="J3" s="876"/>
      <c r="K3" s="876"/>
      <c r="L3" s="876"/>
      <c r="M3" s="876"/>
      <c r="N3" s="876"/>
    </row>
    <row r="4" spans="1:24" s="5" customFormat="1" ht="15.75" customHeight="1">
      <c r="A4" s="877" t="s">
        <v>26</v>
      </c>
      <c r="B4" s="877"/>
      <c r="C4" s="877"/>
      <c r="D4" s="877"/>
      <c r="E4" s="877"/>
      <c r="F4" s="877"/>
      <c r="G4" s="877"/>
      <c r="H4" s="877"/>
      <c r="I4" s="877"/>
      <c r="J4" s="877"/>
      <c r="K4" s="877"/>
      <c r="L4" s="877"/>
      <c r="M4" s="877"/>
      <c r="N4" s="877"/>
    </row>
    <row r="5" spans="1:24" s="5" customFormat="1" ht="15" customHeight="1">
      <c r="A5" s="29"/>
      <c r="B5" s="75" t="s">
        <v>1</v>
      </c>
      <c r="C5" s="28" t="s">
        <v>29</v>
      </c>
      <c r="D5" s="28" t="s">
        <v>11</v>
      </c>
      <c r="E5" s="28" t="s">
        <v>4</v>
      </c>
      <c r="F5" s="28" t="s">
        <v>17</v>
      </c>
      <c r="G5" s="28" t="s">
        <v>5</v>
      </c>
      <c r="H5" s="28" t="s">
        <v>18</v>
      </c>
      <c r="I5" s="28" t="s">
        <v>22</v>
      </c>
      <c r="J5" s="28" t="s">
        <v>23</v>
      </c>
      <c r="K5" s="28" t="s">
        <v>3</v>
      </c>
      <c r="L5" s="28" t="s">
        <v>13</v>
      </c>
      <c r="M5" s="28" t="s">
        <v>10</v>
      </c>
      <c r="N5" s="28" t="s">
        <v>12</v>
      </c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30" customHeight="1">
      <c r="A6" s="880" t="s">
        <v>7</v>
      </c>
      <c r="B6" s="880"/>
      <c r="C6" s="880"/>
      <c r="D6" s="880"/>
      <c r="E6" s="880"/>
      <c r="F6" s="880"/>
      <c r="G6" s="880"/>
      <c r="H6" s="880"/>
      <c r="I6" s="880"/>
      <c r="J6" s="880"/>
      <c r="K6" s="880"/>
      <c r="L6" s="880"/>
      <c r="M6" s="880"/>
      <c r="N6" s="880"/>
    </row>
    <row r="7" spans="1:24" ht="11.25" customHeight="1">
      <c r="A7" s="10" t="s">
        <v>112</v>
      </c>
      <c r="B7" s="85">
        <v>463.59999999999991</v>
      </c>
      <c r="C7" s="86">
        <v>0.10199999999999999</v>
      </c>
      <c r="D7" s="86">
        <v>267</v>
      </c>
      <c r="E7" s="86">
        <v>2.5</v>
      </c>
      <c r="F7" s="86">
        <v>17.100000000000001</v>
      </c>
      <c r="G7" s="86">
        <v>0.2</v>
      </c>
      <c r="H7" s="86">
        <v>60.4</v>
      </c>
      <c r="I7" s="86">
        <v>0.42599999999999999</v>
      </c>
      <c r="J7" s="86"/>
      <c r="K7" s="86">
        <v>65</v>
      </c>
      <c r="L7" s="86">
        <v>45.3</v>
      </c>
      <c r="M7" s="86">
        <v>2.2999999999999998</v>
      </c>
      <c r="N7" s="86">
        <v>3.2720000000000002</v>
      </c>
    </row>
    <row r="8" spans="1:24" ht="11.25" customHeight="1">
      <c r="A8" s="10" t="s">
        <v>111</v>
      </c>
      <c r="B8" s="85">
        <v>388.20000000000005</v>
      </c>
      <c r="C8" s="86">
        <v>9.5000000000000001E-2</v>
      </c>
      <c r="D8" s="86">
        <v>213</v>
      </c>
      <c r="E8" s="86">
        <v>1.6</v>
      </c>
      <c r="F8" s="86">
        <v>11.6</v>
      </c>
      <c r="G8" s="86">
        <v>0.14000000000000001</v>
      </c>
      <c r="H8" s="86">
        <v>59.9</v>
      </c>
      <c r="I8" s="86">
        <v>0.1</v>
      </c>
      <c r="J8" s="86"/>
      <c r="K8" s="86">
        <v>53</v>
      </c>
      <c r="L8" s="86">
        <v>44.35</v>
      </c>
      <c r="M8" s="86">
        <v>2.1</v>
      </c>
      <c r="N8" s="86">
        <v>2.3149999999999999</v>
      </c>
    </row>
    <row r="9" spans="1:24" ht="11.25" customHeight="1">
      <c r="A9" s="10" t="s">
        <v>110</v>
      </c>
      <c r="B9" s="85">
        <v>435.39999999999992</v>
      </c>
      <c r="C9" s="86">
        <v>7.4999999999999997E-2</v>
      </c>
      <c r="D9" s="86">
        <v>250.3</v>
      </c>
      <c r="E9" s="86">
        <v>3.1</v>
      </c>
      <c r="F9" s="86">
        <v>16.899999999999999</v>
      </c>
      <c r="G9" s="86">
        <v>0.13</v>
      </c>
      <c r="H9" s="86">
        <v>57.5</v>
      </c>
      <c r="I9" s="86">
        <v>0.39500000000000002</v>
      </c>
      <c r="J9" s="86"/>
      <c r="K9" s="86">
        <v>51.1</v>
      </c>
      <c r="L9" s="86">
        <v>51.6</v>
      </c>
      <c r="M9" s="86">
        <v>1.65</v>
      </c>
      <c r="N9" s="86">
        <v>2.65</v>
      </c>
    </row>
    <row r="10" spans="1:24" ht="11.25" customHeight="1">
      <c r="A10" s="10" t="s">
        <v>109</v>
      </c>
      <c r="B10" s="85">
        <v>535.49999999999989</v>
      </c>
      <c r="C10" s="86">
        <v>0.08</v>
      </c>
      <c r="D10" s="86">
        <v>296.10000000000002</v>
      </c>
      <c r="E10" s="86">
        <v>4.46</v>
      </c>
      <c r="F10" s="86">
        <v>19.7</v>
      </c>
      <c r="G10" s="86">
        <v>0.15</v>
      </c>
      <c r="H10" s="86">
        <v>83.3</v>
      </c>
      <c r="I10" s="86">
        <v>0.45</v>
      </c>
      <c r="J10" s="86"/>
      <c r="K10" s="86">
        <v>61.1</v>
      </c>
      <c r="L10" s="86">
        <v>65.099999999999994</v>
      </c>
      <c r="M10" s="86">
        <v>2.1</v>
      </c>
      <c r="N10" s="86">
        <v>2.96</v>
      </c>
    </row>
    <row r="11" spans="1:24" ht="11.25" customHeight="1">
      <c r="A11" s="10" t="s">
        <v>108</v>
      </c>
      <c r="B11" s="85">
        <v>557.49999999999989</v>
      </c>
      <c r="C11" s="86">
        <v>0.19</v>
      </c>
      <c r="D11" s="86">
        <v>325.2</v>
      </c>
      <c r="E11" s="86">
        <v>3</v>
      </c>
      <c r="F11" s="86">
        <v>16.3</v>
      </c>
      <c r="G11" s="86">
        <v>0.4</v>
      </c>
      <c r="H11" s="86">
        <v>88.8</v>
      </c>
      <c r="I11" s="86">
        <v>0.23</v>
      </c>
      <c r="J11" s="86"/>
      <c r="K11" s="86">
        <v>68.7</v>
      </c>
      <c r="L11" s="86">
        <v>50</v>
      </c>
      <c r="M11" s="86">
        <v>1.7</v>
      </c>
      <c r="N11" s="86">
        <v>2.98</v>
      </c>
    </row>
    <row r="12" spans="1:24" ht="11.25" customHeight="1">
      <c r="A12" s="10" t="s">
        <v>107</v>
      </c>
      <c r="B12" s="85">
        <v>513.19999999999993</v>
      </c>
      <c r="C12" s="86">
        <v>0.3</v>
      </c>
      <c r="D12" s="86">
        <v>281</v>
      </c>
      <c r="E12" s="86">
        <v>5.5</v>
      </c>
      <c r="F12" s="86">
        <v>21.6</v>
      </c>
      <c r="G12" s="86">
        <v>2.9</v>
      </c>
      <c r="H12" s="86">
        <v>77</v>
      </c>
      <c r="I12" s="86">
        <v>0.78</v>
      </c>
      <c r="J12" s="86"/>
      <c r="K12" s="86">
        <v>71.099999999999994</v>
      </c>
      <c r="L12" s="86">
        <v>48.5</v>
      </c>
      <c r="M12" s="86">
        <v>1.7</v>
      </c>
      <c r="N12" s="86">
        <v>2.82</v>
      </c>
    </row>
    <row r="13" spans="1:24" ht="11.25" customHeight="1">
      <c r="A13" s="10" t="s">
        <v>106</v>
      </c>
      <c r="B13" s="76">
        <v>433</v>
      </c>
      <c r="C13" s="9">
        <v>7.0000000000000007E-2</v>
      </c>
      <c r="D13" s="9">
        <v>238.65</v>
      </c>
      <c r="E13" s="9">
        <v>6</v>
      </c>
      <c r="F13" s="9">
        <v>18.600000000000001</v>
      </c>
      <c r="G13" s="9">
        <v>2.2999999999999998</v>
      </c>
      <c r="H13" s="9">
        <v>60.8</v>
      </c>
      <c r="I13" s="9">
        <v>0.78</v>
      </c>
      <c r="J13" s="9"/>
      <c r="K13" s="9">
        <v>59.1</v>
      </c>
      <c r="L13" s="9">
        <v>42.5</v>
      </c>
      <c r="M13" s="9">
        <v>0.09</v>
      </c>
      <c r="N13" s="9">
        <v>4.1100000000000003</v>
      </c>
      <c r="O13" s="11"/>
    </row>
    <row r="14" spans="1:24" ht="12" customHeight="1">
      <c r="A14" s="10" t="s">
        <v>105</v>
      </c>
      <c r="B14" s="76">
        <v>543</v>
      </c>
      <c r="C14" s="9">
        <v>0.65</v>
      </c>
      <c r="D14" s="9">
        <v>313.60000000000002</v>
      </c>
      <c r="E14" s="9">
        <v>7.6</v>
      </c>
      <c r="F14" s="9">
        <v>19.8</v>
      </c>
      <c r="G14" s="9">
        <v>2.7</v>
      </c>
      <c r="H14" s="9">
        <v>86</v>
      </c>
      <c r="I14" s="9">
        <v>0.88</v>
      </c>
      <c r="J14" s="9"/>
      <c r="K14" s="9">
        <v>63</v>
      </c>
      <c r="L14" s="9">
        <v>45</v>
      </c>
      <c r="M14" s="9"/>
      <c r="N14" s="9">
        <v>3.77</v>
      </c>
      <c r="O14" s="11"/>
    </row>
    <row r="15" spans="1:24" ht="12" customHeight="1">
      <c r="A15" s="10" t="s">
        <v>104</v>
      </c>
      <c r="B15" s="76">
        <v>620.99999999999989</v>
      </c>
      <c r="C15" s="9">
        <v>1.5649999999999999</v>
      </c>
      <c r="D15" s="9">
        <v>353</v>
      </c>
      <c r="E15" s="9">
        <v>5.93</v>
      </c>
      <c r="F15" s="9">
        <v>23.3</v>
      </c>
      <c r="G15" s="9">
        <v>1</v>
      </c>
      <c r="H15" s="9">
        <v>116</v>
      </c>
      <c r="I15" s="9">
        <v>0.73</v>
      </c>
      <c r="J15" s="9">
        <v>7.4999999999999997E-2</v>
      </c>
      <c r="K15" s="9">
        <v>71</v>
      </c>
      <c r="L15" s="9">
        <v>42.5</v>
      </c>
      <c r="M15" s="9">
        <v>0.1</v>
      </c>
      <c r="N15" s="9">
        <v>5.8000000000000007</v>
      </c>
      <c r="O15" s="11"/>
    </row>
    <row r="16" spans="1:24" ht="12" customHeight="1">
      <c r="A16" s="10" t="s">
        <v>103</v>
      </c>
      <c r="B16" s="76">
        <v>701.99999999999989</v>
      </c>
      <c r="C16" s="9">
        <v>1.2</v>
      </c>
      <c r="D16" s="9">
        <v>444.5</v>
      </c>
      <c r="E16" s="9">
        <v>4.3</v>
      </c>
      <c r="F16" s="9">
        <v>19.3</v>
      </c>
      <c r="G16" s="9">
        <v>2.1</v>
      </c>
      <c r="H16" s="9">
        <v>106</v>
      </c>
      <c r="I16" s="9">
        <v>0.95</v>
      </c>
      <c r="J16" s="9">
        <v>0.04</v>
      </c>
      <c r="K16" s="9">
        <v>70.400000000000006</v>
      </c>
      <c r="L16" s="9">
        <v>46.3</v>
      </c>
      <c r="M16" s="9">
        <v>0.05</v>
      </c>
      <c r="N16" s="9">
        <v>6.86</v>
      </c>
      <c r="O16" s="11"/>
    </row>
    <row r="17" spans="1:27" ht="12" customHeight="1">
      <c r="A17" s="10" t="s">
        <v>102</v>
      </c>
      <c r="B17" s="76">
        <v>585.40000000000009</v>
      </c>
      <c r="C17" s="9">
        <v>0.55000000000000004</v>
      </c>
      <c r="D17" s="9">
        <v>390</v>
      </c>
      <c r="E17" s="9">
        <v>3.47</v>
      </c>
      <c r="F17" s="9">
        <v>13.5</v>
      </c>
      <c r="G17" s="9">
        <v>2</v>
      </c>
      <c r="H17" s="9">
        <v>80</v>
      </c>
      <c r="I17" s="9">
        <v>0.8</v>
      </c>
      <c r="J17" s="9"/>
      <c r="K17" s="9">
        <v>65.7</v>
      </c>
      <c r="L17" s="9">
        <v>26.1</v>
      </c>
      <c r="M17" s="9">
        <v>0.13</v>
      </c>
      <c r="N17" s="9">
        <v>3.15</v>
      </c>
      <c r="O17" s="11"/>
    </row>
    <row r="18" spans="1:27" ht="12" customHeight="1">
      <c r="A18" s="10" t="s">
        <v>101</v>
      </c>
      <c r="B18" s="76">
        <v>343.00000000000006</v>
      </c>
      <c r="C18" s="9">
        <v>0.16700000000000001</v>
      </c>
      <c r="D18" s="9">
        <v>231</v>
      </c>
      <c r="E18" s="9">
        <v>0.65</v>
      </c>
      <c r="F18" s="9">
        <v>7</v>
      </c>
      <c r="G18" s="9">
        <v>1.8</v>
      </c>
      <c r="H18" s="9">
        <v>30.6</v>
      </c>
      <c r="I18" s="9">
        <v>0.55000000000000004</v>
      </c>
      <c r="J18" s="9"/>
      <c r="K18" s="9">
        <v>59.5</v>
      </c>
      <c r="L18" s="9">
        <v>8.42</v>
      </c>
      <c r="M18" s="9">
        <v>0.08</v>
      </c>
      <c r="N18" s="9">
        <v>3.2330000000000001</v>
      </c>
      <c r="O18" s="11"/>
      <c r="AA18" s="3" t="s">
        <v>38</v>
      </c>
    </row>
    <row r="19" spans="1:27" ht="12" customHeight="1">
      <c r="A19" s="10" t="s">
        <v>100</v>
      </c>
      <c r="B19" s="76">
        <v>403.8</v>
      </c>
      <c r="C19" s="9">
        <v>0.2</v>
      </c>
      <c r="D19" s="9">
        <v>286.3</v>
      </c>
      <c r="E19" s="9">
        <v>1.45</v>
      </c>
      <c r="F19" s="9">
        <v>6.6</v>
      </c>
      <c r="G19" s="9">
        <v>0.35</v>
      </c>
      <c r="H19" s="9">
        <v>57</v>
      </c>
      <c r="I19" s="9">
        <v>0.15</v>
      </c>
      <c r="J19" s="9"/>
      <c r="K19" s="9">
        <v>38.299999999999997</v>
      </c>
      <c r="L19" s="9">
        <v>8.4</v>
      </c>
      <c r="M19" s="9">
        <v>0.05</v>
      </c>
      <c r="N19" s="9">
        <v>5</v>
      </c>
      <c r="O19" s="11"/>
    </row>
    <row r="20" spans="1:27" ht="12" customHeight="1">
      <c r="A20" s="10" t="s">
        <v>99</v>
      </c>
      <c r="B20" s="76">
        <v>373.30000000000007</v>
      </c>
      <c r="C20" s="9">
        <v>0.32500000000000001</v>
      </c>
      <c r="D20" s="9">
        <v>248.8</v>
      </c>
      <c r="E20" s="9">
        <v>2.27</v>
      </c>
      <c r="F20" s="9">
        <v>7.13</v>
      </c>
      <c r="G20" s="9">
        <v>0.55000000000000004</v>
      </c>
      <c r="H20" s="9">
        <v>44</v>
      </c>
      <c r="I20" s="9">
        <v>0.12</v>
      </c>
      <c r="J20" s="9"/>
      <c r="K20" s="9">
        <v>45</v>
      </c>
      <c r="L20" s="9">
        <v>20</v>
      </c>
      <c r="M20" s="9"/>
      <c r="N20" s="9">
        <v>5.1049999999999995</v>
      </c>
      <c r="O20" s="11"/>
    </row>
    <row r="21" spans="1:27" ht="12" customHeight="1">
      <c r="A21" s="10" t="s">
        <v>98</v>
      </c>
      <c r="B21" s="76">
        <v>485.49999999999994</v>
      </c>
      <c r="C21" s="9">
        <v>0.83</v>
      </c>
      <c r="D21" s="9">
        <v>315</v>
      </c>
      <c r="E21" s="9">
        <v>4</v>
      </c>
      <c r="F21" s="9">
        <v>10.199999999999999</v>
      </c>
      <c r="G21" s="9">
        <v>0.9</v>
      </c>
      <c r="H21" s="9">
        <v>63.5</v>
      </c>
      <c r="I21" s="9">
        <v>0.05</v>
      </c>
      <c r="J21" s="9"/>
      <c r="K21" s="9">
        <v>54</v>
      </c>
      <c r="L21" s="9">
        <v>33</v>
      </c>
      <c r="M21" s="9"/>
      <c r="N21" s="9">
        <v>4.0199999999999996</v>
      </c>
      <c r="O21" s="11"/>
    </row>
    <row r="22" spans="1:27" ht="12" customHeight="1">
      <c r="A22" s="10" t="s">
        <v>97</v>
      </c>
      <c r="B22" s="76">
        <v>462.70000000000005</v>
      </c>
      <c r="C22" s="9">
        <v>0.42</v>
      </c>
      <c r="D22" s="9">
        <v>287.89999999999998</v>
      </c>
      <c r="E22" s="9">
        <v>3.1</v>
      </c>
      <c r="F22" s="9">
        <v>11.5</v>
      </c>
      <c r="G22" s="9">
        <v>1.9</v>
      </c>
      <c r="H22" s="9">
        <v>70</v>
      </c>
      <c r="I22" s="9">
        <v>0.04</v>
      </c>
      <c r="J22" s="9"/>
      <c r="K22" s="9">
        <v>59.6</v>
      </c>
      <c r="L22" s="9">
        <v>25</v>
      </c>
      <c r="M22" s="9"/>
      <c r="N22" s="9">
        <v>3.24</v>
      </c>
      <c r="O22" s="11"/>
    </row>
    <row r="23" spans="1:27" ht="12" customHeight="1">
      <c r="A23" s="10" t="s">
        <v>96</v>
      </c>
      <c r="B23" s="76">
        <v>353.30000000000007</v>
      </c>
      <c r="C23" s="9">
        <v>0.4</v>
      </c>
      <c r="D23" s="9">
        <v>221.35</v>
      </c>
      <c r="E23" s="9">
        <v>2.5</v>
      </c>
      <c r="F23" s="9">
        <v>10</v>
      </c>
      <c r="G23" s="9">
        <v>2.6</v>
      </c>
      <c r="H23" s="9">
        <v>48.5</v>
      </c>
      <c r="I23" s="9">
        <v>0.05</v>
      </c>
      <c r="J23" s="9"/>
      <c r="K23" s="9">
        <v>44.5</v>
      </c>
      <c r="L23" s="9">
        <v>20</v>
      </c>
      <c r="M23" s="9"/>
      <c r="N23" s="9">
        <v>3.4</v>
      </c>
    </row>
    <row r="24" spans="1:27" ht="11.25" customHeight="1">
      <c r="A24" s="10" t="s">
        <v>95</v>
      </c>
      <c r="B24" s="85">
        <v>291.85000000000002</v>
      </c>
      <c r="C24" s="86">
        <v>0.42499999999999999</v>
      </c>
      <c r="D24" s="86">
        <v>150.19999999999999</v>
      </c>
      <c r="E24" s="86">
        <v>1.8</v>
      </c>
      <c r="F24" s="86">
        <v>10.6</v>
      </c>
      <c r="G24" s="86">
        <v>2</v>
      </c>
      <c r="H24" s="86">
        <v>56.5</v>
      </c>
      <c r="I24" s="86">
        <v>2.5000000000000001E-2</v>
      </c>
      <c r="J24" s="86"/>
      <c r="K24" s="86">
        <v>43.5</v>
      </c>
      <c r="L24" s="86">
        <v>24</v>
      </c>
      <c r="M24" s="86">
        <v>0.04</v>
      </c>
      <c r="N24" s="86">
        <v>2.76</v>
      </c>
    </row>
    <row r="25" spans="1:27" ht="11.25" customHeight="1">
      <c r="A25" s="10" t="s">
        <v>94</v>
      </c>
      <c r="B25" s="85">
        <v>494.9</v>
      </c>
      <c r="C25" s="86">
        <v>0.6</v>
      </c>
      <c r="D25" s="86">
        <v>295.2</v>
      </c>
      <c r="E25" s="86">
        <v>4.0170000000000003</v>
      </c>
      <c r="F25" s="86">
        <v>12</v>
      </c>
      <c r="G25" s="86">
        <v>4.2</v>
      </c>
      <c r="H25" s="86">
        <v>68</v>
      </c>
      <c r="I25" s="86"/>
      <c r="J25" s="86"/>
      <c r="K25" s="86">
        <v>62.2</v>
      </c>
      <c r="L25" s="86">
        <v>44.3</v>
      </c>
      <c r="M25" s="86">
        <v>0.56999999999999995</v>
      </c>
      <c r="N25" s="86">
        <v>3.8129999999999997</v>
      </c>
    </row>
    <row r="26" spans="1:27" ht="11.25" customHeight="1">
      <c r="A26" s="10" t="s">
        <v>93</v>
      </c>
      <c r="B26" s="85">
        <v>524</v>
      </c>
      <c r="C26" s="86">
        <v>0.78500000000000003</v>
      </c>
      <c r="D26" s="86">
        <v>321.10000000000002</v>
      </c>
      <c r="E26" s="86">
        <v>2</v>
      </c>
      <c r="F26" s="86">
        <v>14.712999999999999</v>
      </c>
      <c r="G26" s="86">
        <v>5.4</v>
      </c>
      <c r="H26" s="86">
        <v>70</v>
      </c>
      <c r="I26" s="86"/>
      <c r="J26" s="86"/>
      <c r="K26" s="86">
        <v>48.3</v>
      </c>
      <c r="L26" s="86">
        <v>59</v>
      </c>
      <c r="M26" s="86">
        <v>0.11700000000000001</v>
      </c>
      <c r="N26" s="86">
        <v>2.585</v>
      </c>
    </row>
    <row r="27" spans="1:27" ht="11.25" customHeight="1">
      <c r="A27" s="10" t="s">
        <v>92</v>
      </c>
      <c r="B27" s="85">
        <v>553.1</v>
      </c>
      <c r="C27" s="86"/>
      <c r="D27" s="86">
        <v>380.2</v>
      </c>
      <c r="E27" s="86"/>
      <c r="F27" s="86">
        <v>24</v>
      </c>
      <c r="G27" s="86"/>
      <c r="H27" s="86">
        <v>70</v>
      </c>
      <c r="I27" s="86"/>
      <c r="J27" s="86"/>
      <c r="K27" s="86">
        <v>50</v>
      </c>
      <c r="L27" s="86">
        <v>24.5</v>
      </c>
      <c r="M27" s="86"/>
      <c r="N27" s="86">
        <v>4.4000000000000004</v>
      </c>
    </row>
    <row r="28" spans="1:27" ht="11.25" customHeight="1">
      <c r="A28" s="10" t="s">
        <v>91</v>
      </c>
      <c r="B28" s="85">
        <v>638.80000000000007</v>
      </c>
      <c r="C28" s="86"/>
      <c r="D28" s="86">
        <v>456</v>
      </c>
      <c r="E28" s="86">
        <v>5</v>
      </c>
      <c r="F28" s="86">
        <v>9.6</v>
      </c>
      <c r="G28" s="86"/>
      <c r="H28" s="86">
        <v>77</v>
      </c>
      <c r="I28" s="86"/>
      <c r="J28" s="86"/>
      <c r="K28" s="86">
        <v>50</v>
      </c>
      <c r="L28" s="86">
        <v>32.5</v>
      </c>
      <c r="M28" s="86">
        <v>5.2</v>
      </c>
      <c r="N28" s="86">
        <v>3.5</v>
      </c>
    </row>
    <row r="29" spans="1:27" ht="11.25" customHeight="1">
      <c r="A29" s="10" t="s">
        <v>90</v>
      </c>
      <c r="B29" s="85">
        <v>614.9</v>
      </c>
      <c r="C29" s="86">
        <v>1</v>
      </c>
      <c r="D29" s="86">
        <v>438</v>
      </c>
      <c r="E29" s="86"/>
      <c r="F29" s="86">
        <v>12.9</v>
      </c>
      <c r="G29" s="86"/>
      <c r="H29" s="86">
        <v>60</v>
      </c>
      <c r="I29" s="86"/>
      <c r="J29" s="86"/>
      <c r="K29" s="86">
        <v>55</v>
      </c>
      <c r="L29" s="86">
        <v>38</v>
      </c>
      <c r="M29" s="86">
        <v>7.5</v>
      </c>
      <c r="N29" s="86">
        <v>2.5</v>
      </c>
    </row>
    <row r="30" spans="1:27" ht="11.25" customHeight="1">
      <c r="A30" s="10" t="s">
        <v>89</v>
      </c>
      <c r="B30" s="85">
        <v>377.74700000000001</v>
      </c>
      <c r="C30" s="86">
        <v>1.85</v>
      </c>
      <c r="D30" s="86">
        <v>255.8</v>
      </c>
      <c r="E30" s="86">
        <v>1.4</v>
      </c>
      <c r="F30" s="86">
        <v>10.797000000000001</v>
      </c>
      <c r="G30" s="86">
        <v>0.8</v>
      </c>
      <c r="H30" s="86">
        <v>15</v>
      </c>
      <c r="I30" s="86">
        <v>9</v>
      </c>
      <c r="J30" s="86"/>
      <c r="K30" s="86">
        <v>25.3</v>
      </c>
      <c r="L30" s="86">
        <v>47.2</v>
      </c>
      <c r="M30" s="86">
        <v>5</v>
      </c>
      <c r="N30" s="86">
        <v>5.6000000000000005</v>
      </c>
    </row>
    <row r="31" spans="1:27" ht="11.25" customHeight="1">
      <c r="A31" s="10" t="s">
        <v>88</v>
      </c>
      <c r="B31" s="85">
        <v>503.60999999999996</v>
      </c>
      <c r="C31" s="86">
        <v>1.9</v>
      </c>
      <c r="D31" s="86">
        <v>335.5</v>
      </c>
      <c r="E31" s="86">
        <v>1.9</v>
      </c>
      <c r="F31" s="86">
        <v>11.11</v>
      </c>
      <c r="G31" s="86">
        <v>1</v>
      </c>
      <c r="H31" s="86">
        <v>35</v>
      </c>
      <c r="I31" s="86">
        <v>12</v>
      </c>
      <c r="J31" s="86"/>
      <c r="K31" s="86">
        <v>34</v>
      </c>
      <c r="L31" s="86">
        <v>65.3</v>
      </c>
      <c r="M31" s="86">
        <v>3.8</v>
      </c>
      <c r="N31" s="86">
        <v>2.1</v>
      </c>
    </row>
    <row r="32" spans="1:27" ht="11.25" customHeight="1">
      <c r="A32" s="10" t="s">
        <v>87</v>
      </c>
      <c r="B32" s="85">
        <v>761.5</v>
      </c>
      <c r="C32" s="86">
        <v>1.7</v>
      </c>
      <c r="D32" s="86">
        <v>498</v>
      </c>
      <c r="E32" s="86">
        <v>3.6</v>
      </c>
      <c r="F32" s="86">
        <v>15.51</v>
      </c>
      <c r="G32" s="86">
        <v>2</v>
      </c>
      <c r="H32" s="86">
        <v>31.25</v>
      </c>
      <c r="I32" s="86">
        <v>29</v>
      </c>
      <c r="J32" s="86"/>
      <c r="K32" s="86">
        <v>35</v>
      </c>
      <c r="L32" s="86">
        <v>140.69999999999999</v>
      </c>
      <c r="M32" s="86">
        <v>1.2</v>
      </c>
      <c r="N32" s="86">
        <v>3.5399999999999996</v>
      </c>
    </row>
    <row r="33" spans="1:27" ht="11.25" customHeight="1">
      <c r="A33" s="10" t="s">
        <v>86</v>
      </c>
      <c r="B33" s="85">
        <v>1009.8</v>
      </c>
      <c r="C33" s="86">
        <v>2.2999999999999998</v>
      </c>
      <c r="D33" s="86">
        <v>613.5</v>
      </c>
      <c r="E33" s="86">
        <v>2</v>
      </c>
      <c r="F33" s="86">
        <v>18</v>
      </c>
      <c r="G33" s="86">
        <v>4.8</v>
      </c>
      <c r="H33" s="86">
        <v>55</v>
      </c>
      <c r="I33" s="86">
        <v>41</v>
      </c>
      <c r="J33" s="86"/>
      <c r="K33" s="86">
        <v>54.7</v>
      </c>
      <c r="L33" s="86">
        <v>216.1</v>
      </c>
      <c r="M33" s="86">
        <v>0.75</v>
      </c>
      <c r="N33" s="86">
        <v>1.65</v>
      </c>
    </row>
    <row r="34" spans="1:27" ht="11.25" customHeight="1">
      <c r="A34" s="10" t="s">
        <v>85</v>
      </c>
      <c r="B34" s="85">
        <v>955.56000000000006</v>
      </c>
      <c r="C34" s="86">
        <v>2.5</v>
      </c>
      <c r="D34" s="86">
        <v>612</v>
      </c>
      <c r="E34" s="86">
        <v>3.7</v>
      </c>
      <c r="F34" s="86">
        <v>16.399999999999999</v>
      </c>
      <c r="G34" s="86">
        <v>2</v>
      </c>
      <c r="H34" s="86">
        <v>21</v>
      </c>
      <c r="I34" s="86">
        <v>40</v>
      </c>
      <c r="J34" s="86"/>
      <c r="K34" s="86">
        <v>37.5</v>
      </c>
      <c r="L34" s="86">
        <v>218.3</v>
      </c>
      <c r="M34" s="86">
        <v>1.06</v>
      </c>
      <c r="N34" s="86">
        <v>1.1000000000000001</v>
      </c>
    </row>
    <row r="35" spans="1:27" ht="11.25" customHeight="1">
      <c r="A35" s="10" t="s">
        <v>84</v>
      </c>
      <c r="B35" s="76">
        <v>1133.1499999999999</v>
      </c>
      <c r="C35" s="9">
        <v>3.5</v>
      </c>
      <c r="D35" s="9">
        <v>712</v>
      </c>
      <c r="E35" s="9">
        <v>5</v>
      </c>
      <c r="F35" s="9">
        <v>18</v>
      </c>
      <c r="G35" s="9">
        <v>2.6</v>
      </c>
      <c r="H35" s="9">
        <v>40</v>
      </c>
      <c r="I35" s="9">
        <v>45</v>
      </c>
      <c r="J35" s="9"/>
      <c r="K35" s="9">
        <v>51.5</v>
      </c>
      <c r="L35" s="9">
        <v>253.7</v>
      </c>
      <c r="M35" s="9">
        <v>0.85</v>
      </c>
      <c r="N35" s="9">
        <v>1</v>
      </c>
      <c r="O35" s="11"/>
    </row>
    <row r="36" spans="1:27" ht="12" customHeight="1">
      <c r="A36" s="10" t="s">
        <v>83</v>
      </c>
      <c r="B36" s="76">
        <v>750.93</v>
      </c>
      <c r="C36" s="9">
        <v>3</v>
      </c>
      <c r="D36" s="9">
        <v>430</v>
      </c>
      <c r="E36" s="9">
        <v>2.1</v>
      </c>
      <c r="F36" s="9">
        <v>16</v>
      </c>
      <c r="G36" s="9">
        <v>1.45</v>
      </c>
      <c r="H36" s="9">
        <v>30</v>
      </c>
      <c r="I36" s="9">
        <v>28.5</v>
      </c>
      <c r="J36" s="9"/>
      <c r="K36" s="9">
        <v>43.5</v>
      </c>
      <c r="L36" s="9">
        <v>195</v>
      </c>
      <c r="M36" s="9">
        <v>0.03</v>
      </c>
      <c r="N36" s="9">
        <v>1.35</v>
      </c>
      <c r="O36" s="11"/>
    </row>
    <row r="37" spans="1:27" ht="12" customHeight="1">
      <c r="A37" s="10" t="s">
        <v>82</v>
      </c>
      <c r="B37" s="76">
        <v>345.95</v>
      </c>
      <c r="C37" s="9">
        <v>1.5</v>
      </c>
      <c r="D37" s="9">
        <v>198</v>
      </c>
      <c r="E37" s="9">
        <v>1.2</v>
      </c>
      <c r="F37" s="9">
        <v>6</v>
      </c>
      <c r="G37" s="9">
        <v>0.6</v>
      </c>
      <c r="H37" s="9">
        <v>7</v>
      </c>
      <c r="I37" s="9">
        <v>2</v>
      </c>
      <c r="J37" s="9"/>
      <c r="K37" s="9">
        <v>14</v>
      </c>
      <c r="L37" s="9">
        <v>115.3</v>
      </c>
      <c r="M37" s="9"/>
      <c r="N37" s="9">
        <v>0.35</v>
      </c>
      <c r="O37" s="11"/>
    </row>
    <row r="38" spans="1:27" ht="12" customHeight="1">
      <c r="A38" s="10" t="s">
        <v>81</v>
      </c>
      <c r="B38" s="76">
        <v>410.90500000000009</v>
      </c>
      <c r="C38" s="9">
        <v>0.35</v>
      </c>
      <c r="D38" s="9">
        <v>272</v>
      </c>
      <c r="E38" s="9">
        <v>1.8</v>
      </c>
      <c r="F38" s="9">
        <v>6.6150000000000002</v>
      </c>
      <c r="G38" s="9">
        <v>0.6</v>
      </c>
      <c r="H38" s="9">
        <v>19.8</v>
      </c>
      <c r="I38" s="9">
        <v>2.4</v>
      </c>
      <c r="J38" s="9"/>
      <c r="K38" s="9">
        <v>16</v>
      </c>
      <c r="L38" s="9">
        <v>90.1</v>
      </c>
      <c r="M38" s="9"/>
      <c r="N38" s="9">
        <v>1.24</v>
      </c>
      <c r="O38" s="11"/>
    </row>
    <row r="39" spans="1:27" ht="12" customHeight="1">
      <c r="A39" s="10" t="s">
        <v>80</v>
      </c>
      <c r="B39" s="76">
        <v>174.04400000000001</v>
      </c>
      <c r="C39" s="9">
        <v>0.23</v>
      </c>
      <c r="D39" s="9">
        <v>93</v>
      </c>
      <c r="E39" s="9">
        <v>0.5</v>
      </c>
      <c r="F39" s="9">
        <v>4.4550000000000001</v>
      </c>
      <c r="G39" s="9">
        <v>0.23</v>
      </c>
      <c r="H39" s="9">
        <v>8.2789999999999999</v>
      </c>
      <c r="I39" s="9">
        <v>1.4</v>
      </c>
      <c r="J39" s="9"/>
      <c r="K39" s="9">
        <v>9.5</v>
      </c>
      <c r="L39" s="9">
        <v>55.1</v>
      </c>
      <c r="M39" s="9"/>
      <c r="N39" s="9">
        <v>1.35</v>
      </c>
      <c r="O39" s="11"/>
    </row>
    <row r="40" spans="1:27" ht="12" customHeight="1">
      <c r="A40" s="10" t="s">
        <v>79</v>
      </c>
      <c r="B40" s="76">
        <v>158.209</v>
      </c>
      <c r="C40" s="9">
        <v>0.4</v>
      </c>
      <c r="D40" s="9">
        <v>85</v>
      </c>
      <c r="E40" s="9">
        <v>0.95</v>
      </c>
      <c r="F40" s="9">
        <v>4.3490000000000002</v>
      </c>
      <c r="G40" s="9">
        <v>0.16</v>
      </c>
      <c r="H40" s="9">
        <v>17</v>
      </c>
      <c r="I40" s="9">
        <v>1</v>
      </c>
      <c r="J40" s="9"/>
      <c r="K40" s="9">
        <v>8.5</v>
      </c>
      <c r="L40" s="9">
        <v>39.5</v>
      </c>
      <c r="M40" s="9"/>
      <c r="N40" s="9">
        <v>1.35</v>
      </c>
      <c r="O40" s="11"/>
      <c r="AA40" s="3" t="s">
        <v>38</v>
      </c>
    </row>
    <row r="41" spans="1:27" ht="12" customHeight="1">
      <c r="A41" s="10" t="s">
        <v>78</v>
      </c>
      <c r="B41" s="76">
        <v>266.387</v>
      </c>
      <c r="C41" s="9">
        <v>0.4</v>
      </c>
      <c r="D41" s="9">
        <v>160</v>
      </c>
      <c r="E41" s="9">
        <v>2</v>
      </c>
      <c r="F41" s="9">
        <v>5.3479999999999999</v>
      </c>
      <c r="G41" s="9">
        <v>0.31</v>
      </c>
      <c r="H41" s="9">
        <v>33.279000000000003</v>
      </c>
      <c r="I41" s="9">
        <v>2.2000000000000002</v>
      </c>
      <c r="J41" s="9"/>
      <c r="K41" s="9">
        <v>11.85</v>
      </c>
      <c r="L41" s="9">
        <v>50</v>
      </c>
      <c r="M41" s="9"/>
      <c r="N41" s="9">
        <v>1</v>
      </c>
      <c r="O41" s="11"/>
    </row>
    <row r="42" spans="1:27" ht="12" customHeight="1">
      <c r="A42" s="10" t="s">
        <v>77</v>
      </c>
      <c r="B42" s="76">
        <v>406.42100000000005</v>
      </c>
      <c r="C42" s="9">
        <v>0.5</v>
      </c>
      <c r="D42" s="9">
        <v>252.5</v>
      </c>
      <c r="E42" s="9">
        <v>1.6</v>
      </c>
      <c r="F42" s="9">
        <v>7.2910000000000004</v>
      </c>
      <c r="G42" s="9">
        <v>0.41</v>
      </c>
      <c r="H42" s="9">
        <v>51.7</v>
      </c>
      <c r="I42" s="9">
        <v>2.85</v>
      </c>
      <c r="J42" s="9">
        <v>0.7</v>
      </c>
      <c r="K42" s="9">
        <v>13.8</v>
      </c>
      <c r="L42" s="9">
        <v>74.069999999999993</v>
      </c>
      <c r="M42" s="9"/>
      <c r="N42" s="9">
        <v>1</v>
      </c>
      <c r="O42" s="11"/>
    </row>
    <row r="43" spans="1:27" ht="12" customHeight="1">
      <c r="A43" s="10" t="s">
        <v>76</v>
      </c>
      <c r="B43" s="76">
        <v>309.19400000000002</v>
      </c>
      <c r="C43" s="9"/>
      <c r="D43" s="9">
        <v>200</v>
      </c>
      <c r="E43" s="9">
        <v>0.9</v>
      </c>
      <c r="F43" s="9">
        <v>4.5190000000000001</v>
      </c>
      <c r="G43" s="9">
        <v>0.38</v>
      </c>
      <c r="H43" s="9">
        <v>27</v>
      </c>
      <c r="I43" s="9">
        <v>3.35</v>
      </c>
      <c r="J43" s="9">
        <v>0.9</v>
      </c>
      <c r="K43" s="9">
        <v>12.045</v>
      </c>
      <c r="L43" s="9">
        <v>60</v>
      </c>
      <c r="M43" s="9"/>
      <c r="N43" s="9">
        <v>0.1</v>
      </c>
      <c r="O43" s="11"/>
    </row>
    <row r="44" spans="1:27" ht="12" customHeight="1">
      <c r="A44" s="10" t="s">
        <v>75</v>
      </c>
      <c r="B44" s="76">
        <v>403.63799999999992</v>
      </c>
      <c r="C44" s="9"/>
      <c r="D44" s="9">
        <v>265.64</v>
      </c>
      <c r="E44" s="9">
        <v>0.7</v>
      </c>
      <c r="F44" s="9">
        <v>4.4329999999999998</v>
      </c>
      <c r="G44" s="9">
        <v>0.3</v>
      </c>
      <c r="H44" s="9">
        <v>32.65</v>
      </c>
      <c r="I44" s="9">
        <v>6.2</v>
      </c>
      <c r="J44" s="9">
        <v>1.2</v>
      </c>
      <c r="K44" s="9">
        <v>16.5</v>
      </c>
      <c r="L44" s="9">
        <v>75</v>
      </c>
      <c r="M44" s="9"/>
      <c r="N44" s="9">
        <v>1.0150000000000001</v>
      </c>
      <c r="O44" s="11"/>
    </row>
    <row r="45" spans="1:27" ht="12" customHeight="1">
      <c r="A45" s="10" t="s">
        <v>74</v>
      </c>
      <c r="B45" s="76">
        <v>307.25899999999996</v>
      </c>
      <c r="C45" s="9"/>
      <c r="D45" s="9">
        <v>190</v>
      </c>
      <c r="E45" s="9">
        <v>0.54</v>
      </c>
      <c r="F45" s="9">
        <v>1.327</v>
      </c>
      <c r="G45" s="9">
        <v>0.38</v>
      </c>
      <c r="H45" s="9">
        <v>17.440000000000001</v>
      </c>
      <c r="I45" s="9">
        <v>8.5</v>
      </c>
      <c r="J45" s="9">
        <v>1.5</v>
      </c>
      <c r="K45" s="9">
        <v>10.5</v>
      </c>
      <c r="L45" s="9">
        <v>77.03</v>
      </c>
      <c r="M45" s="9"/>
      <c r="N45" s="9">
        <v>4.2000000000000003E-2</v>
      </c>
    </row>
    <row r="46" spans="1:27" ht="11.25" customHeight="1">
      <c r="A46" s="10" t="s">
        <v>57</v>
      </c>
      <c r="B46" s="85">
        <v>297.29199999999997</v>
      </c>
      <c r="C46" s="86">
        <v>0.3</v>
      </c>
      <c r="D46" s="86">
        <v>195.29</v>
      </c>
      <c r="E46" s="86">
        <v>0.45</v>
      </c>
      <c r="F46" s="86">
        <v>1.177</v>
      </c>
      <c r="G46" s="86">
        <v>0.38</v>
      </c>
      <c r="H46" s="86">
        <v>15.4</v>
      </c>
      <c r="I46" s="86">
        <v>8.1</v>
      </c>
      <c r="J46" s="86">
        <v>1.65</v>
      </c>
      <c r="K46" s="86">
        <v>31.1</v>
      </c>
      <c r="L46" s="86">
        <v>43.445</v>
      </c>
      <c r="M46" s="86"/>
      <c r="N46" s="86">
        <v>0</v>
      </c>
    </row>
    <row r="47" spans="1:27" ht="11.25" customHeight="1">
      <c r="A47" s="10" t="s">
        <v>58</v>
      </c>
      <c r="B47" s="85">
        <v>489.40999999999997</v>
      </c>
      <c r="C47" s="86">
        <v>0.5</v>
      </c>
      <c r="D47" s="86">
        <v>336.3</v>
      </c>
      <c r="E47" s="86">
        <v>0.15</v>
      </c>
      <c r="F47" s="86">
        <v>1.39</v>
      </c>
      <c r="G47" s="86">
        <v>0.2</v>
      </c>
      <c r="H47" s="86">
        <v>18.03</v>
      </c>
      <c r="I47" s="86">
        <v>6.24</v>
      </c>
      <c r="J47" s="86">
        <v>1</v>
      </c>
      <c r="K47" s="86">
        <v>45</v>
      </c>
      <c r="L47" s="86">
        <v>80.599999999999994</v>
      </c>
      <c r="M47" s="86"/>
      <c r="N47" s="86">
        <v>0</v>
      </c>
    </row>
    <row r="48" spans="1:27" ht="11.25" customHeight="1">
      <c r="A48" s="10" t="s">
        <v>59</v>
      </c>
      <c r="B48" s="85">
        <v>640.76499999999999</v>
      </c>
      <c r="C48" s="86">
        <v>0.5</v>
      </c>
      <c r="D48" s="86">
        <v>403.6</v>
      </c>
      <c r="E48" s="86">
        <v>0.1</v>
      </c>
      <c r="F48" s="86">
        <v>1.29</v>
      </c>
      <c r="G48" s="86">
        <v>0.25</v>
      </c>
      <c r="H48" s="86">
        <v>20</v>
      </c>
      <c r="I48" s="86">
        <v>9.2799999999999994</v>
      </c>
      <c r="J48" s="86">
        <v>0.7</v>
      </c>
      <c r="K48" s="86">
        <v>88.3</v>
      </c>
      <c r="L48" s="86">
        <v>116.745</v>
      </c>
      <c r="M48" s="86"/>
      <c r="N48" s="86">
        <v>0</v>
      </c>
    </row>
    <row r="49" spans="1:27" ht="11.25" customHeight="1">
      <c r="A49" s="10" t="s">
        <v>60</v>
      </c>
      <c r="B49" s="85">
        <v>622.14599999999996</v>
      </c>
      <c r="C49" s="86">
        <v>0.06</v>
      </c>
      <c r="D49" s="86">
        <v>260.47000000000003</v>
      </c>
      <c r="E49" s="86">
        <v>0.1</v>
      </c>
      <c r="F49" s="86">
        <v>0.9</v>
      </c>
      <c r="G49" s="86">
        <v>0.78</v>
      </c>
      <c r="H49" s="86">
        <v>26.5</v>
      </c>
      <c r="I49" s="86">
        <v>10.336</v>
      </c>
      <c r="J49" s="86">
        <v>3</v>
      </c>
      <c r="K49" s="86">
        <v>143.5</v>
      </c>
      <c r="L49" s="86">
        <v>176.5</v>
      </c>
      <c r="M49" s="86"/>
      <c r="N49" s="86">
        <v>0</v>
      </c>
    </row>
    <row r="50" spans="1:27" ht="11.25" customHeight="1">
      <c r="A50" s="10" t="s">
        <v>61</v>
      </c>
      <c r="B50" s="85">
        <v>410.65</v>
      </c>
      <c r="C50" s="86"/>
      <c r="D50" s="86">
        <v>147.19999999999999</v>
      </c>
      <c r="E50" s="86">
        <v>7.0000000000000007E-2</v>
      </c>
      <c r="F50" s="86">
        <v>0.45500000000000002</v>
      </c>
      <c r="G50" s="86">
        <v>0.85</v>
      </c>
      <c r="H50" s="86">
        <v>19</v>
      </c>
      <c r="I50" s="86">
        <v>3</v>
      </c>
      <c r="J50" s="86">
        <v>2.8</v>
      </c>
      <c r="K50" s="86">
        <v>112</v>
      </c>
      <c r="L50" s="86">
        <v>125.27500000000001</v>
      </c>
      <c r="M50" s="86"/>
      <c r="N50" s="86">
        <v>0</v>
      </c>
    </row>
    <row r="51" spans="1:27" ht="11.25" customHeight="1">
      <c r="A51" s="10" t="s">
        <v>62</v>
      </c>
      <c r="B51" s="85">
        <v>552.24600000000009</v>
      </c>
      <c r="C51" s="86"/>
      <c r="D51" s="86">
        <v>297.60000000000002</v>
      </c>
      <c r="E51" s="86">
        <v>9.0999999999999998E-2</v>
      </c>
      <c r="F51" s="86">
        <v>0.48</v>
      </c>
      <c r="G51" s="86">
        <v>1.05</v>
      </c>
      <c r="H51" s="86">
        <v>12.5</v>
      </c>
      <c r="I51" s="86">
        <v>9</v>
      </c>
      <c r="J51" s="86">
        <v>2.8</v>
      </c>
      <c r="K51" s="86">
        <v>113.1</v>
      </c>
      <c r="L51" s="86">
        <v>115.625</v>
      </c>
      <c r="M51" s="86"/>
      <c r="N51" s="86">
        <v>0</v>
      </c>
    </row>
    <row r="52" spans="1:27" ht="11.25" customHeight="1">
      <c r="A52" s="10" t="s">
        <v>38</v>
      </c>
      <c r="B52" s="85">
        <v>523.68000000000006</v>
      </c>
      <c r="C52" s="86"/>
      <c r="D52" s="86">
        <v>252.3</v>
      </c>
      <c r="E52" s="86">
        <v>0.35</v>
      </c>
      <c r="F52" s="86">
        <v>0.53</v>
      </c>
      <c r="G52" s="86">
        <v>1.1000000000000001</v>
      </c>
      <c r="H52" s="86">
        <v>18</v>
      </c>
      <c r="I52" s="86">
        <v>9.8000000000000007</v>
      </c>
      <c r="J52" s="86">
        <v>2.8</v>
      </c>
      <c r="K52" s="86">
        <v>108.3</v>
      </c>
      <c r="L52" s="86">
        <v>130.5</v>
      </c>
      <c r="M52" s="86"/>
      <c r="N52" s="86">
        <v>0</v>
      </c>
    </row>
    <row r="53" spans="1:27" ht="11.25" customHeight="1">
      <c r="A53" s="10" t="s">
        <v>39</v>
      </c>
      <c r="B53" s="76">
        <v>406.13000000000005</v>
      </c>
      <c r="C53" s="9"/>
      <c r="D53" s="9">
        <v>185.8</v>
      </c>
      <c r="E53" s="9">
        <v>0.33</v>
      </c>
      <c r="F53" s="9">
        <v>0.9</v>
      </c>
      <c r="G53" s="9">
        <v>1.3</v>
      </c>
      <c r="H53" s="9">
        <v>9.9600000000000009</v>
      </c>
      <c r="I53" s="9">
        <v>15.34</v>
      </c>
      <c r="J53" s="9">
        <v>2.5</v>
      </c>
      <c r="K53" s="9">
        <v>53.3</v>
      </c>
      <c r="L53" s="9">
        <v>136.69999999999999</v>
      </c>
      <c r="M53" s="9"/>
      <c r="N53" s="9">
        <v>0</v>
      </c>
      <c r="O53" s="11"/>
    </row>
    <row r="54" spans="1:27" ht="12" customHeight="1">
      <c r="A54" s="10" t="s">
        <v>40</v>
      </c>
      <c r="B54" s="76">
        <v>253.31</v>
      </c>
      <c r="C54" s="9"/>
      <c r="D54" s="9">
        <v>73.930000000000007</v>
      </c>
      <c r="E54" s="9">
        <v>0.75</v>
      </c>
      <c r="F54" s="9">
        <v>0.9</v>
      </c>
      <c r="G54" s="9">
        <v>1.4</v>
      </c>
      <c r="H54" s="9">
        <v>4.5</v>
      </c>
      <c r="I54" s="9">
        <v>14.93</v>
      </c>
      <c r="J54" s="9">
        <v>4.0999999999999996</v>
      </c>
      <c r="K54" s="9">
        <v>37.5</v>
      </c>
      <c r="L54" s="9">
        <v>115.3</v>
      </c>
      <c r="M54" s="9"/>
      <c r="N54" s="9">
        <v>0</v>
      </c>
      <c r="O54" s="11"/>
    </row>
    <row r="55" spans="1:27" ht="12" customHeight="1">
      <c r="A55" s="10" t="s">
        <v>41</v>
      </c>
      <c r="B55" s="76">
        <v>327.46500000000003</v>
      </c>
      <c r="C55" s="9">
        <v>0.4</v>
      </c>
      <c r="D55" s="9">
        <v>123.575</v>
      </c>
      <c r="E55" s="9">
        <v>0.83</v>
      </c>
      <c r="F55" s="9">
        <v>0.21</v>
      </c>
      <c r="G55" s="9">
        <v>1.6</v>
      </c>
      <c r="H55" s="9">
        <v>8.5</v>
      </c>
      <c r="I55" s="9">
        <v>4.1500000000000004</v>
      </c>
      <c r="J55" s="9">
        <v>5.12</v>
      </c>
      <c r="K55" s="9">
        <v>53</v>
      </c>
      <c r="L55" s="9">
        <v>130.08000000000001</v>
      </c>
      <c r="M55" s="9"/>
      <c r="N55" s="9">
        <v>0</v>
      </c>
      <c r="O55" s="11"/>
    </row>
    <row r="56" spans="1:27" ht="12" customHeight="1">
      <c r="A56" s="10" t="s">
        <v>42</v>
      </c>
      <c r="B56" s="76">
        <v>441.10299999999995</v>
      </c>
      <c r="C56" s="9"/>
      <c r="D56" s="9">
        <v>157.607</v>
      </c>
      <c r="E56" s="9">
        <v>0.95</v>
      </c>
      <c r="F56" s="9">
        <v>0.25</v>
      </c>
      <c r="G56" s="9">
        <v>1.1000000000000001</v>
      </c>
      <c r="H56" s="9">
        <v>8</v>
      </c>
      <c r="I56" s="9">
        <v>10.492000000000001</v>
      </c>
      <c r="J56" s="9">
        <v>6.5</v>
      </c>
      <c r="K56" s="9">
        <v>74.2</v>
      </c>
      <c r="L56" s="9">
        <v>182.00399999999999</v>
      </c>
      <c r="M56" s="9"/>
      <c r="N56" s="9">
        <v>0</v>
      </c>
      <c r="O56" s="11"/>
    </row>
    <row r="57" spans="1:27" ht="12" customHeight="1">
      <c r="A57" s="10" t="s">
        <v>44</v>
      </c>
      <c r="B57" s="76">
        <v>444.40999999999997</v>
      </c>
      <c r="C57" s="9"/>
      <c r="D57" s="9">
        <v>184.827</v>
      </c>
      <c r="E57" s="9">
        <v>1.43</v>
      </c>
      <c r="F57" s="9">
        <v>9.5000000000000001E-2</v>
      </c>
      <c r="G57" s="9">
        <v>0.2</v>
      </c>
      <c r="H57" s="9">
        <v>8</v>
      </c>
      <c r="I57" s="9">
        <v>8.4079999999999995</v>
      </c>
      <c r="J57" s="9">
        <v>6</v>
      </c>
      <c r="K57" s="9">
        <v>44.8</v>
      </c>
      <c r="L57" s="9">
        <v>190.65</v>
      </c>
      <c r="M57" s="9"/>
      <c r="N57" s="9">
        <v>0</v>
      </c>
      <c r="O57" s="11"/>
    </row>
    <row r="58" spans="1:27" ht="12" customHeight="1">
      <c r="A58" s="10" t="s">
        <v>45</v>
      </c>
      <c r="B58" s="76">
        <v>415.56399999999996</v>
      </c>
      <c r="C58" s="9"/>
      <c r="D58" s="9">
        <v>170.46799999999999</v>
      </c>
      <c r="E58" s="9">
        <v>1.4</v>
      </c>
      <c r="F58" s="9"/>
      <c r="G58" s="9">
        <v>0.1</v>
      </c>
      <c r="H58" s="9">
        <v>6.5</v>
      </c>
      <c r="I58" s="9">
        <v>12.396000000000001</v>
      </c>
      <c r="J58" s="9">
        <v>4.55</v>
      </c>
      <c r="K58" s="9">
        <v>45.9</v>
      </c>
      <c r="L58" s="9">
        <v>174.25</v>
      </c>
      <c r="M58" s="9"/>
      <c r="N58" s="9">
        <v>0</v>
      </c>
      <c r="O58" s="11"/>
      <c r="AA58" s="3" t="s">
        <v>38</v>
      </c>
    </row>
    <row r="59" spans="1:27" ht="12" customHeight="1">
      <c r="A59" s="10" t="s">
        <v>46</v>
      </c>
      <c r="B59" s="76">
        <v>503.80200000000008</v>
      </c>
      <c r="C59" s="9"/>
      <c r="D59" s="9">
        <v>200.27</v>
      </c>
      <c r="E59" s="9">
        <v>1.5</v>
      </c>
      <c r="F59" s="9"/>
      <c r="G59" s="9">
        <v>0.08</v>
      </c>
      <c r="H59" s="9">
        <v>5.0519999999999996</v>
      </c>
      <c r="I59" s="9">
        <v>12.8</v>
      </c>
      <c r="J59" s="9">
        <v>4.8</v>
      </c>
      <c r="K59" s="9">
        <v>53.5</v>
      </c>
      <c r="L59" s="9">
        <v>225.8</v>
      </c>
      <c r="M59" s="9"/>
      <c r="N59" s="9">
        <v>0</v>
      </c>
      <c r="O59" s="11"/>
    </row>
    <row r="60" spans="1:27" ht="12" customHeight="1">
      <c r="A60" s="10" t="s">
        <v>47</v>
      </c>
      <c r="B60" s="76">
        <v>534.66</v>
      </c>
      <c r="C60" s="9">
        <v>0.45</v>
      </c>
      <c r="D60" s="9">
        <v>167.78</v>
      </c>
      <c r="E60" s="9">
        <v>1.35</v>
      </c>
      <c r="F60" s="9">
        <v>0.06</v>
      </c>
      <c r="G60" s="9"/>
      <c r="H60" s="9">
        <v>2.85</v>
      </c>
      <c r="I60" s="9">
        <v>19.52</v>
      </c>
      <c r="J60" s="9">
        <v>4.4000000000000004</v>
      </c>
      <c r="K60" s="9">
        <v>154.5</v>
      </c>
      <c r="L60" s="9">
        <v>183.75</v>
      </c>
      <c r="M60" s="9"/>
      <c r="N60" s="9">
        <v>0</v>
      </c>
      <c r="O60" s="11"/>
    </row>
    <row r="61" spans="1:27" ht="12" customHeight="1">
      <c r="A61" s="10" t="s">
        <v>48</v>
      </c>
      <c r="B61" s="76">
        <v>648.07899999999995</v>
      </c>
      <c r="C61" s="9">
        <v>0.45</v>
      </c>
      <c r="D61" s="9">
        <v>197.73</v>
      </c>
      <c r="E61" s="9">
        <v>1.35</v>
      </c>
      <c r="F61" s="9"/>
      <c r="G61" s="9"/>
      <c r="H61" s="9">
        <v>2.4430000000000001</v>
      </c>
      <c r="I61" s="9">
        <v>19.405999999999999</v>
      </c>
      <c r="J61" s="9">
        <v>4.5</v>
      </c>
      <c r="K61" s="9">
        <v>188.3</v>
      </c>
      <c r="L61" s="9">
        <v>233.9</v>
      </c>
      <c r="M61" s="9"/>
      <c r="N61" s="9">
        <v>0</v>
      </c>
      <c r="O61" s="11"/>
    </row>
    <row r="62" spans="1:27" ht="12" customHeight="1">
      <c r="A62" s="10" t="s">
        <v>49</v>
      </c>
      <c r="B62" s="76">
        <v>687.92500000000007</v>
      </c>
      <c r="C62" s="9">
        <v>0.4</v>
      </c>
      <c r="D62" s="9">
        <v>195.96</v>
      </c>
      <c r="E62" s="9">
        <v>2.2999999999999998</v>
      </c>
      <c r="F62" s="9"/>
      <c r="G62" s="9"/>
      <c r="H62" s="9">
        <v>2.3650000000000002</v>
      </c>
      <c r="I62" s="9">
        <v>12.55</v>
      </c>
      <c r="J62" s="9">
        <v>4.1500000000000004</v>
      </c>
      <c r="K62" s="9">
        <v>237.3</v>
      </c>
      <c r="L62" s="9">
        <v>232.9</v>
      </c>
      <c r="M62" s="9"/>
      <c r="N62" s="9">
        <v>0</v>
      </c>
      <c r="O62" s="11"/>
    </row>
    <row r="63" spans="1:27" ht="12" customHeight="1">
      <c r="A63" s="10" t="s">
        <v>51</v>
      </c>
      <c r="B63" s="76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</row>
    <row r="64" spans="1:27" ht="30" customHeight="1">
      <c r="A64" s="884" t="s">
        <v>64</v>
      </c>
      <c r="B64" s="884"/>
      <c r="C64" s="884"/>
      <c r="D64" s="884"/>
      <c r="E64" s="884"/>
      <c r="F64" s="884"/>
      <c r="G64" s="884"/>
      <c r="H64" s="884"/>
      <c r="I64" s="884"/>
      <c r="J64" s="884"/>
      <c r="K64" s="884"/>
      <c r="L64" s="884"/>
      <c r="M64" s="884"/>
      <c r="N64" s="884"/>
      <c r="O64" s="884"/>
    </row>
    <row r="65" spans="1:27" ht="11.25" customHeight="1">
      <c r="A65" s="10" t="s">
        <v>112</v>
      </c>
      <c r="B65" s="85">
        <v>452.09999999999997</v>
      </c>
      <c r="C65" s="86">
        <v>0.10199999999999999</v>
      </c>
      <c r="D65" s="86">
        <v>264.8</v>
      </c>
      <c r="E65" s="86">
        <v>1.8959999999999999</v>
      </c>
      <c r="F65" s="86">
        <v>16.600000000000001</v>
      </c>
      <c r="G65" s="86">
        <v>0.2</v>
      </c>
      <c r="H65" s="86">
        <v>60.4</v>
      </c>
      <c r="I65" s="86">
        <v>0.42599999999999999</v>
      </c>
      <c r="J65" s="86"/>
      <c r="K65" s="86">
        <v>60</v>
      </c>
      <c r="L65" s="86">
        <v>43</v>
      </c>
      <c r="M65" s="86">
        <v>1.5</v>
      </c>
      <c r="N65" s="86">
        <v>3.1760000000000002</v>
      </c>
    </row>
    <row r="66" spans="1:27" ht="11.25" customHeight="1">
      <c r="A66" s="10" t="s">
        <v>111</v>
      </c>
      <c r="B66" s="85">
        <v>366.77000000000004</v>
      </c>
      <c r="C66" s="86">
        <v>9.5000000000000001E-2</v>
      </c>
      <c r="D66" s="86">
        <v>210.95</v>
      </c>
      <c r="E66" s="86">
        <v>0.7</v>
      </c>
      <c r="F66" s="86">
        <v>10.504</v>
      </c>
      <c r="G66" s="86">
        <v>0.12</v>
      </c>
      <c r="H66" s="86">
        <v>58</v>
      </c>
      <c r="I66" s="86">
        <v>0.1</v>
      </c>
      <c r="J66" s="86"/>
      <c r="K66" s="86">
        <v>50</v>
      </c>
      <c r="L66" s="86">
        <v>33.17</v>
      </c>
      <c r="M66" s="86">
        <v>1.4</v>
      </c>
      <c r="N66" s="86">
        <v>1.7310000000000001</v>
      </c>
    </row>
    <row r="67" spans="1:27" ht="11.25" customHeight="1">
      <c r="A67" s="10" t="s">
        <v>110</v>
      </c>
      <c r="B67" s="85">
        <v>398.39999999999992</v>
      </c>
      <c r="C67" s="86">
        <v>0.03</v>
      </c>
      <c r="D67" s="86">
        <v>242.4</v>
      </c>
      <c r="E67" s="86">
        <v>1.6</v>
      </c>
      <c r="F67" s="86">
        <v>15.8</v>
      </c>
      <c r="G67" s="86">
        <v>0.13</v>
      </c>
      <c r="H67" s="86">
        <v>53</v>
      </c>
      <c r="I67" s="86">
        <v>0.39500000000000002</v>
      </c>
      <c r="J67" s="86"/>
      <c r="K67" s="86">
        <v>47.7</v>
      </c>
      <c r="L67" s="86">
        <v>34.200000000000003</v>
      </c>
      <c r="M67" s="86">
        <v>1.36</v>
      </c>
      <c r="N67" s="86">
        <v>1.7850000000000001</v>
      </c>
    </row>
    <row r="68" spans="1:27" ht="11.25" customHeight="1">
      <c r="A68" s="10" t="s">
        <v>109</v>
      </c>
      <c r="B68" s="85">
        <v>457.09999999999997</v>
      </c>
      <c r="C68" s="86">
        <v>0.08</v>
      </c>
      <c r="D68" s="86">
        <v>276.2</v>
      </c>
      <c r="E68" s="86">
        <v>3.49</v>
      </c>
      <c r="F68" s="86">
        <v>14.2</v>
      </c>
      <c r="G68" s="86">
        <v>0.13</v>
      </c>
      <c r="H68" s="86">
        <v>65.8</v>
      </c>
      <c r="I68" s="86">
        <v>0.45</v>
      </c>
      <c r="J68" s="86"/>
      <c r="K68" s="86">
        <v>55.1</v>
      </c>
      <c r="L68" s="86">
        <v>37.700000000000003</v>
      </c>
      <c r="M68" s="86">
        <v>1.6</v>
      </c>
      <c r="N68" s="86">
        <v>2.35</v>
      </c>
    </row>
    <row r="69" spans="1:27" ht="11.25" customHeight="1">
      <c r="A69" s="10" t="s">
        <v>108</v>
      </c>
      <c r="B69" s="85">
        <v>474</v>
      </c>
      <c r="C69" s="86">
        <v>0.08</v>
      </c>
      <c r="D69" s="86">
        <v>287.8</v>
      </c>
      <c r="E69" s="86">
        <v>1.8</v>
      </c>
      <c r="F69" s="86">
        <v>13.9</v>
      </c>
      <c r="G69" s="86">
        <v>0.34499999999999997</v>
      </c>
      <c r="H69" s="86">
        <v>78</v>
      </c>
      <c r="I69" s="86">
        <v>0.19</v>
      </c>
      <c r="J69" s="86"/>
      <c r="K69" s="86">
        <v>51.2</v>
      </c>
      <c r="L69" s="86">
        <v>36.799999999999997</v>
      </c>
      <c r="M69" s="86">
        <v>1.6</v>
      </c>
      <c r="N69" s="86">
        <v>2.2850000000000001</v>
      </c>
    </row>
    <row r="70" spans="1:27" ht="11.25" customHeight="1">
      <c r="A70" s="10" t="s">
        <v>107</v>
      </c>
      <c r="B70" s="85">
        <v>505.09999999999997</v>
      </c>
      <c r="C70" s="86">
        <v>0.3</v>
      </c>
      <c r="D70" s="86">
        <v>281</v>
      </c>
      <c r="E70" s="86">
        <v>3.5</v>
      </c>
      <c r="F70" s="86">
        <v>19.600000000000001</v>
      </c>
      <c r="G70" s="86">
        <v>2.5</v>
      </c>
      <c r="H70" s="86">
        <v>77</v>
      </c>
      <c r="I70" s="86">
        <v>0.78</v>
      </c>
      <c r="J70" s="86"/>
      <c r="K70" s="86">
        <v>68.959999999999994</v>
      </c>
      <c r="L70" s="86">
        <v>47.2</v>
      </c>
      <c r="M70" s="86">
        <v>1.5</v>
      </c>
      <c r="N70" s="86">
        <v>2.76</v>
      </c>
    </row>
    <row r="71" spans="1:27" ht="11.25" customHeight="1">
      <c r="A71" s="10" t="s">
        <v>106</v>
      </c>
      <c r="B71" s="76">
        <v>413.6</v>
      </c>
      <c r="C71" s="9">
        <v>7.0000000000000007E-2</v>
      </c>
      <c r="D71" s="9">
        <v>236.95</v>
      </c>
      <c r="E71" s="9">
        <v>3</v>
      </c>
      <c r="F71" s="9">
        <v>18.420000000000002</v>
      </c>
      <c r="G71" s="9">
        <v>2.1</v>
      </c>
      <c r="H71" s="9">
        <v>51.96</v>
      </c>
      <c r="I71" s="9">
        <v>0.78</v>
      </c>
      <c r="J71" s="9"/>
      <c r="K71" s="9">
        <v>56.56</v>
      </c>
      <c r="L71" s="9">
        <v>39.6</v>
      </c>
      <c r="M71" s="9">
        <v>0.05</v>
      </c>
      <c r="N71" s="9">
        <v>4.1100000000000003</v>
      </c>
      <c r="O71" s="11"/>
    </row>
    <row r="72" spans="1:27" ht="12" customHeight="1">
      <c r="A72" s="10" t="s">
        <v>105</v>
      </c>
      <c r="B72" s="76">
        <v>518</v>
      </c>
      <c r="C72" s="9">
        <v>0.51</v>
      </c>
      <c r="D72" s="9">
        <v>313.10000000000002</v>
      </c>
      <c r="E72" s="9">
        <v>7</v>
      </c>
      <c r="F72" s="9">
        <v>19.399999999999999</v>
      </c>
      <c r="G72" s="9">
        <v>2.4</v>
      </c>
      <c r="H72" s="9">
        <v>77</v>
      </c>
      <c r="I72" s="9">
        <v>0.88</v>
      </c>
      <c r="J72" s="9"/>
      <c r="K72" s="9">
        <v>55.4</v>
      </c>
      <c r="L72" s="9">
        <v>38.6</v>
      </c>
      <c r="M72" s="9"/>
      <c r="N72" s="9">
        <v>3.71</v>
      </c>
      <c r="O72" s="11"/>
    </row>
    <row r="73" spans="1:27" ht="12" customHeight="1">
      <c r="A73" s="10" t="s">
        <v>104</v>
      </c>
      <c r="B73" s="76">
        <v>606.99999999999989</v>
      </c>
      <c r="C73" s="9">
        <v>1.5649999999999999</v>
      </c>
      <c r="D73" s="9">
        <v>353</v>
      </c>
      <c r="E73" s="9">
        <v>5.33</v>
      </c>
      <c r="F73" s="9">
        <v>22</v>
      </c>
      <c r="G73" s="9">
        <v>0.7</v>
      </c>
      <c r="H73" s="9">
        <v>108</v>
      </c>
      <c r="I73" s="9">
        <v>0.73</v>
      </c>
      <c r="J73" s="9">
        <v>7.4999999999999997E-2</v>
      </c>
      <c r="K73" s="9">
        <v>68</v>
      </c>
      <c r="L73" s="9">
        <v>42</v>
      </c>
      <c r="M73" s="9">
        <v>0.1</v>
      </c>
      <c r="N73" s="9">
        <v>5.5</v>
      </c>
      <c r="O73" s="11"/>
    </row>
    <row r="74" spans="1:27" ht="12" customHeight="1">
      <c r="A74" s="10" t="s">
        <v>103</v>
      </c>
      <c r="B74" s="76">
        <v>669.00000000000011</v>
      </c>
      <c r="C74" s="9">
        <v>1</v>
      </c>
      <c r="D74" s="9">
        <v>438.3</v>
      </c>
      <c r="E74" s="9">
        <v>2.8</v>
      </c>
      <c r="F74" s="9">
        <v>17.600000000000001</v>
      </c>
      <c r="G74" s="9">
        <v>1.93</v>
      </c>
      <c r="H74" s="9">
        <v>90</v>
      </c>
      <c r="I74" s="9">
        <v>0.95</v>
      </c>
      <c r="J74" s="9">
        <v>0</v>
      </c>
      <c r="K74" s="9">
        <v>67.3</v>
      </c>
      <c r="L74" s="9">
        <v>42.6</v>
      </c>
      <c r="M74" s="9">
        <v>0.01</v>
      </c>
      <c r="N74" s="9">
        <v>6.5100000000000007</v>
      </c>
      <c r="O74" s="11"/>
    </row>
    <row r="75" spans="1:27" ht="12" customHeight="1">
      <c r="A75" s="10" t="s">
        <v>102</v>
      </c>
      <c r="B75" s="76">
        <v>567.5</v>
      </c>
      <c r="C75" s="9">
        <v>0.55000000000000004</v>
      </c>
      <c r="D75" s="9">
        <v>389</v>
      </c>
      <c r="E75" s="9">
        <v>2.46</v>
      </c>
      <c r="F75" s="9">
        <v>13</v>
      </c>
      <c r="G75" s="9">
        <v>1.9</v>
      </c>
      <c r="H75" s="9">
        <v>70.5</v>
      </c>
      <c r="I75" s="9">
        <v>0.8</v>
      </c>
      <c r="J75" s="9"/>
      <c r="K75" s="9">
        <v>60</v>
      </c>
      <c r="L75" s="9">
        <v>26.1</v>
      </c>
      <c r="M75" s="9">
        <v>0.06</v>
      </c>
      <c r="N75" s="9">
        <v>3.13</v>
      </c>
      <c r="O75" s="11"/>
    </row>
    <row r="76" spans="1:27" ht="12" customHeight="1">
      <c r="A76" s="10" t="s">
        <v>101</v>
      </c>
      <c r="B76" s="76">
        <v>281.99999999999994</v>
      </c>
      <c r="C76" s="9">
        <v>0.15</v>
      </c>
      <c r="D76" s="9">
        <v>197.75</v>
      </c>
      <c r="E76" s="9">
        <v>0.4</v>
      </c>
      <c r="F76" s="9">
        <v>6.7</v>
      </c>
      <c r="G76" s="9">
        <v>1.6</v>
      </c>
      <c r="H76" s="9">
        <v>25.46</v>
      </c>
      <c r="I76" s="9">
        <v>0.55000000000000004</v>
      </c>
      <c r="J76" s="9"/>
      <c r="K76" s="9">
        <v>39.549999999999997</v>
      </c>
      <c r="L76" s="9">
        <v>6.9</v>
      </c>
      <c r="M76" s="9">
        <v>0.03</v>
      </c>
      <c r="N76" s="9">
        <v>2.9099999999999997</v>
      </c>
      <c r="O76" s="11"/>
      <c r="AA76" s="3" t="s">
        <v>38</v>
      </c>
    </row>
    <row r="77" spans="1:27" ht="12" customHeight="1">
      <c r="A77" s="10" t="s">
        <v>100</v>
      </c>
      <c r="B77" s="76">
        <v>399.4</v>
      </c>
      <c r="C77" s="9">
        <v>0.2</v>
      </c>
      <c r="D77" s="9">
        <v>285.94</v>
      </c>
      <c r="E77" s="9">
        <v>1.35</v>
      </c>
      <c r="F77" s="9">
        <v>6.5</v>
      </c>
      <c r="G77" s="9">
        <v>0.27</v>
      </c>
      <c r="H77" s="9">
        <v>54.6</v>
      </c>
      <c r="I77" s="9">
        <v>0.15</v>
      </c>
      <c r="J77" s="9"/>
      <c r="K77" s="9">
        <v>37.1</v>
      </c>
      <c r="L77" s="9">
        <v>8.4</v>
      </c>
      <c r="M77" s="9">
        <v>0.04</v>
      </c>
      <c r="N77" s="9">
        <v>4.8500000000000005</v>
      </c>
      <c r="O77" s="11"/>
    </row>
    <row r="78" spans="1:27" ht="12" customHeight="1">
      <c r="A78" s="10" t="s">
        <v>99</v>
      </c>
      <c r="B78" s="76">
        <v>343.40000000000003</v>
      </c>
      <c r="C78" s="9">
        <v>0.32500000000000001</v>
      </c>
      <c r="D78" s="9">
        <v>234.2</v>
      </c>
      <c r="E78" s="9">
        <v>1.55</v>
      </c>
      <c r="F78" s="9">
        <v>6.6</v>
      </c>
      <c r="G78" s="9">
        <v>0.55000000000000004</v>
      </c>
      <c r="H78" s="9">
        <v>36.1</v>
      </c>
      <c r="I78" s="9">
        <v>0.12</v>
      </c>
      <c r="J78" s="9"/>
      <c r="K78" s="9">
        <v>42.6</v>
      </c>
      <c r="L78" s="9">
        <v>20</v>
      </c>
      <c r="M78" s="9"/>
      <c r="N78" s="9">
        <v>1.355</v>
      </c>
      <c r="O78" s="11"/>
    </row>
    <row r="79" spans="1:27" ht="12" customHeight="1">
      <c r="A79" s="10" t="s">
        <v>98</v>
      </c>
      <c r="B79" s="76">
        <v>469.7</v>
      </c>
      <c r="C79" s="9">
        <v>0.83</v>
      </c>
      <c r="D79" s="9">
        <v>303</v>
      </c>
      <c r="E79" s="9">
        <v>4</v>
      </c>
      <c r="F79" s="9">
        <v>9</v>
      </c>
      <c r="G79" s="9">
        <v>0.85</v>
      </c>
      <c r="H79" s="9">
        <v>63.5</v>
      </c>
      <c r="I79" s="9">
        <v>0.05</v>
      </c>
      <c r="J79" s="9"/>
      <c r="K79" s="9">
        <v>54</v>
      </c>
      <c r="L79" s="9">
        <v>31.5</v>
      </c>
      <c r="M79" s="9"/>
      <c r="N79" s="9">
        <v>2.9699999999999998</v>
      </c>
      <c r="O79" s="11"/>
    </row>
    <row r="80" spans="1:27" ht="12" customHeight="1">
      <c r="A80" s="10" t="s">
        <v>97</v>
      </c>
      <c r="B80" s="76">
        <v>447.00000000000006</v>
      </c>
      <c r="C80" s="9">
        <v>0.42</v>
      </c>
      <c r="D80" s="9">
        <v>282.75</v>
      </c>
      <c r="E80" s="9">
        <v>3.1</v>
      </c>
      <c r="F80" s="9">
        <v>10</v>
      </c>
      <c r="G80" s="9">
        <v>1.65</v>
      </c>
      <c r="H80" s="9">
        <v>63.7</v>
      </c>
      <c r="I80" s="9">
        <v>0.04</v>
      </c>
      <c r="J80" s="9"/>
      <c r="K80" s="9">
        <v>59.1</v>
      </c>
      <c r="L80" s="9">
        <v>23</v>
      </c>
      <c r="M80" s="9"/>
      <c r="N80" s="9">
        <v>3.24</v>
      </c>
      <c r="O80" s="11"/>
    </row>
    <row r="81" spans="1:15" ht="12" customHeight="1">
      <c r="A81" s="10" t="s">
        <v>96</v>
      </c>
      <c r="B81" s="76">
        <v>338.80000000000007</v>
      </c>
      <c r="C81" s="9">
        <v>0.4</v>
      </c>
      <c r="D81" s="9">
        <v>220.25</v>
      </c>
      <c r="E81" s="9">
        <v>2.5</v>
      </c>
      <c r="F81" s="9">
        <v>9</v>
      </c>
      <c r="G81" s="9">
        <v>1.63</v>
      </c>
      <c r="H81" s="9">
        <v>41.7</v>
      </c>
      <c r="I81" s="9">
        <v>0.05</v>
      </c>
      <c r="J81" s="9"/>
      <c r="K81" s="9">
        <v>42.05</v>
      </c>
      <c r="L81" s="9">
        <v>18.100000000000001</v>
      </c>
      <c r="M81" s="9"/>
      <c r="N81" s="9">
        <v>3.12</v>
      </c>
    </row>
    <row r="82" spans="1:15" ht="11.25" customHeight="1">
      <c r="A82" s="10" t="s">
        <v>95</v>
      </c>
      <c r="B82" s="85">
        <v>273.25000000000006</v>
      </c>
      <c r="C82" s="86">
        <v>0.42499999999999999</v>
      </c>
      <c r="D82" s="86">
        <v>147.05000000000001</v>
      </c>
      <c r="E82" s="86">
        <v>1.8</v>
      </c>
      <c r="F82" s="86">
        <v>8.8000000000000007</v>
      </c>
      <c r="G82" s="86">
        <v>1.65</v>
      </c>
      <c r="H82" s="86">
        <v>45.5</v>
      </c>
      <c r="I82" s="86">
        <v>2.5000000000000001E-2</v>
      </c>
      <c r="J82" s="86"/>
      <c r="K82" s="86">
        <v>43.5</v>
      </c>
      <c r="L82" s="86">
        <v>22</v>
      </c>
      <c r="M82" s="86">
        <v>3.5000000000000003E-2</v>
      </c>
      <c r="N82" s="86">
        <v>2.4649999999999999</v>
      </c>
    </row>
    <row r="83" spans="1:15" ht="11.25" customHeight="1">
      <c r="A83" s="10" t="s">
        <v>94</v>
      </c>
      <c r="B83" s="85">
        <v>492.09999999999997</v>
      </c>
      <c r="C83" s="86">
        <v>0.6</v>
      </c>
      <c r="D83" s="86">
        <v>293.89999999999998</v>
      </c>
      <c r="E83" s="86">
        <v>4</v>
      </c>
      <c r="F83" s="86">
        <v>12</v>
      </c>
      <c r="G83" s="86">
        <v>4.1900000000000004</v>
      </c>
      <c r="H83" s="86">
        <v>68</v>
      </c>
      <c r="I83" s="86"/>
      <c r="J83" s="86"/>
      <c r="K83" s="86">
        <v>62.2</v>
      </c>
      <c r="L83" s="86">
        <v>43</v>
      </c>
      <c r="M83" s="86">
        <v>0.51</v>
      </c>
      <c r="N83" s="86">
        <v>3.7</v>
      </c>
    </row>
    <row r="84" spans="1:15" ht="11.25" customHeight="1">
      <c r="A84" s="10" t="s">
        <v>93</v>
      </c>
      <c r="B84" s="85">
        <v>501.50000000000006</v>
      </c>
      <c r="C84" s="86">
        <v>0.68500000000000005</v>
      </c>
      <c r="D84" s="86">
        <v>321</v>
      </c>
      <c r="E84" s="86">
        <v>1.8</v>
      </c>
      <c r="F84" s="86">
        <v>13.446999999999999</v>
      </c>
      <c r="G84" s="86">
        <v>3.9</v>
      </c>
      <c r="H84" s="86">
        <v>70</v>
      </c>
      <c r="I84" s="86"/>
      <c r="J84" s="86"/>
      <c r="K84" s="86">
        <v>48.3</v>
      </c>
      <c r="L84" s="86">
        <v>39.700000000000003</v>
      </c>
      <c r="M84" s="86">
        <v>8.3000000000000004E-2</v>
      </c>
      <c r="N84" s="86">
        <v>2.585</v>
      </c>
    </row>
    <row r="85" spans="1:15" ht="11.25" customHeight="1">
      <c r="A85" s="10" t="s">
        <v>92</v>
      </c>
      <c r="B85" s="85">
        <v>544.90000000000009</v>
      </c>
      <c r="C85" s="86"/>
      <c r="D85" s="86">
        <v>380.2</v>
      </c>
      <c r="E85" s="86"/>
      <c r="F85" s="86">
        <v>21.5</v>
      </c>
      <c r="G85" s="86"/>
      <c r="H85" s="86">
        <v>70</v>
      </c>
      <c r="I85" s="86"/>
      <c r="J85" s="86"/>
      <c r="K85" s="86">
        <v>46</v>
      </c>
      <c r="L85" s="86">
        <v>23.5</v>
      </c>
      <c r="M85" s="86"/>
      <c r="N85" s="86">
        <v>3.7</v>
      </c>
    </row>
    <row r="86" spans="1:15" ht="11.25" customHeight="1">
      <c r="A86" s="10" t="s">
        <v>91</v>
      </c>
      <c r="B86" s="85">
        <v>538.50000000000011</v>
      </c>
      <c r="C86" s="86"/>
      <c r="D86" s="86">
        <v>367</v>
      </c>
      <c r="E86" s="86">
        <v>5</v>
      </c>
      <c r="F86" s="86">
        <v>9.5</v>
      </c>
      <c r="G86" s="86"/>
      <c r="H86" s="86">
        <v>72</v>
      </c>
      <c r="I86" s="86"/>
      <c r="J86" s="86"/>
      <c r="K86" s="86">
        <v>45.2</v>
      </c>
      <c r="L86" s="86">
        <v>32.5</v>
      </c>
      <c r="M86" s="86">
        <v>4.5999999999999996</v>
      </c>
      <c r="N86" s="86">
        <v>2.7</v>
      </c>
    </row>
    <row r="87" spans="1:15" ht="11.25" customHeight="1">
      <c r="A87" s="10" t="s">
        <v>90</v>
      </c>
      <c r="B87" s="85">
        <v>529.09999999999991</v>
      </c>
      <c r="C87" s="86">
        <v>1</v>
      </c>
      <c r="D87" s="86">
        <v>385</v>
      </c>
      <c r="E87" s="86"/>
      <c r="F87" s="86">
        <v>11.9</v>
      </c>
      <c r="G87" s="86"/>
      <c r="H87" s="86">
        <v>38</v>
      </c>
      <c r="I87" s="86"/>
      <c r="J87" s="86"/>
      <c r="K87" s="86">
        <v>50</v>
      </c>
      <c r="L87" s="86">
        <v>37</v>
      </c>
      <c r="M87" s="86">
        <v>5.4</v>
      </c>
      <c r="N87" s="86">
        <v>0.8</v>
      </c>
    </row>
    <row r="88" spans="1:15" ht="11.25" customHeight="1">
      <c r="A88" s="10" t="s">
        <v>89</v>
      </c>
      <c r="B88" s="85">
        <v>302.02699999999993</v>
      </c>
      <c r="C88" s="86">
        <v>1.85</v>
      </c>
      <c r="D88" s="86">
        <v>211.2</v>
      </c>
      <c r="E88" s="86">
        <v>0.6</v>
      </c>
      <c r="F88" s="86">
        <v>10.727</v>
      </c>
      <c r="G88" s="86">
        <v>0.8</v>
      </c>
      <c r="H88" s="86">
        <v>10</v>
      </c>
      <c r="I88" s="86">
        <v>7.6</v>
      </c>
      <c r="J88" s="86"/>
      <c r="K88" s="86">
        <v>19.5</v>
      </c>
      <c r="L88" s="86">
        <v>33.4</v>
      </c>
      <c r="M88" s="86">
        <v>4.25</v>
      </c>
      <c r="N88" s="86">
        <v>2.1</v>
      </c>
    </row>
    <row r="89" spans="1:15" ht="11.25" customHeight="1">
      <c r="A89" s="10" t="s">
        <v>88</v>
      </c>
      <c r="B89" s="85">
        <v>483.91999999999996</v>
      </c>
      <c r="C89" s="86">
        <v>1.9</v>
      </c>
      <c r="D89" s="86">
        <v>335.5</v>
      </c>
      <c r="E89" s="86">
        <v>1.6</v>
      </c>
      <c r="F89" s="86">
        <v>7.82</v>
      </c>
      <c r="G89" s="86">
        <v>0.9</v>
      </c>
      <c r="H89" s="86">
        <v>30</v>
      </c>
      <c r="I89" s="86">
        <v>12</v>
      </c>
      <c r="J89" s="86"/>
      <c r="K89" s="86">
        <v>29</v>
      </c>
      <c r="L89" s="86">
        <v>61.4</v>
      </c>
      <c r="M89" s="86">
        <v>2</v>
      </c>
      <c r="N89" s="86">
        <v>1.8000000000000003</v>
      </c>
    </row>
    <row r="90" spans="1:15" ht="11.25" customHeight="1">
      <c r="A90" s="10" t="s">
        <v>87</v>
      </c>
      <c r="B90" s="85">
        <v>679.65800000000013</v>
      </c>
      <c r="C90" s="86">
        <v>1.7</v>
      </c>
      <c r="D90" s="86">
        <v>428</v>
      </c>
      <c r="E90" s="86">
        <v>3.48</v>
      </c>
      <c r="F90" s="86">
        <v>13.86</v>
      </c>
      <c r="G90" s="86">
        <v>1.91</v>
      </c>
      <c r="H90" s="86">
        <v>26.69</v>
      </c>
      <c r="I90" s="86">
        <v>29</v>
      </c>
      <c r="J90" s="86"/>
      <c r="K90" s="86">
        <v>33</v>
      </c>
      <c r="L90" s="86">
        <v>138.25</v>
      </c>
      <c r="M90" s="86">
        <v>0.48</v>
      </c>
      <c r="N90" s="86">
        <v>3.2879999999999998</v>
      </c>
    </row>
    <row r="91" spans="1:15" ht="11.25" customHeight="1">
      <c r="A91" s="10" t="s">
        <v>86</v>
      </c>
      <c r="B91" s="85">
        <v>969.39</v>
      </c>
      <c r="C91" s="86">
        <v>2.2999999999999998</v>
      </c>
      <c r="D91" s="86">
        <v>594.29999999999995</v>
      </c>
      <c r="E91" s="86">
        <v>1.96</v>
      </c>
      <c r="F91" s="86">
        <v>14.28</v>
      </c>
      <c r="G91" s="86">
        <v>2.9</v>
      </c>
      <c r="H91" s="86">
        <v>47.6</v>
      </c>
      <c r="I91" s="86">
        <v>38</v>
      </c>
      <c r="J91" s="86"/>
      <c r="K91" s="86">
        <v>54.6</v>
      </c>
      <c r="L91" s="86">
        <v>212.8</v>
      </c>
      <c r="M91" s="86">
        <v>0.05</v>
      </c>
      <c r="N91" s="86">
        <v>0.6</v>
      </c>
    </row>
    <row r="92" spans="1:15" ht="11.25" customHeight="1">
      <c r="A92" s="10" t="s">
        <v>85</v>
      </c>
      <c r="B92" s="85">
        <v>887.1400000000001</v>
      </c>
      <c r="C92" s="86">
        <v>2.5</v>
      </c>
      <c r="D92" s="86">
        <v>556.5</v>
      </c>
      <c r="E92" s="86">
        <v>3.7</v>
      </c>
      <c r="F92" s="86">
        <v>14.9</v>
      </c>
      <c r="G92" s="86">
        <v>2</v>
      </c>
      <c r="H92" s="86">
        <v>16</v>
      </c>
      <c r="I92" s="86">
        <v>36.5</v>
      </c>
      <c r="J92" s="86"/>
      <c r="K92" s="86">
        <v>37.5</v>
      </c>
      <c r="L92" s="86">
        <v>215.8</v>
      </c>
      <c r="M92" s="86">
        <v>0.64</v>
      </c>
      <c r="N92" s="86">
        <v>1.1000000000000001</v>
      </c>
    </row>
    <row r="93" spans="1:15" ht="11.25" customHeight="1">
      <c r="A93" s="10" t="s">
        <v>84</v>
      </c>
      <c r="B93" s="76">
        <v>877.53</v>
      </c>
      <c r="C93" s="9">
        <v>3.5</v>
      </c>
      <c r="D93" s="9">
        <v>507</v>
      </c>
      <c r="E93" s="9">
        <v>5</v>
      </c>
      <c r="F93" s="9">
        <v>8</v>
      </c>
      <c r="G93" s="9">
        <v>1.2</v>
      </c>
      <c r="H93" s="9">
        <v>24</v>
      </c>
      <c r="I93" s="9">
        <v>40.700000000000003</v>
      </c>
      <c r="J93" s="9"/>
      <c r="K93" s="9">
        <v>42.68</v>
      </c>
      <c r="L93" s="9">
        <v>243.9</v>
      </c>
      <c r="M93" s="9">
        <v>0.55000000000000004</v>
      </c>
      <c r="N93" s="9">
        <v>1</v>
      </c>
      <c r="O93" s="11"/>
    </row>
    <row r="94" spans="1:15" ht="12" customHeight="1">
      <c r="A94" s="10" t="s">
        <v>83</v>
      </c>
      <c r="B94" s="76">
        <v>639.69000000000005</v>
      </c>
      <c r="C94" s="9">
        <v>3</v>
      </c>
      <c r="D94" s="9">
        <v>395</v>
      </c>
      <c r="E94" s="9">
        <v>1.8</v>
      </c>
      <c r="F94" s="9">
        <v>16</v>
      </c>
      <c r="G94" s="9">
        <v>1.45</v>
      </c>
      <c r="H94" s="9">
        <v>19.5</v>
      </c>
      <c r="I94" s="9">
        <v>26.3</v>
      </c>
      <c r="J94" s="9"/>
      <c r="K94" s="9">
        <v>31.5</v>
      </c>
      <c r="L94" s="9">
        <v>143.79</v>
      </c>
      <c r="M94" s="9">
        <v>0</v>
      </c>
      <c r="N94" s="9">
        <v>1.35</v>
      </c>
      <c r="O94" s="11"/>
    </row>
    <row r="95" spans="1:15" ht="12" customHeight="1">
      <c r="A95" s="10" t="s">
        <v>82</v>
      </c>
      <c r="B95" s="76">
        <v>332.09000000000003</v>
      </c>
      <c r="C95" s="9">
        <v>1.35</v>
      </c>
      <c r="D95" s="9">
        <v>193</v>
      </c>
      <c r="E95" s="9">
        <v>1.2</v>
      </c>
      <c r="F95" s="9">
        <v>5.3</v>
      </c>
      <c r="G95" s="9">
        <v>0.49</v>
      </c>
      <c r="H95" s="9">
        <v>5.5</v>
      </c>
      <c r="I95" s="9">
        <v>2</v>
      </c>
      <c r="J95" s="9"/>
      <c r="K95" s="9">
        <v>12.8</v>
      </c>
      <c r="L95" s="9">
        <v>110.1</v>
      </c>
      <c r="M95" s="9"/>
      <c r="N95" s="9">
        <v>0.35</v>
      </c>
      <c r="O95" s="11"/>
    </row>
    <row r="96" spans="1:15" ht="12" customHeight="1">
      <c r="A96" s="10" t="s">
        <v>81</v>
      </c>
      <c r="B96" s="76">
        <v>388.15300000000002</v>
      </c>
      <c r="C96" s="9">
        <v>0.35</v>
      </c>
      <c r="D96" s="9">
        <v>262.45</v>
      </c>
      <c r="E96" s="9">
        <v>1.8</v>
      </c>
      <c r="F96" s="9">
        <v>5.2629999999999999</v>
      </c>
      <c r="G96" s="9">
        <v>0.6</v>
      </c>
      <c r="H96" s="9">
        <v>18.5</v>
      </c>
      <c r="I96" s="9">
        <v>2.4</v>
      </c>
      <c r="J96" s="9"/>
      <c r="K96" s="9">
        <v>13.6</v>
      </c>
      <c r="L96" s="9">
        <v>82.08</v>
      </c>
      <c r="M96" s="9"/>
      <c r="N96" s="9">
        <v>1.1100000000000001</v>
      </c>
      <c r="O96" s="11"/>
    </row>
    <row r="97" spans="1:27" ht="12" customHeight="1">
      <c r="A97" s="10" t="s">
        <v>80</v>
      </c>
      <c r="B97" s="76">
        <v>164.73099999999999</v>
      </c>
      <c r="C97" s="9">
        <v>0.23</v>
      </c>
      <c r="D97" s="9">
        <v>87.85</v>
      </c>
      <c r="E97" s="9">
        <v>0.5</v>
      </c>
      <c r="F97" s="9">
        <v>2.972</v>
      </c>
      <c r="G97" s="9">
        <v>0.23</v>
      </c>
      <c r="H97" s="9">
        <v>8.0990000000000002</v>
      </c>
      <c r="I97" s="9">
        <v>1.4</v>
      </c>
      <c r="J97" s="9"/>
      <c r="K97" s="9">
        <v>8.5</v>
      </c>
      <c r="L97" s="9">
        <v>53.6</v>
      </c>
      <c r="M97" s="9"/>
      <c r="N97" s="9">
        <v>1.35</v>
      </c>
      <c r="O97" s="11"/>
    </row>
    <row r="98" spans="1:27" ht="12" customHeight="1">
      <c r="A98" s="10" t="s">
        <v>79</v>
      </c>
      <c r="B98" s="76">
        <v>145.72300000000001</v>
      </c>
      <c r="C98" s="9">
        <v>0.31</v>
      </c>
      <c r="D98" s="9">
        <v>79.5</v>
      </c>
      <c r="E98" s="9">
        <v>0.9</v>
      </c>
      <c r="F98" s="9">
        <v>1.909</v>
      </c>
      <c r="G98" s="9">
        <v>0.12</v>
      </c>
      <c r="H98" s="9">
        <v>15.384</v>
      </c>
      <c r="I98" s="9">
        <v>1</v>
      </c>
      <c r="J98" s="9"/>
      <c r="K98" s="9">
        <v>7.5</v>
      </c>
      <c r="L98" s="9">
        <v>38.799999999999997</v>
      </c>
      <c r="M98" s="9"/>
      <c r="N98" s="9">
        <v>0.3</v>
      </c>
      <c r="O98" s="11"/>
      <c r="AA98" s="3" t="s">
        <v>38</v>
      </c>
    </row>
    <row r="99" spans="1:27" ht="12" customHeight="1">
      <c r="A99" s="10" t="s">
        <v>78</v>
      </c>
      <c r="B99" s="76">
        <v>254.91299999999998</v>
      </c>
      <c r="C99" s="9">
        <v>0.35</v>
      </c>
      <c r="D99" s="9">
        <v>152</v>
      </c>
      <c r="E99" s="9">
        <v>1.7</v>
      </c>
      <c r="F99" s="9">
        <v>4.5439999999999996</v>
      </c>
      <c r="G99" s="9">
        <v>0.31</v>
      </c>
      <c r="H99" s="9">
        <v>33.279000000000003</v>
      </c>
      <c r="I99" s="9">
        <v>2.2000000000000002</v>
      </c>
      <c r="J99" s="9"/>
      <c r="K99" s="9">
        <v>11.23</v>
      </c>
      <c r="L99" s="9">
        <v>48.5</v>
      </c>
      <c r="M99" s="9"/>
      <c r="N99" s="9">
        <v>0.8</v>
      </c>
      <c r="O99" s="11"/>
    </row>
    <row r="100" spans="1:27" ht="12" customHeight="1">
      <c r="A100" s="10" t="s">
        <v>77</v>
      </c>
      <c r="B100" s="76">
        <v>374.7</v>
      </c>
      <c r="C100" s="9">
        <v>0.5</v>
      </c>
      <c r="D100" s="9">
        <v>237.5</v>
      </c>
      <c r="E100" s="9">
        <v>1.6</v>
      </c>
      <c r="F100" s="9">
        <v>5.742</v>
      </c>
      <c r="G100" s="9">
        <v>0.41</v>
      </c>
      <c r="H100" s="9">
        <v>44.494999999999997</v>
      </c>
      <c r="I100" s="9">
        <v>2.823</v>
      </c>
      <c r="J100" s="9">
        <v>0.7</v>
      </c>
      <c r="K100" s="9">
        <v>13</v>
      </c>
      <c r="L100" s="9">
        <v>67.48</v>
      </c>
      <c r="M100" s="9"/>
      <c r="N100" s="9">
        <v>0.44999999999999996</v>
      </c>
      <c r="O100" s="11"/>
    </row>
    <row r="101" spans="1:27" ht="12" customHeight="1">
      <c r="A101" s="10" t="s">
        <v>76</v>
      </c>
      <c r="B101" s="76">
        <v>304.39700000000005</v>
      </c>
      <c r="C101" s="9"/>
      <c r="D101" s="9">
        <v>200</v>
      </c>
      <c r="E101" s="9">
        <v>0.9</v>
      </c>
      <c r="F101" s="9">
        <v>4.3470000000000004</v>
      </c>
      <c r="G101" s="9">
        <v>0.38</v>
      </c>
      <c r="H101" s="9">
        <v>27</v>
      </c>
      <c r="I101" s="9">
        <v>3.3250000000000002</v>
      </c>
      <c r="J101" s="9">
        <v>0.8</v>
      </c>
      <c r="K101" s="9">
        <v>11.545</v>
      </c>
      <c r="L101" s="9">
        <v>56</v>
      </c>
      <c r="M101" s="9"/>
      <c r="N101" s="9">
        <v>0.1</v>
      </c>
      <c r="O101" s="11"/>
    </row>
    <row r="102" spans="1:27" ht="12" customHeight="1">
      <c r="A102" s="10" t="s">
        <v>75</v>
      </c>
      <c r="B102" s="76">
        <v>393.005</v>
      </c>
      <c r="C102" s="9"/>
      <c r="D102" s="9">
        <v>257.12</v>
      </c>
      <c r="E102" s="9">
        <v>0.5</v>
      </c>
      <c r="F102" s="9">
        <v>4.375</v>
      </c>
      <c r="G102" s="9">
        <v>0.3</v>
      </c>
      <c r="H102" s="9">
        <v>32</v>
      </c>
      <c r="I102" s="9">
        <v>6.2</v>
      </c>
      <c r="J102" s="9">
        <v>1.2</v>
      </c>
      <c r="K102" s="9">
        <v>16.5</v>
      </c>
      <c r="L102" s="9">
        <v>73.8</v>
      </c>
      <c r="M102" s="9"/>
      <c r="N102" s="9">
        <v>1.01</v>
      </c>
      <c r="O102" s="11"/>
    </row>
    <row r="103" spans="1:27" ht="12" customHeight="1">
      <c r="A103" s="10" t="s">
        <v>74</v>
      </c>
      <c r="B103" s="76">
        <v>300.22699999999998</v>
      </c>
      <c r="C103" s="9"/>
      <c r="D103" s="9">
        <v>184.995</v>
      </c>
      <c r="E103" s="9">
        <v>0.54</v>
      </c>
      <c r="F103" s="9">
        <v>1.242</v>
      </c>
      <c r="G103" s="9">
        <v>0.38</v>
      </c>
      <c r="H103" s="9">
        <v>17.440000000000001</v>
      </c>
      <c r="I103" s="9">
        <v>8.5</v>
      </c>
      <c r="J103" s="9">
        <v>1.5</v>
      </c>
      <c r="K103" s="9">
        <v>10.44</v>
      </c>
      <c r="L103" s="9">
        <v>75.165000000000006</v>
      </c>
      <c r="M103" s="9"/>
      <c r="N103" s="9">
        <v>2.5000000000000001E-2</v>
      </c>
    </row>
    <row r="104" spans="1:27" ht="12" customHeight="1">
      <c r="A104" s="10" t="s">
        <v>57</v>
      </c>
      <c r="B104" s="85">
        <v>288.11699999999996</v>
      </c>
      <c r="C104" s="86">
        <v>0.26</v>
      </c>
      <c r="D104" s="86">
        <v>190.3</v>
      </c>
      <c r="E104" s="86">
        <v>0.45</v>
      </c>
      <c r="F104" s="86">
        <v>0.83199999999999996</v>
      </c>
      <c r="G104" s="86">
        <v>0.38</v>
      </c>
      <c r="H104" s="86">
        <v>15.4</v>
      </c>
      <c r="I104" s="86">
        <v>8.1</v>
      </c>
      <c r="J104" s="86">
        <v>1.4</v>
      </c>
      <c r="K104" s="86">
        <v>30.2</v>
      </c>
      <c r="L104" s="86">
        <v>40.795000000000002</v>
      </c>
      <c r="M104" s="86"/>
      <c r="N104" s="86">
        <v>0</v>
      </c>
      <c r="O104" s="62"/>
    </row>
    <row r="105" spans="1:27" ht="12" customHeight="1">
      <c r="A105" s="10" t="s">
        <v>58</v>
      </c>
      <c r="B105" s="85">
        <v>440.87199999999996</v>
      </c>
      <c r="C105" s="86">
        <v>0.5</v>
      </c>
      <c r="D105" s="86">
        <v>297.05</v>
      </c>
      <c r="E105" s="86">
        <v>0.15</v>
      </c>
      <c r="F105" s="86">
        <v>1.2370000000000001</v>
      </c>
      <c r="G105" s="86">
        <v>0.2</v>
      </c>
      <c r="H105" s="86">
        <v>14.03</v>
      </c>
      <c r="I105" s="86">
        <v>6.24</v>
      </c>
      <c r="J105" s="86">
        <v>1</v>
      </c>
      <c r="K105" s="86">
        <v>45</v>
      </c>
      <c r="L105" s="86">
        <v>75.465000000000003</v>
      </c>
      <c r="M105" s="86"/>
      <c r="N105" s="86">
        <v>0</v>
      </c>
      <c r="O105" s="62"/>
    </row>
    <row r="106" spans="1:27" ht="12" customHeight="1">
      <c r="A106" s="10" t="s">
        <v>59</v>
      </c>
      <c r="B106" s="85">
        <v>623.399</v>
      </c>
      <c r="C106" s="86">
        <v>0.5</v>
      </c>
      <c r="D106" s="86">
        <v>392.995</v>
      </c>
      <c r="E106" s="86">
        <v>0.1</v>
      </c>
      <c r="F106" s="86">
        <v>1.234</v>
      </c>
      <c r="G106" s="86">
        <v>0.1</v>
      </c>
      <c r="H106" s="86">
        <v>20</v>
      </c>
      <c r="I106" s="86">
        <v>9.2799999999999994</v>
      </c>
      <c r="J106" s="86">
        <v>0.7</v>
      </c>
      <c r="K106" s="86">
        <v>84</v>
      </c>
      <c r="L106" s="86">
        <v>114.49</v>
      </c>
      <c r="M106" s="86"/>
      <c r="N106" s="86">
        <v>0</v>
      </c>
      <c r="O106" s="62"/>
    </row>
    <row r="107" spans="1:27" ht="12" customHeight="1">
      <c r="A107" s="10" t="s">
        <v>60</v>
      </c>
      <c r="B107" s="85">
        <v>528.221</v>
      </c>
      <c r="C107" s="86">
        <v>0.06</v>
      </c>
      <c r="D107" s="86">
        <v>220.89500000000001</v>
      </c>
      <c r="E107" s="86">
        <v>0.1</v>
      </c>
      <c r="F107" s="86">
        <v>0.9</v>
      </c>
      <c r="G107" s="86">
        <v>0.78</v>
      </c>
      <c r="H107" s="86">
        <v>25.5</v>
      </c>
      <c r="I107" s="86">
        <v>10.336</v>
      </c>
      <c r="J107" s="86">
        <v>3</v>
      </c>
      <c r="K107" s="86">
        <v>133.30000000000001</v>
      </c>
      <c r="L107" s="86">
        <v>133.35</v>
      </c>
      <c r="M107" s="86"/>
      <c r="N107" s="86">
        <v>0</v>
      </c>
      <c r="O107" s="62"/>
    </row>
    <row r="108" spans="1:27" ht="12" customHeight="1">
      <c r="A108" s="10" t="s">
        <v>61</v>
      </c>
      <c r="B108" s="85">
        <v>361.45499999999998</v>
      </c>
      <c r="C108" s="86"/>
      <c r="D108" s="86">
        <v>139.13</v>
      </c>
      <c r="E108" s="86">
        <v>0.02</v>
      </c>
      <c r="F108" s="86">
        <v>0.44500000000000001</v>
      </c>
      <c r="G108" s="86">
        <v>0.85</v>
      </c>
      <c r="H108" s="86">
        <v>18.7</v>
      </c>
      <c r="I108" s="86">
        <v>3</v>
      </c>
      <c r="J108" s="86">
        <v>2.8</v>
      </c>
      <c r="K108" s="86">
        <v>94.5</v>
      </c>
      <c r="L108" s="86">
        <v>102.01</v>
      </c>
      <c r="M108" s="86"/>
      <c r="N108" s="86">
        <v>0</v>
      </c>
      <c r="O108" s="62"/>
    </row>
    <row r="109" spans="1:27" ht="12" customHeight="1">
      <c r="A109" s="10" t="s">
        <v>62</v>
      </c>
      <c r="B109" s="85">
        <v>512.82100000000003</v>
      </c>
      <c r="C109" s="86"/>
      <c r="D109" s="86">
        <v>285.245</v>
      </c>
      <c r="E109" s="86">
        <v>9.0999999999999998E-2</v>
      </c>
      <c r="F109" s="86">
        <v>0.3</v>
      </c>
      <c r="G109" s="86">
        <v>1.05</v>
      </c>
      <c r="H109" s="86">
        <v>11.31</v>
      </c>
      <c r="I109" s="86">
        <v>9</v>
      </c>
      <c r="J109" s="86">
        <v>2.8</v>
      </c>
      <c r="K109" s="86">
        <v>87.4</v>
      </c>
      <c r="L109" s="86">
        <v>115.625</v>
      </c>
      <c r="M109" s="86"/>
      <c r="N109" s="86">
        <v>0</v>
      </c>
      <c r="O109" s="62"/>
    </row>
    <row r="110" spans="1:27" ht="12" customHeight="1">
      <c r="A110" s="10" t="s">
        <v>38</v>
      </c>
      <c r="B110" s="85">
        <v>455.94499999999999</v>
      </c>
      <c r="C110" s="86"/>
      <c r="D110" s="86">
        <v>233.11500000000001</v>
      </c>
      <c r="E110" s="86">
        <v>0.35</v>
      </c>
      <c r="F110" s="86">
        <v>0.53</v>
      </c>
      <c r="G110" s="86">
        <v>1.1000000000000001</v>
      </c>
      <c r="H110" s="86">
        <v>12</v>
      </c>
      <c r="I110" s="86">
        <v>9.8000000000000007</v>
      </c>
      <c r="J110" s="86">
        <v>2.8</v>
      </c>
      <c r="K110" s="86">
        <v>72.05</v>
      </c>
      <c r="L110" s="86">
        <v>124.2</v>
      </c>
      <c r="M110" s="86"/>
      <c r="N110" s="86">
        <v>0</v>
      </c>
      <c r="O110" s="62"/>
    </row>
    <row r="111" spans="1:27" ht="12" customHeight="1">
      <c r="A111" s="10" t="s">
        <v>39</v>
      </c>
      <c r="B111" s="76">
        <v>376.78000000000003</v>
      </c>
      <c r="C111" s="9"/>
      <c r="D111" s="9">
        <v>179.64</v>
      </c>
      <c r="E111" s="9">
        <v>0.3</v>
      </c>
      <c r="F111" s="9">
        <v>0.9</v>
      </c>
      <c r="G111" s="9">
        <v>0.9</v>
      </c>
      <c r="H111" s="9">
        <v>9.3000000000000007</v>
      </c>
      <c r="I111" s="9">
        <v>15.34</v>
      </c>
      <c r="J111" s="9">
        <v>2.5</v>
      </c>
      <c r="K111" s="9">
        <v>38.200000000000003</v>
      </c>
      <c r="L111" s="9">
        <v>129.69999999999999</v>
      </c>
      <c r="M111" s="9"/>
      <c r="N111" s="9">
        <v>0</v>
      </c>
    </row>
    <row r="112" spans="1:27" ht="12" customHeight="1">
      <c r="A112" s="10" t="s">
        <v>40</v>
      </c>
      <c r="B112" s="76">
        <v>241.63499999999999</v>
      </c>
      <c r="C112" s="9"/>
      <c r="D112" s="9">
        <v>68.435000000000002</v>
      </c>
      <c r="E112" s="9">
        <v>0.75</v>
      </c>
      <c r="F112" s="9">
        <v>0.9</v>
      </c>
      <c r="G112" s="9">
        <v>1.4</v>
      </c>
      <c r="H112" s="9">
        <v>4.3</v>
      </c>
      <c r="I112" s="9">
        <v>14.93</v>
      </c>
      <c r="J112" s="9">
        <v>4.0999999999999996</v>
      </c>
      <c r="K112" s="9">
        <v>32.700000000000003</v>
      </c>
      <c r="L112" s="9">
        <v>114.12</v>
      </c>
      <c r="M112" s="9"/>
      <c r="N112" s="9">
        <v>0</v>
      </c>
    </row>
    <row r="113" spans="1:15" ht="11.25" customHeight="1">
      <c r="A113" s="10" t="s">
        <v>41</v>
      </c>
      <c r="B113" s="76">
        <v>319.28499999999997</v>
      </c>
      <c r="C113" s="9">
        <v>0.4</v>
      </c>
      <c r="D113" s="9">
        <v>122.125</v>
      </c>
      <c r="E113" s="9">
        <v>0.75</v>
      </c>
      <c r="F113" s="9">
        <v>0.21</v>
      </c>
      <c r="G113" s="9">
        <v>1.3</v>
      </c>
      <c r="H113" s="9">
        <v>8.5</v>
      </c>
      <c r="I113" s="9">
        <v>4.1500000000000004</v>
      </c>
      <c r="J113" s="9">
        <v>5.12</v>
      </c>
      <c r="K113" s="9">
        <v>48.5</v>
      </c>
      <c r="L113" s="9">
        <v>128.22999999999999</v>
      </c>
      <c r="M113" s="9"/>
      <c r="N113" s="9">
        <v>0</v>
      </c>
    </row>
    <row r="114" spans="1:15" ht="11.25" customHeight="1">
      <c r="A114" s="10" t="s">
        <v>42</v>
      </c>
      <c r="B114" s="76">
        <v>332.89599999999996</v>
      </c>
      <c r="C114" s="9"/>
      <c r="D114" s="9">
        <v>121.44</v>
      </c>
      <c r="E114" s="9">
        <v>0.95</v>
      </c>
      <c r="F114" s="9">
        <v>0.22</v>
      </c>
      <c r="G114" s="9">
        <v>1.1000000000000001</v>
      </c>
      <c r="H114" s="9">
        <v>6.8</v>
      </c>
      <c r="I114" s="9">
        <v>10.492000000000001</v>
      </c>
      <c r="J114" s="9">
        <v>6.5</v>
      </c>
      <c r="K114" s="9">
        <v>17.7</v>
      </c>
      <c r="L114" s="9">
        <v>167.69399999999999</v>
      </c>
      <c r="M114" s="9"/>
      <c r="N114" s="9">
        <v>0</v>
      </c>
    </row>
    <row r="115" spans="1:15" ht="11.25" customHeight="1">
      <c r="A115" s="10" t="s">
        <v>44</v>
      </c>
      <c r="B115" s="76">
        <v>413.54999999999995</v>
      </c>
      <c r="C115" s="9"/>
      <c r="D115" s="9">
        <v>163.99700000000001</v>
      </c>
      <c r="E115" s="9">
        <v>1.3</v>
      </c>
      <c r="F115" s="9">
        <v>4.4999999999999998E-2</v>
      </c>
      <c r="G115" s="9">
        <v>0.2</v>
      </c>
      <c r="H115" s="9">
        <v>7.65</v>
      </c>
      <c r="I115" s="9">
        <v>8.4079999999999995</v>
      </c>
      <c r="J115" s="9">
        <v>6</v>
      </c>
      <c r="K115" s="9">
        <v>40.799999999999997</v>
      </c>
      <c r="L115" s="9">
        <v>185.15</v>
      </c>
      <c r="M115" s="9"/>
      <c r="N115" s="9">
        <v>0</v>
      </c>
    </row>
    <row r="116" spans="1:15" ht="11.25" customHeight="1">
      <c r="A116" s="10" t="s">
        <v>45</v>
      </c>
      <c r="B116" s="76">
        <v>406.32399999999996</v>
      </c>
      <c r="C116" s="9"/>
      <c r="D116" s="9">
        <v>167.178</v>
      </c>
      <c r="E116" s="9">
        <v>1.25</v>
      </c>
      <c r="F116" s="9"/>
      <c r="G116" s="9">
        <v>0.1</v>
      </c>
      <c r="H116" s="9">
        <v>5.5</v>
      </c>
      <c r="I116" s="9">
        <v>12.396000000000001</v>
      </c>
      <c r="J116" s="9">
        <v>4.55</v>
      </c>
      <c r="K116" s="9">
        <v>45.9</v>
      </c>
      <c r="L116" s="9">
        <v>169.45</v>
      </c>
      <c r="M116" s="9"/>
      <c r="N116" s="9">
        <v>0</v>
      </c>
    </row>
    <row r="117" spans="1:15" ht="11.25" customHeight="1">
      <c r="A117" s="10" t="s">
        <v>46</v>
      </c>
      <c r="B117" s="76">
        <v>480.05700000000002</v>
      </c>
      <c r="C117" s="9"/>
      <c r="D117" s="9">
        <v>184.1</v>
      </c>
      <c r="E117" s="9">
        <v>1.48</v>
      </c>
      <c r="F117" s="9"/>
      <c r="G117" s="9">
        <v>0.08</v>
      </c>
      <c r="H117" s="9">
        <v>2.4769999999999999</v>
      </c>
      <c r="I117" s="9">
        <v>12.8</v>
      </c>
      <c r="J117" s="9">
        <v>4.8</v>
      </c>
      <c r="K117" s="9">
        <v>50.8</v>
      </c>
      <c r="L117" s="9">
        <v>223.52</v>
      </c>
      <c r="M117" s="9"/>
      <c r="N117" s="9">
        <v>0</v>
      </c>
    </row>
    <row r="118" spans="1:15" ht="11.25" customHeight="1">
      <c r="A118" s="10" t="s">
        <v>47</v>
      </c>
      <c r="B118" s="76">
        <v>511.78300000000002</v>
      </c>
      <c r="C118" s="9">
        <v>0.45</v>
      </c>
      <c r="D118" s="9">
        <v>157.203</v>
      </c>
      <c r="E118" s="9">
        <v>1.35</v>
      </c>
      <c r="F118" s="9">
        <v>0.06</v>
      </c>
      <c r="G118" s="9"/>
      <c r="H118" s="9">
        <v>2.85</v>
      </c>
      <c r="I118" s="9">
        <v>19.52</v>
      </c>
      <c r="J118" s="9">
        <v>4.4000000000000004</v>
      </c>
      <c r="K118" s="9">
        <v>150.44999999999999</v>
      </c>
      <c r="L118" s="9">
        <v>175.5</v>
      </c>
      <c r="M118" s="9"/>
      <c r="N118" s="9">
        <v>0</v>
      </c>
    </row>
    <row r="119" spans="1:15" ht="11.25" customHeight="1">
      <c r="A119" s="10" t="s">
        <v>48</v>
      </c>
      <c r="B119" s="76">
        <v>622.327</v>
      </c>
      <c r="C119" s="9">
        <v>0.45</v>
      </c>
      <c r="D119" s="9">
        <v>180.905</v>
      </c>
      <c r="E119" s="9">
        <v>1.35</v>
      </c>
      <c r="F119" s="9"/>
      <c r="G119" s="9"/>
      <c r="H119" s="9">
        <v>2.4430000000000001</v>
      </c>
      <c r="I119" s="9">
        <v>19.405999999999999</v>
      </c>
      <c r="J119" s="9">
        <v>4.5</v>
      </c>
      <c r="K119" s="9">
        <v>180.5</v>
      </c>
      <c r="L119" s="9">
        <v>232.773</v>
      </c>
      <c r="M119" s="9"/>
      <c r="N119" s="9">
        <v>0</v>
      </c>
    </row>
    <row r="120" spans="1:15" ht="11.25" customHeight="1">
      <c r="A120" s="10" t="s">
        <v>49</v>
      </c>
      <c r="B120" s="76">
        <v>621.78500000000008</v>
      </c>
      <c r="C120" s="9">
        <v>0.4</v>
      </c>
      <c r="D120" s="9">
        <v>153.91999999999999</v>
      </c>
      <c r="E120" s="9">
        <v>2.2999999999999998</v>
      </c>
      <c r="F120" s="9"/>
      <c r="G120" s="9"/>
      <c r="H120" s="9">
        <v>2.3650000000000002</v>
      </c>
      <c r="I120" s="9">
        <v>12.55</v>
      </c>
      <c r="J120" s="9">
        <v>4.1500000000000004</v>
      </c>
      <c r="K120" s="9">
        <v>228.4</v>
      </c>
      <c r="L120" s="9">
        <v>217.7</v>
      </c>
      <c r="M120" s="9"/>
      <c r="N120" s="9">
        <v>0</v>
      </c>
      <c r="O120" s="41"/>
    </row>
    <row r="121" spans="1:15" ht="11.25" customHeight="1">
      <c r="A121" s="10" t="s">
        <v>51</v>
      </c>
      <c r="B121" s="76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</row>
    <row r="122" spans="1:15" ht="30" customHeight="1">
      <c r="A122" s="883" t="s">
        <v>8</v>
      </c>
      <c r="B122" s="883"/>
      <c r="C122" s="883"/>
      <c r="D122" s="883"/>
      <c r="E122" s="883"/>
      <c r="F122" s="883"/>
      <c r="G122" s="883"/>
      <c r="H122" s="883"/>
      <c r="I122" s="883"/>
      <c r="J122" s="883"/>
      <c r="K122" s="883"/>
      <c r="L122" s="883"/>
      <c r="M122" s="883"/>
      <c r="N122" s="879"/>
    </row>
    <row r="123" spans="1:15" ht="11.25" customHeight="1">
      <c r="A123" s="10" t="s">
        <v>112</v>
      </c>
      <c r="B123" s="85">
        <v>458.2</v>
      </c>
      <c r="C123" s="86">
        <v>0.10100000000000001</v>
      </c>
      <c r="D123" s="86">
        <v>263</v>
      </c>
      <c r="E123" s="86">
        <v>1.22</v>
      </c>
      <c r="F123" s="86">
        <v>11.8</v>
      </c>
      <c r="G123" s="86">
        <v>0.18</v>
      </c>
      <c r="H123" s="86">
        <v>66.400000000000006</v>
      </c>
      <c r="I123" s="86">
        <v>0.40699999999999997</v>
      </c>
      <c r="J123" s="86"/>
      <c r="K123" s="86">
        <v>68.5</v>
      </c>
      <c r="L123" s="86">
        <v>41</v>
      </c>
      <c r="M123" s="86">
        <v>1.47</v>
      </c>
      <c r="N123" s="86">
        <v>4.1219999999999999</v>
      </c>
    </row>
    <row r="124" spans="1:15" ht="11.25" customHeight="1">
      <c r="A124" s="10" t="s">
        <v>111</v>
      </c>
      <c r="B124" s="85">
        <v>284.99999999999994</v>
      </c>
      <c r="C124" s="86">
        <v>6.3E-2</v>
      </c>
      <c r="D124" s="86">
        <v>173</v>
      </c>
      <c r="E124" s="86">
        <v>0.42099999999999999</v>
      </c>
      <c r="F124" s="86">
        <v>6.7</v>
      </c>
      <c r="G124" s="86">
        <v>8.4000000000000005E-2</v>
      </c>
      <c r="H124" s="86">
        <v>34</v>
      </c>
      <c r="I124" s="86">
        <v>0.12</v>
      </c>
      <c r="J124" s="86"/>
      <c r="K124" s="86">
        <v>42</v>
      </c>
      <c r="L124" s="86">
        <v>26</v>
      </c>
      <c r="M124" s="86">
        <v>1.26</v>
      </c>
      <c r="N124" s="86">
        <v>1.3519999999999999</v>
      </c>
    </row>
    <row r="125" spans="1:15" ht="11.25" customHeight="1">
      <c r="A125" s="10" t="s">
        <v>110</v>
      </c>
      <c r="B125" s="85">
        <v>292.2</v>
      </c>
      <c r="C125" s="86">
        <v>0.03</v>
      </c>
      <c r="D125" s="86">
        <v>152.6</v>
      </c>
      <c r="E125" s="86">
        <v>1.55</v>
      </c>
      <c r="F125" s="86">
        <v>9</v>
      </c>
      <c r="G125" s="86">
        <v>0.09</v>
      </c>
      <c r="H125" s="86">
        <v>47</v>
      </c>
      <c r="I125" s="86">
        <v>0.41499999999999998</v>
      </c>
      <c r="J125" s="86"/>
      <c r="K125" s="86">
        <v>40</v>
      </c>
      <c r="L125" s="86">
        <v>39</v>
      </c>
      <c r="M125" s="86">
        <v>1.1399999999999999</v>
      </c>
      <c r="N125" s="86">
        <v>1.375</v>
      </c>
    </row>
    <row r="126" spans="1:15" ht="11.25" customHeight="1">
      <c r="A126" s="10" t="s">
        <v>109</v>
      </c>
      <c r="B126" s="85">
        <v>424.00000000000006</v>
      </c>
      <c r="C126" s="86">
        <v>6.8000000000000005E-2</v>
      </c>
      <c r="D126" s="86">
        <v>253</v>
      </c>
      <c r="E126" s="86">
        <v>4.2</v>
      </c>
      <c r="F126" s="86">
        <v>9</v>
      </c>
      <c r="G126" s="86">
        <v>0.09</v>
      </c>
      <c r="H126" s="86">
        <v>68.3</v>
      </c>
      <c r="I126" s="86">
        <v>0.6</v>
      </c>
      <c r="J126" s="86"/>
      <c r="K126" s="86">
        <v>52.3</v>
      </c>
      <c r="L126" s="86">
        <v>33.799999999999997</v>
      </c>
      <c r="M126" s="86">
        <v>1.268</v>
      </c>
      <c r="N126" s="86">
        <v>1.3739999999999999</v>
      </c>
    </row>
    <row r="127" spans="1:15" ht="11.25" customHeight="1">
      <c r="A127" s="10" t="s">
        <v>108</v>
      </c>
      <c r="B127" s="85">
        <v>418.4</v>
      </c>
      <c r="C127" s="86">
        <v>5.1999999999999998E-2</v>
      </c>
      <c r="D127" s="86">
        <v>241</v>
      </c>
      <c r="E127" s="86">
        <v>1.87</v>
      </c>
      <c r="F127" s="86">
        <v>10.7</v>
      </c>
      <c r="G127" s="86">
        <v>0.52</v>
      </c>
      <c r="H127" s="86">
        <v>78.5</v>
      </c>
      <c r="I127" s="86">
        <v>0.21</v>
      </c>
      <c r="J127" s="86"/>
      <c r="K127" s="86">
        <v>62.5</v>
      </c>
      <c r="L127" s="86">
        <v>20</v>
      </c>
      <c r="M127" s="86">
        <v>1.6</v>
      </c>
      <c r="N127" s="86">
        <v>1.4480000000000002</v>
      </c>
    </row>
    <row r="128" spans="1:15" ht="11.25" customHeight="1">
      <c r="A128" s="10" t="s">
        <v>107</v>
      </c>
      <c r="B128" s="85">
        <v>540.99999999999989</v>
      </c>
      <c r="C128" s="86">
        <v>0.3</v>
      </c>
      <c r="D128" s="86">
        <v>273</v>
      </c>
      <c r="E128" s="86">
        <v>3.96</v>
      </c>
      <c r="F128" s="86">
        <v>15.7</v>
      </c>
      <c r="G128" s="86">
        <v>1.9</v>
      </c>
      <c r="H128" s="86">
        <v>95</v>
      </c>
      <c r="I128" s="86">
        <v>1.31</v>
      </c>
      <c r="J128" s="86"/>
      <c r="K128" s="86">
        <v>88</v>
      </c>
      <c r="L128" s="86">
        <v>58</v>
      </c>
      <c r="M128" s="86">
        <v>1.4</v>
      </c>
      <c r="N128" s="86">
        <v>2.4299999999999997</v>
      </c>
    </row>
    <row r="129" spans="1:27" ht="11.25" customHeight="1">
      <c r="A129" s="10" t="s">
        <v>106</v>
      </c>
      <c r="B129" s="76">
        <v>445.00000000000006</v>
      </c>
      <c r="C129" s="9">
        <v>0.04</v>
      </c>
      <c r="D129" s="9">
        <v>268.2</v>
      </c>
      <c r="E129" s="9">
        <v>3.85</v>
      </c>
      <c r="F129" s="9">
        <v>12.7</v>
      </c>
      <c r="G129" s="9">
        <v>1.8</v>
      </c>
      <c r="H129" s="9">
        <v>53</v>
      </c>
      <c r="I129" s="9">
        <v>1.37</v>
      </c>
      <c r="J129" s="9"/>
      <c r="K129" s="9">
        <v>68.099999999999994</v>
      </c>
      <c r="L129" s="9">
        <v>33.200000000000003</v>
      </c>
      <c r="M129" s="9">
        <v>0.06</v>
      </c>
      <c r="N129" s="9">
        <v>2.68</v>
      </c>
      <c r="O129" s="11"/>
    </row>
    <row r="130" spans="1:27" ht="12" customHeight="1">
      <c r="A130" s="10" t="s">
        <v>105</v>
      </c>
      <c r="B130" s="76">
        <v>521.99999999999989</v>
      </c>
      <c r="C130" s="9">
        <v>0.33</v>
      </c>
      <c r="D130" s="9">
        <v>319</v>
      </c>
      <c r="E130" s="9">
        <v>7.6</v>
      </c>
      <c r="F130" s="9">
        <v>13.8</v>
      </c>
      <c r="G130" s="9">
        <v>1.7</v>
      </c>
      <c r="H130" s="9">
        <v>82</v>
      </c>
      <c r="I130" s="9">
        <v>0.89</v>
      </c>
      <c r="J130" s="9"/>
      <c r="K130" s="9">
        <v>62.5</v>
      </c>
      <c r="L130" s="9">
        <v>31</v>
      </c>
      <c r="M130" s="9"/>
      <c r="N130" s="9">
        <v>3.18</v>
      </c>
      <c r="O130" s="11"/>
    </row>
    <row r="131" spans="1:27" ht="12" customHeight="1">
      <c r="A131" s="10" t="s">
        <v>104</v>
      </c>
      <c r="B131" s="76">
        <v>786.2</v>
      </c>
      <c r="C131" s="9">
        <v>1.98</v>
      </c>
      <c r="D131" s="9">
        <v>479.2</v>
      </c>
      <c r="E131" s="9">
        <v>4.5</v>
      </c>
      <c r="F131" s="9">
        <v>19.8</v>
      </c>
      <c r="G131" s="9">
        <v>0.59</v>
      </c>
      <c r="H131" s="9">
        <v>136</v>
      </c>
      <c r="I131" s="9">
        <v>1.1000000000000001</v>
      </c>
      <c r="J131" s="9">
        <v>0.09</v>
      </c>
      <c r="K131" s="9">
        <v>92</v>
      </c>
      <c r="L131" s="9">
        <v>45.2</v>
      </c>
      <c r="M131" s="9">
        <v>0.1</v>
      </c>
      <c r="N131" s="9">
        <v>5.6400000000000006</v>
      </c>
      <c r="O131" s="11"/>
    </row>
    <row r="132" spans="1:27" ht="12" customHeight="1">
      <c r="A132" s="10" t="s">
        <v>103</v>
      </c>
      <c r="B132" s="76">
        <v>572.49999999999989</v>
      </c>
      <c r="C132" s="9">
        <v>1</v>
      </c>
      <c r="D132" s="9">
        <v>374</v>
      </c>
      <c r="E132" s="9">
        <v>3.5</v>
      </c>
      <c r="F132" s="9">
        <v>14</v>
      </c>
      <c r="G132" s="9">
        <v>1.6</v>
      </c>
      <c r="H132" s="9">
        <v>73.5</v>
      </c>
      <c r="I132" s="9">
        <v>1.2</v>
      </c>
      <c r="J132" s="9">
        <v>0</v>
      </c>
      <c r="K132" s="9">
        <v>70</v>
      </c>
      <c r="L132" s="9">
        <v>30.8</v>
      </c>
      <c r="M132" s="9">
        <v>1.2E-2</v>
      </c>
      <c r="N132" s="9">
        <v>2.8880000000000003</v>
      </c>
      <c r="O132" s="11"/>
    </row>
    <row r="133" spans="1:27" ht="12" customHeight="1">
      <c r="A133" s="10" t="s">
        <v>102</v>
      </c>
      <c r="B133" s="76">
        <v>485.40000000000003</v>
      </c>
      <c r="C133" s="9">
        <v>0.65</v>
      </c>
      <c r="D133" s="9">
        <v>335</v>
      </c>
      <c r="E133" s="9">
        <v>1.45</v>
      </c>
      <c r="F133" s="9">
        <v>6.5</v>
      </c>
      <c r="G133" s="9">
        <v>1.5</v>
      </c>
      <c r="H133" s="9">
        <v>73.3</v>
      </c>
      <c r="I133" s="9">
        <v>0.6</v>
      </c>
      <c r="J133" s="9"/>
      <c r="K133" s="9">
        <v>44</v>
      </c>
      <c r="L133" s="9">
        <v>19.5</v>
      </c>
      <c r="M133" s="9">
        <v>0.05</v>
      </c>
      <c r="N133" s="9">
        <v>2.85</v>
      </c>
      <c r="O133" s="11"/>
    </row>
    <row r="134" spans="1:27" ht="12" customHeight="1">
      <c r="A134" s="10" t="s">
        <v>101</v>
      </c>
      <c r="B134" s="76">
        <v>265.3</v>
      </c>
      <c r="C134" s="9">
        <v>0.2</v>
      </c>
      <c r="D134" s="9">
        <v>182.95</v>
      </c>
      <c r="E134" s="9">
        <v>0.36</v>
      </c>
      <c r="F134" s="9">
        <v>5.3</v>
      </c>
      <c r="G134" s="9">
        <v>1.6</v>
      </c>
      <c r="H134" s="9">
        <v>28.9</v>
      </c>
      <c r="I134" s="9">
        <v>0.63</v>
      </c>
      <c r="J134" s="9"/>
      <c r="K134" s="9">
        <v>35.6</v>
      </c>
      <c r="L134" s="9">
        <v>6.6</v>
      </c>
      <c r="M134" s="9">
        <v>2.5000000000000001E-2</v>
      </c>
      <c r="N134" s="9">
        <v>3.1350000000000002</v>
      </c>
      <c r="O134" s="11"/>
      <c r="AA134" s="3" t="s">
        <v>38</v>
      </c>
    </row>
    <row r="135" spans="1:27" ht="12" customHeight="1">
      <c r="A135" s="10" t="s">
        <v>100</v>
      </c>
      <c r="B135" s="76">
        <v>491.00000000000006</v>
      </c>
      <c r="C135" s="9">
        <v>0.30499999999999999</v>
      </c>
      <c r="D135" s="9">
        <v>360</v>
      </c>
      <c r="E135" s="9">
        <v>1.5</v>
      </c>
      <c r="F135" s="9">
        <v>5.55</v>
      </c>
      <c r="G135" s="9">
        <v>0.35</v>
      </c>
      <c r="H135" s="9">
        <v>54.7</v>
      </c>
      <c r="I135" s="9">
        <v>0.18</v>
      </c>
      <c r="J135" s="9"/>
      <c r="K135" s="9">
        <v>55</v>
      </c>
      <c r="L135" s="9">
        <v>10.63</v>
      </c>
      <c r="M135" s="9">
        <v>3.5000000000000003E-2</v>
      </c>
      <c r="N135" s="9">
        <v>2.75</v>
      </c>
      <c r="O135" s="11"/>
    </row>
    <row r="136" spans="1:27" ht="12" customHeight="1">
      <c r="A136" s="10" t="s">
        <v>99</v>
      </c>
      <c r="B136" s="76">
        <v>373.30000000000007</v>
      </c>
      <c r="C136" s="9">
        <v>0.37</v>
      </c>
      <c r="D136" s="9">
        <v>249</v>
      </c>
      <c r="E136" s="9">
        <v>1.7</v>
      </c>
      <c r="F136" s="9">
        <v>6.7</v>
      </c>
      <c r="G136" s="9">
        <v>1.1000000000000001</v>
      </c>
      <c r="H136" s="9">
        <v>33.299999999999997</v>
      </c>
      <c r="I136" s="9">
        <v>0.12</v>
      </c>
      <c r="J136" s="9"/>
      <c r="K136" s="9">
        <v>58</v>
      </c>
      <c r="L136" s="9">
        <v>22</v>
      </c>
      <c r="M136" s="9"/>
      <c r="N136" s="9">
        <v>1.01</v>
      </c>
      <c r="O136" s="11"/>
    </row>
    <row r="137" spans="1:27" ht="12" customHeight="1">
      <c r="A137" s="10" t="s">
        <v>98</v>
      </c>
      <c r="B137" s="76">
        <v>610.00000000000011</v>
      </c>
      <c r="C137" s="9">
        <v>1.45</v>
      </c>
      <c r="D137" s="9">
        <v>402.5</v>
      </c>
      <c r="E137" s="9">
        <v>4.8</v>
      </c>
      <c r="F137" s="9">
        <v>10.5</v>
      </c>
      <c r="G137" s="9">
        <v>1.1000000000000001</v>
      </c>
      <c r="H137" s="9">
        <v>82</v>
      </c>
      <c r="I137" s="9">
        <v>0.05</v>
      </c>
      <c r="J137" s="9"/>
      <c r="K137" s="9">
        <v>77.5</v>
      </c>
      <c r="L137" s="9">
        <v>28</v>
      </c>
      <c r="M137" s="9"/>
      <c r="N137" s="9">
        <v>2.1</v>
      </c>
      <c r="O137" s="11"/>
    </row>
    <row r="138" spans="1:27" ht="12" customHeight="1">
      <c r="A138" s="10" t="s">
        <v>97</v>
      </c>
      <c r="B138" s="76">
        <v>536.1</v>
      </c>
      <c r="C138" s="9">
        <v>0.75</v>
      </c>
      <c r="D138" s="9">
        <v>344.7</v>
      </c>
      <c r="E138" s="9">
        <v>5</v>
      </c>
      <c r="F138" s="9">
        <v>10.6</v>
      </c>
      <c r="G138" s="9">
        <v>1.95</v>
      </c>
      <c r="H138" s="9">
        <v>66.5</v>
      </c>
      <c r="I138" s="9">
        <v>0.04</v>
      </c>
      <c r="J138" s="9"/>
      <c r="K138" s="9">
        <v>78.56</v>
      </c>
      <c r="L138" s="9">
        <v>23.7</v>
      </c>
      <c r="M138" s="9"/>
      <c r="N138" s="9">
        <v>4.3</v>
      </c>
      <c r="O138" s="11"/>
    </row>
    <row r="139" spans="1:27" ht="12" customHeight="1">
      <c r="A139" s="10" t="s">
        <v>96</v>
      </c>
      <c r="B139" s="76">
        <v>376.59999999999997</v>
      </c>
      <c r="C139" s="9">
        <v>0.56000000000000005</v>
      </c>
      <c r="D139" s="9">
        <v>219.8</v>
      </c>
      <c r="E139" s="9">
        <v>3.75</v>
      </c>
      <c r="F139" s="9">
        <v>8.1</v>
      </c>
      <c r="G139" s="9">
        <v>1.9259999999999999</v>
      </c>
      <c r="H139" s="9">
        <v>55.4</v>
      </c>
      <c r="I139" s="9">
        <v>0.05</v>
      </c>
      <c r="J139" s="9"/>
      <c r="K139" s="9">
        <v>49.2</v>
      </c>
      <c r="L139" s="9">
        <v>34.4</v>
      </c>
      <c r="M139" s="9"/>
      <c r="N139" s="9">
        <v>3.4139999999999997</v>
      </c>
    </row>
    <row r="140" spans="1:27" ht="11.25" customHeight="1">
      <c r="A140" s="10" t="s">
        <v>95</v>
      </c>
      <c r="B140" s="85">
        <v>322.8</v>
      </c>
      <c r="C140" s="86">
        <v>1.49</v>
      </c>
      <c r="D140" s="86">
        <v>173.1</v>
      </c>
      <c r="E140" s="86">
        <v>1.62</v>
      </c>
      <c r="F140" s="86">
        <v>7.9</v>
      </c>
      <c r="G140" s="86">
        <v>2</v>
      </c>
      <c r="H140" s="86">
        <v>54</v>
      </c>
      <c r="I140" s="86">
        <v>2.5000000000000001E-2</v>
      </c>
      <c r="J140" s="86"/>
      <c r="K140" s="86">
        <v>43.5</v>
      </c>
      <c r="L140" s="86">
        <v>36.5</v>
      </c>
      <c r="M140" s="86">
        <v>4.4999999999999998E-2</v>
      </c>
      <c r="N140" s="86">
        <v>2.62</v>
      </c>
    </row>
    <row r="141" spans="1:27" ht="11.25" customHeight="1">
      <c r="A141" s="10" t="s">
        <v>94</v>
      </c>
      <c r="B141" s="85">
        <v>849.39999999999986</v>
      </c>
      <c r="C141" s="86">
        <v>1.8</v>
      </c>
      <c r="D141" s="86">
        <v>546</v>
      </c>
      <c r="E141" s="86">
        <v>8</v>
      </c>
      <c r="F141" s="86">
        <v>15.6</v>
      </c>
      <c r="G141" s="86">
        <v>5.8</v>
      </c>
      <c r="H141" s="86">
        <v>111</v>
      </c>
      <c r="I141" s="86"/>
      <c r="J141" s="86"/>
      <c r="K141" s="86">
        <v>93.9</v>
      </c>
      <c r="L141" s="86">
        <v>61.18</v>
      </c>
      <c r="M141" s="86">
        <v>0.8</v>
      </c>
      <c r="N141" s="86">
        <v>5.32</v>
      </c>
    </row>
    <row r="142" spans="1:27" ht="11.25" customHeight="1">
      <c r="A142" s="10" t="s">
        <v>93</v>
      </c>
      <c r="B142" s="85">
        <v>619.34999999999991</v>
      </c>
      <c r="C142" s="86">
        <v>1.83</v>
      </c>
      <c r="D142" s="86">
        <v>402</v>
      </c>
      <c r="E142" s="86">
        <v>4.4000000000000004</v>
      </c>
      <c r="F142" s="86">
        <v>18.350000000000001</v>
      </c>
      <c r="G142" s="86">
        <v>2.7</v>
      </c>
      <c r="H142" s="86">
        <v>88</v>
      </c>
      <c r="I142" s="86"/>
      <c r="J142" s="86"/>
      <c r="K142" s="86">
        <v>49</v>
      </c>
      <c r="L142" s="86">
        <v>50.05</v>
      </c>
      <c r="M142" s="86">
        <v>0.1</v>
      </c>
      <c r="N142" s="86">
        <v>2.92</v>
      </c>
    </row>
    <row r="143" spans="1:27" ht="11.25" customHeight="1">
      <c r="A143" s="10" t="s">
        <v>92</v>
      </c>
      <c r="B143" s="85">
        <v>922.95</v>
      </c>
      <c r="C143" s="86"/>
      <c r="D143" s="86">
        <v>684.2</v>
      </c>
      <c r="E143" s="86"/>
      <c r="F143" s="86">
        <v>34.15</v>
      </c>
      <c r="G143" s="86"/>
      <c r="H143" s="86">
        <v>105</v>
      </c>
      <c r="I143" s="86"/>
      <c r="J143" s="86"/>
      <c r="K143" s="86">
        <v>60.7</v>
      </c>
      <c r="L143" s="86">
        <v>34.799999999999997</v>
      </c>
      <c r="M143" s="86"/>
      <c r="N143" s="86">
        <v>4.0999999999999996</v>
      </c>
    </row>
    <row r="144" spans="1:27" ht="11.25" customHeight="1">
      <c r="A144" s="10" t="s">
        <v>91</v>
      </c>
      <c r="B144" s="85">
        <v>789.4</v>
      </c>
      <c r="C144" s="86"/>
      <c r="D144" s="86">
        <v>568.85</v>
      </c>
      <c r="E144" s="86">
        <v>9</v>
      </c>
      <c r="F144" s="86">
        <v>14.29</v>
      </c>
      <c r="G144" s="86"/>
      <c r="H144" s="86">
        <v>86.48</v>
      </c>
      <c r="I144" s="86"/>
      <c r="J144" s="86"/>
      <c r="K144" s="86">
        <v>48.9</v>
      </c>
      <c r="L144" s="86">
        <v>50.95</v>
      </c>
      <c r="M144" s="86">
        <v>8.5</v>
      </c>
      <c r="N144" s="86">
        <v>2.4300000000000002</v>
      </c>
    </row>
    <row r="145" spans="1:27" ht="11.25" customHeight="1">
      <c r="A145" s="10" t="s">
        <v>90</v>
      </c>
      <c r="B145" s="85">
        <v>651.95999999999992</v>
      </c>
      <c r="C145" s="86">
        <v>3.625</v>
      </c>
      <c r="D145" s="86">
        <v>481.75</v>
      </c>
      <c r="E145" s="86"/>
      <c r="F145" s="86">
        <v>17.965</v>
      </c>
      <c r="G145" s="86"/>
      <c r="H145" s="86">
        <v>38</v>
      </c>
      <c r="I145" s="86"/>
      <c r="J145" s="86"/>
      <c r="K145" s="86">
        <v>54.5</v>
      </c>
      <c r="L145" s="86">
        <v>49.5</v>
      </c>
      <c r="M145" s="86">
        <v>6.14</v>
      </c>
      <c r="N145" s="86">
        <v>0.48</v>
      </c>
    </row>
    <row r="146" spans="1:27" ht="11.25" customHeight="1">
      <c r="A146" s="10" t="s">
        <v>89</v>
      </c>
      <c r="B146" s="85">
        <v>430.58799999999997</v>
      </c>
      <c r="C146" s="86">
        <v>2.4</v>
      </c>
      <c r="D146" s="86">
        <v>316.8</v>
      </c>
      <c r="E146" s="86">
        <v>0.96</v>
      </c>
      <c r="F146" s="86">
        <v>11.403</v>
      </c>
      <c r="G146" s="86">
        <v>1.2</v>
      </c>
      <c r="H146" s="86">
        <v>9</v>
      </c>
      <c r="I146" s="86">
        <v>15.15</v>
      </c>
      <c r="J146" s="86"/>
      <c r="K146" s="86">
        <v>20.484999999999999</v>
      </c>
      <c r="L146" s="86">
        <v>45.91</v>
      </c>
      <c r="M146" s="86">
        <v>4.3</v>
      </c>
      <c r="N146" s="86">
        <v>2.9800000000000004</v>
      </c>
    </row>
    <row r="147" spans="1:27" ht="11.25" customHeight="1">
      <c r="A147" s="10" t="s">
        <v>88</v>
      </c>
      <c r="B147" s="85">
        <v>705.88000000000011</v>
      </c>
      <c r="C147" s="86">
        <v>4.8</v>
      </c>
      <c r="D147" s="86">
        <v>491.6</v>
      </c>
      <c r="E147" s="86">
        <v>3.8</v>
      </c>
      <c r="F147" s="86">
        <v>6.54</v>
      </c>
      <c r="G147" s="86">
        <v>1.1000000000000001</v>
      </c>
      <c r="H147" s="86">
        <v>42</v>
      </c>
      <c r="I147" s="86">
        <v>25.5</v>
      </c>
      <c r="J147" s="86"/>
      <c r="K147" s="86">
        <v>39.1</v>
      </c>
      <c r="L147" s="86">
        <v>85.4</v>
      </c>
      <c r="M147" s="86">
        <v>1.6</v>
      </c>
      <c r="N147" s="86">
        <v>4.4400000000000004</v>
      </c>
    </row>
    <row r="148" spans="1:27" ht="11.25" customHeight="1">
      <c r="A148" s="10" t="s">
        <v>87</v>
      </c>
      <c r="B148" s="85">
        <v>1125.1470000000002</v>
      </c>
      <c r="C148" s="86">
        <v>4.28</v>
      </c>
      <c r="D148" s="86">
        <v>705.3</v>
      </c>
      <c r="E148" s="86">
        <v>8</v>
      </c>
      <c r="F148" s="86">
        <v>17.962</v>
      </c>
      <c r="G148" s="86">
        <v>2.9</v>
      </c>
      <c r="H148" s="86">
        <v>35.5</v>
      </c>
      <c r="I148" s="86">
        <v>65.099999999999994</v>
      </c>
      <c r="J148" s="86"/>
      <c r="K148" s="86">
        <v>51.8</v>
      </c>
      <c r="L148" s="86">
        <v>227.2</v>
      </c>
      <c r="M148" s="86">
        <v>0.4</v>
      </c>
      <c r="N148" s="86">
        <v>6.7050000000000001</v>
      </c>
    </row>
    <row r="149" spans="1:27" ht="11.25" customHeight="1">
      <c r="A149" s="10" t="s">
        <v>86</v>
      </c>
      <c r="B149" s="85">
        <v>1346.94</v>
      </c>
      <c r="C149" s="86">
        <v>4.5999999999999996</v>
      </c>
      <c r="D149" s="86">
        <v>832.01</v>
      </c>
      <c r="E149" s="86">
        <v>3.3319999999999999</v>
      </c>
      <c r="F149" s="86">
        <v>15.78</v>
      </c>
      <c r="G149" s="86">
        <v>3.19</v>
      </c>
      <c r="H149" s="86">
        <v>47.143000000000001</v>
      </c>
      <c r="I149" s="86">
        <v>44.9</v>
      </c>
      <c r="J149" s="86"/>
      <c r="K149" s="86">
        <v>85.46</v>
      </c>
      <c r="L149" s="86">
        <v>309.44</v>
      </c>
      <c r="M149" s="86">
        <v>4.4999999999999998E-2</v>
      </c>
      <c r="N149" s="86">
        <v>1.04</v>
      </c>
    </row>
    <row r="150" spans="1:27" ht="11.25" customHeight="1">
      <c r="A150" s="10" t="s">
        <v>85</v>
      </c>
      <c r="B150" s="85">
        <v>1029.866</v>
      </c>
      <c r="C150" s="86">
        <v>6.25</v>
      </c>
      <c r="D150" s="86">
        <v>622.70000000000005</v>
      </c>
      <c r="E150" s="86">
        <v>7.4</v>
      </c>
      <c r="F150" s="86">
        <v>16.100000000000001</v>
      </c>
      <c r="G150" s="86">
        <v>3</v>
      </c>
      <c r="H150" s="86">
        <v>19.68</v>
      </c>
      <c r="I150" s="86">
        <v>67.17</v>
      </c>
      <c r="J150" s="86"/>
      <c r="K150" s="86">
        <v>52.8</v>
      </c>
      <c r="L150" s="86">
        <v>231.99</v>
      </c>
      <c r="M150" s="86">
        <v>0.57599999999999996</v>
      </c>
      <c r="N150" s="86">
        <v>2.2000000000000002</v>
      </c>
    </row>
    <row r="151" spans="1:27" ht="11.25" customHeight="1">
      <c r="A151" s="10" t="s">
        <v>84</v>
      </c>
      <c r="B151" s="76">
        <v>986.2299999999999</v>
      </c>
      <c r="C151" s="9">
        <v>10.5</v>
      </c>
      <c r="D151" s="9">
        <v>518.928</v>
      </c>
      <c r="E151" s="9">
        <v>9</v>
      </c>
      <c r="F151" s="9">
        <v>5.9029999999999996</v>
      </c>
      <c r="G151" s="9">
        <v>0.96</v>
      </c>
      <c r="H151" s="9">
        <v>36.774999999999999</v>
      </c>
      <c r="I151" s="9">
        <v>45.15</v>
      </c>
      <c r="J151" s="9"/>
      <c r="K151" s="9">
        <v>49.366</v>
      </c>
      <c r="L151" s="9">
        <v>307.39999999999998</v>
      </c>
      <c r="M151" s="9">
        <v>0.59799999999999998</v>
      </c>
      <c r="N151" s="9">
        <v>1.65</v>
      </c>
      <c r="O151" s="11"/>
    </row>
    <row r="152" spans="1:27" ht="12" customHeight="1">
      <c r="A152" s="10" t="s">
        <v>83</v>
      </c>
      <c r="B152" s="76">
        <v>617.54200000000003</v>
      </c>
      <c r="C152" s="9">
        <v>7.5</v>
      </c>
      <c r="D152" s="9">
        <v>371.84399999999999</v>
      </c>
      <c r="E152" s="9">
        <v>1.98</v>
      </c>
      <c r="F152" s="9">
        <v>19.145</v>
      </c>
      <c r="G152" s="9">
        <v>1.4</v>
      </c>
      <c r="H152" s="9">
        <v>17.55</v>
      </c>
      <c r="I152" s="9">
        <v>26.31</v>
      </c>
      <c r="J152" s="9"/>
      <c r="K152" s="9">
        <v>32.14</v>
      </c>
      <c r="L152" s="9">
        <v>136.97300000000001</v>
      </c>
      <c r="M152" s="9">
        <v>0</v>
      </c>
      <c r="N152" s="9">
        <v>2.7</v>
      </c>
      <c r="O152" s="11"/>
    </row>
    <row r="153" spans="1:27" ht="12" customHeight="1">
      <c r="A153" s="10" t="s">
        <v>82</v>
      </c>
      <c r="B153" s="76">
        <v>417.67999999999995</v>
      </c>
      <c r="C153" s="9">
        <v>3.915</v>
      </c>
      <c r="D153" s="9">
        <v>235.87799999999999</v>
      </c>
      <c r="E153" s="9">
        <v>3.12</v>
      </c>
      <c r="F153" s="9">
        <v>5.4</v>
      </c>
      <c r="G153" s="9">
        <v>0.39200000000000002</v>
      </c>
      <c r="H153" s="9">
        <v>8.25</v>
      </c>
      <c r="I153" s="9">
        <v>3.46</v>
      </c>
      <c r="J153" s="9"/>
      <c r="K153" s="9">
        <v>19.25</v>
      </c>
      <c r="L153" s="9">
        <v>137</v>
      </c>
      <c r="M153" s="9"/>
      <c r="N153" s="9">
        <v>1.0149999999999999</v>
      </c>
      <c r="O153" s="11"/>
    </row>
    <row r="154" spans="1:27" ht="12" customHeight="1">
      <c r="A154" s="10" t="s">
        <v>81</v>
      </c>
      <c r="B154" s="76">
        <v>509.40500000000003</v>
      </c>
      <c r="C154" s="9">
        <v>0.875</v>
      </c>
      <c r="D154" s="9">
        <v>337.67</v>
      </c>
      <c r="E154" s="9">
        <v>3.96</v>
      </c>
      <c r="F154" s="9">
        <v>5.7539999999999996</v>
      </c>
      <c r="G154" s="9">
        <v>0.72</v>
      </c>
      <c r="H154" s="9">
        <v>27.75</v>
      </c>
      <c r="I154" s="9">
        <v>6</v>
      </c>
      <c r="J154" s="9"/>
      <c r="K154" s="9">
        <v>15.44</v>
      </c>
      <c r="L154" s="9">
        <v>107.90600000000001</v>
      </c>
      <c r="M154" s="9"/>
      <c r="N154" s="9">
        <v>3.33</v>
      </c>
      <c r="O154" s="11"/>
    </row>
    <row r="155" spans="1:27" ht="12" customHeight="1">
      <c r="A155" s="10" t="s">
        <v>80</v>
      </c>
      <c r="B155" s="76">
        <v>218.15899999999999</v>
      </c>
      <c r="C155" s="9">
        <v>0.7</v>
      </c>
      <c r="D155" s="9">
        <v>113.33</v>
      </c>
      <c r="E155" s="9">
        <v>1.5</v>
      </c>
      <c r="F155" s="9">
        <v>2.6440000000000001</v>
      </c>
      <c r="G155" s="9">
        <v>0.23</v>
      </c>
      <c r="H155" s="9">
        <v>14.994999999999999</v>
      </c>
      <c r="I155" s="9">
        <v>2.8</v>
      </c>
      <c r="J155" s="9"/>
      <c r="K155" s="9">
        <v>10.199999999999999</v>
      </c>
      <c r="L155" s="9">
        <v>67.06</v>
      </c>
      <c r="M155" s="9"/>
      <c r="N155" s="9">
        <v>4.7</v>
      </c>
      <c r="O155" s="11"/>
    </row>
    <row r="156" spans="1:27" ht="12" customHeight="1">
      <c r="A156" s="10" t="s">
        <v>79</v>
      </c>
      <c r="B156" s="76">
        <v>201.505</v>
      </c>
      <c r="C156" s="9">
        <v>1.085</v>
      </c>
      <c r="D156" s="9">
        <v>105.735</v>
      </c>
      <c r="E156" s="9">
        <v>2.25</v>
      </c>
      <c r="F156" s="9">
        <v>2.016</v>
      </c>
      <c r="G156" s="9">
        <v>0.152</v>
      </c>
      <c r="H156" s="9">
        <v>23.867000000000001</v>
      </c>
      <c r="I156" s="9">
        <v>3.8</v>
      </c>
      <c r="J156" s="9"/>
      <c r="K156" s="9">
        <v>8.25</v>
      </c>
      <c r="L156" s="9">
        <v>53.69</v>
      </c>
      <c r="M156" s="9"/>
      <c r="N156" s="9">
        <v>0.66</v>
      </c>
      <c r="O156" s="11"/>
      <c r="AA156" s="3" t="s">
        <v>38</v>
      </c>
    </row>
    <row r="157" spans="1:27" ht="12" customHeight="1">
      <c r="A157" s="10" t="s">
        <v>78</v>
      </c>
      <c r="B157" s="76">
        <v>353.80200000000002</v>
      </c>
      <c r="C157" s="9">
        <v>1.05</v>
      </c>
      <c r="D157" s="9">
        <v>204.95</v>
      </c>
      <c r="E157" s="9">
        <v>4.25</v>
      </c>
      <c r="F157" s="9">
        <v>3.9260000000000002</v>
      </c>
      <c r="G157" s="9">
        <v>0.372</v>
      </c>
      <c r="H157" s="9">
        <v>44.545999999999999</v>
      </c>
      <c r="I157" s="9">
        <v>11</v>
      </c>
      <c r="J157" s="9"/>
      <c r="K157" s="9">
        <v>13.598000000000001</v>
      </c>
      <c r="L157" s="9">
        <v>68.510000000000005</v>
      </c>
      <c r="M157" s="9"/>
      <c r="N157" s="9">
        <v>1.6</v>
      </c>
      <c r="O157" s="11"/>
    </row>
    <row r="158" spans="1:27" ht="12" customHeight="1">
      <c r="A158" s="10" t="s">
        <v>77</v>
      </c>
      <c r="B158" s="76">
        <v>448.315</v>
      </c>
      <c r="C158" s="9">
        <v>1.75</v>
      </c>
      <c r="D158" s="9">
        <v>285.2</v>
      </c>
      <c r="E158" s="9">
        <v>3.2</v>
      </c>
      <c r="F158" s="9">
        <v>5.2249999999999996</v>
      </c>
      <c r="G158" s="9">
        <v>0.48</v>
      </c>
      <c r="H158" s="9">
        <v>40.06</v>
      </c>
      <c r="I158" s="9">
        <v>11.86</v>
      </c>
      <c r="J158" s="9">
        <v>2.8</v>
      </c>
      <c r="K158" s="9">
        <v>16.149999999999999</v>
      </c>
      <c r="L158" s="9">
        <v>80.739999999999995</v>
      </c>
      <c r="M158" s="9"/>
      <c r="N158" s="9">
        <v>0.85</v>
      </c>
      <c r="O158" s="11"/>
    </row>
    <row r="159" spans="1:27" ht="12" customHeight="1">
      <c r="A159" s="10" t="s">
        <v>76</v>
      </c>
      <c r="B159" s="76">
        <v>417.77100000000002</v>
      </c>
      <c r="C159" s="9"/>
      <c r="D159" s="9">
        <v>266</v>
      </c>
      <c r="E159" s="9">
        <v>1.8</v>
      </c>
      <c r="F159" s="9">
        <v>5.4640000000000004</v>
      </c>
      <c r="G159" s="9">
        <v>0.442</v>
      </c>
      <c r="H159" s="9">
        <v>35.1</v>
      </c>
      <c r="I159" s="9">
        <v>13.965</v>
      </c>
      <c r="J159" s="9">
        <v>3.2</v>
      </c>
      <c r="K159" s="9">
        <v>13.86</v>
      </c>
      <c r="L159" s="9">
        <v>77.849999999999994</v>
      </c>
      <c r="M159" s="9"/>
      <c r="N159" s="9">
        <v>0.09</v>
      </c>
      <c r="O159" s="11"/>
    </row>
    <row r="160" spans="1:27" ht="12" customHeight="1">
      <c r="A160" s="10" t="s">
        <v>75</v>
      </c>
      <c r="B160" s="76">
        <v>545.38200000000006</v>
      </c>
      <c r="C160" s="9"/>
      <c r="D160" s="9">
        <v>329.416</v>
      </c>
      <c r="E160" s="9">
        <v>0.65</v>
      </c>
      <c r="F160" s="9">
        <v>5.3879999999999999</v>
      </c>
      <c r="G160" s="9">
        <v>0.3</v>
      </c>
      <c r="H160" s="9">
        <v>38</v>
      </c>
      <c r="I160" s="9">
        <v>20.646000000000001</v>
      </c>
      <c r="J160" s="9">
        <v>3.6749999999999998</v>
      </c>
      <c r="K160" s="9">
        <v>26.25</v>
      </c>
      <c r="L160" s="9">
        <v>119</v>
      </c>
      <c r="M160" s="9"/>
      <c r="N160" s="9">
        <v>2.0569999999999999</v>
      </c>
      <c r="O160" s="11"/>
    </row>
    <row r="161" spans="1:15" ht="12" customHeight="1">
      <c r="A161" s="10" t="s">
        <v>74</v>
      </c>
      <c r="B161" s="76">
        <v>489.63299999999998</v>
      </c>
      <c r="C161" s="9"/>
      <c r="D161" s="9">
        <v>277.52499999999998</v>
      </c>
      <c r="E161" s="9">
        <v>1.89</v>
      </c>
      <c r="F161" s="9">
        <v>1.3140000000000001</v>
      </c>
      <c r="G161" s="9">
        <v>0.442</v>
      </c>
      <c r="H161" s="9">
        <v>19.690000000000001</v>
      </c>
      <c r="I161" s="9">
        <v>22.1</v>
      </c>
      <c r="J161" s="9">
        <v>5.5750000000000002</v>
      </c>
      <c r="K161" s="9">
        <v>13.252000000000001</v>
      </c>
      <c r="L161" s="9">
        <v>147.82</v>
      </c>
      <c r="M161" s="9"/>
      <c r="N161" s="9">
        <v>2.5000000000000001E-2</v>
      </c>
    </row>
    <row r="162" spans="1:15" ht="11.25" customHeight="1">
      <c r="A162" s="10" t="s">
        <v>57</v>
      </c>
      <c r="B162" s="85">
        <v>386.67600000000004</v>
      </c>
      <c r="C162" s="86">
        <v>0.91</v>
      </c>
      <c r="D162" s="86">
        <v>226.79900000000001</v>
      </c>
      <c r="E162" s="86">
        <v>1.8</v>
      </c>
      <c r="F162" s="86">
        <v>0.64700000000000002</v>
      </c>
      <c r="G162" s="86">
        <v>0.442</v>
      </c>
      <c r="H162" s="86">
        <v>18.48</v>
      </c>
      <c r="I162" s="86">
        <v>24.3</v>
      </c>
      <c r="J162" s="86">
        <v>5.1849999999999996</v>
      </c>
      <c r="K162" s="86">
        <v>27.6</v>
      </c>
      <c r="L162" s="86">
        <v>80.513000000000005</v>
      </c>
      <c r="M162" s="86"/>
      <c r="N162" s="86">
        <v>0</v>
      </c>
    </row>
    <row r="163" spans="1:15" ht="11.25" customHeight="1">
      <c r="A163" s="10" t="s">
        <v>58</v>
      </c>
      <c r="B163" s="85">
        <v>753.50299999999993</v>
      </c>
      <c r="C163" s="86">
        <v>1.6</v>
      </c>
      <c r="D163" s="86">
        <v>434.08</v>
      </c>
      <c r="E163" s="86">
        <v>0.3</v>
      </c>
      <c r="F163" s="86">
        <v>1.2470000000000001</v>
      </c>
      <c r="G163" s="86">
        <v>0.2</v>
      </c>
      <c r="H163" s="86">
        <v>12.15</v>
      </c>
      <c r="I163" s="86">
        <v>13.728</v>
      </c>
      <c r="J163" s="86">
        <v>4.2</v>
      </c>
      <c r="K163" s="86">
        <v>120</v>
      </c>
      <c r="L163" s="86">
        <v>165.99799999999999</v>
      </c>
      <c r="M163" s="86"/>
      <c r="N163" s="86">
        <v>0</v>
      </c>
    </row>
    <row r="164" spans="1:15" ht="11.25" customHeight="1">
      <c r="A164" s="10" t="s">
        <v>59</v>
      </c>
      <c r="B164" s="85">
        <v>1032.5450000000001</v>
      </c>
      <c r="C164" s="86">
        <v>1.5</v>
      </c>
      <c r="D164" s="86">
        <v>517.21500000000003</v>
      </c>
      <c r="E164" s="86">
        <v>0.35</v>
      </c>
      <c r="F164" s="86">
        <v>1.2549999999999999</v>
      </c>
      <c r="G164" s="86">
        <v>0.12</v>
      </c>
      <c r="H164" s="86">
        <v>24</v>
      </c>
      <c r="I164" s="86">
        <v>23.65</v>
      </c>
      <c r="J164" s="86">
        <v>3.01</v>
      </c>
      <c r="K164" s="86">
        <v>180.98</v>
      </c>
      <c r="L164" s="86">
        <v>280.46499999999997</v>
      </c>
      <c r="M164" s="86"/>
      <c r="N164" s="86">
        <v>0</v>
      </c>
    </row>
    <row r="165" spans="1:15" ht="11.25" customHeight="1">
      <c r="A165" s="10" t="s">
        <v>60</v>
      </c>
      <c r="B165" s="85">
        <v>708.65</v>
      </c>
      <c r="C165" s="86">
        <v>0.11</v>
      </c>
      <c r="D165" s="86">
        <v>270.75599999999997</v>
      </c>
      <c r="E165" s="86">
        <v>0.25</v>
      </c>
      <c r="F165" s="86">
        <v>0.9</v>
      </c>
      <c r="G165" s="86">
        <v>1.6539999999999999</v>
      </c>
      <c r="H165" s="86">
        <v>30.6</v>
      </c>
      <c r="I165" s="86">
        <v>27.39</v>
      </c>
      <c r="J165" s="86">
        <v>11.7</v>
      </c>
      <c r="K165" s="86">
        <v>140.38</v>
      </c>
      <c r="L165" s="86">
        <v>224.91</v>
      </c>
      <c r="M165" s="86"/>
      <c r="N165" s="86">
        <v>0</v>
      </c>
    </row>
    <row r="166" spans="1:15" ht="11.25" customHeight="1">
      <c r="A166" s="10" t="s">
        <v>61</v>
      </c>
      <c r="B166" s="85">
        <v>543.00800000000004</v>
      </c>
      <c r="C166" s="86"/>
      <c r="D166" s="86">
        <v>191.98</v>
      </c>
      <c r="E166" s="86">
        <v>0.05</v>
      </c>
      <c r="F166" s="86">
        <v>0.66800000000000004</v>
      </c>
      <c r="G166" s="86">
        <v>1.19</v>
      </c>
      <c r="H166" s="86">
        <v>22.98</v>
      </c>
      <c r="I166" s="86">
        <v>9.6</v>
      </c>
      <c r="J166" s="86">
        <v>11.2</v>
      </c>
      <c r="K166" s="86">
        <v>163.1</v>
      </c>
      <c r="L166" s="86">
        <v>142.24</v>
      </c>
      <c r="M166" s="86"/>
      <c r="N166" s="86">
        <v>0</v>
      </c>
    </row>
    <row r="167" spans="1:15" ht="11.25" customHeight="1">
      <c r="A167" s="10" t="s">
        <v>62</v>
      </c>
      <c r="B167" s="85">
        <v>1019.654</v>
      </c>
      <c r="C167" s="86"/>
      <c r="D167" s="86">
        <v>485.45400000000001</v>
      </c>
      <c r="E167" s="86">
        <v>0.26400000000000001</v>
      </c>
      <c r="F167" s="86">
        <v>0.84</v>
      </c>
      <c r="G167" s="86">
        <v>1.5249999999999999</v>
      </c>
      <c r="H167" s="86">
        <v>11.76</v>
      </c>
      <c r="I167" s="86">
        <v>27</v>
      </c>
      <c r="J167" s="86">
        <v>7.84</v>
      </c>
      <c r="K167" s="86">
        <v>178.08</v>
      </c>
      <c r="L167" s="86">
        <v>306.89100000000002</v>
      </c>
      <c r="M167" s="86"/>
      <c r="N167" s="86">
        <v>0</v>
      </c>
    </row>
    <row r="168" spans="1:15" ht="11.25" customHeight="1">
      <c r="A168" s="10" t="s">
        <v>38</v>
      </c>
      <c r="B168" s="85">
        <v>795.34500000000003</v>
      </c>
      <c r="C168" s="86"/>
      <c r="D168" s="86">
        <v>296.47500000000002</v>
      </c>
      <c r="E168" s="86">
        <v>1.1000000000000001</v>
      </c>
      <c r="F168" s="86">
        <v>1.06</v>
      </c>
      <c r="G168" s="86">
        <v>1.77</v>
      </c>
      <c r="H168" s="86">
        <v>18</v>
      </c>
      <c r="I168" s="86">
        <v>30.38</v>
      </c>
      <c r="J168" s="86">
        <v>7.56</v>
      </c>
      <c r="K168" s="86">
        <v>112.88</v>
      </c>
      <c r="L168" s="86">
        <v>326.12</v>
      </c>
      <c r="M168" s="86"/>
      <c r="N168" s="86">
        <v>0</v>
      </c>
    </row>
    <row r="169" spans="1:15" ht="11.25" customHeight="1">
      <c r="A169" s="10" t="s">
        <v>39</v>
      </c>
      <c r="B169" s="76">
        <v>673.14499999999998</v>
      </c>
      <c r="C169" s="9"/>
      <c r="D169" s="9">
        <v>265.53399999999999</v>
      </c>
      <c r="E169" s="9">
        <v>0.92500000000000004</v>
      </c>
      <c r="F169" s="9">
        <v>1.35</v>
      </c>
      <c r="G169" s="9">
        <v>0.81</v>
      </c>
      <c r="H169" s="9">
        <v>13.95</v>
      </c>
      <c r="I169" s="9">
        <v>37.276000000000003</v>
      </c>
      <c r="J169" s="9">
        <v>9.5</v>
      </c>
      <c r="K169" s="9">
        <v>51.71</v>
      </c>
      <c r="L169" s="9">
        <v>292.08999999999997</v>
      </c>
      <c r="M169" s="9"/>
      <c r="N169" s="9">
        <v>0</v>
      </c>
      <c r="O169" s="4"/>
    </row>
    <row r="170" spans="1:15" ht="12" customHeight="1">
      <c r="A170" s="10" t="s">
        <v>40</v>
      </c>
      <c r="B170" s="76">
        <v>616.16</v>
      </c>
      <c r="C170" s="9"/>
      <c r="D170" s="9">
        <v>136.245</v>
      </c>
      <c r="E170" s="9">
        <v>2.2949999999999999</v>
      </c>
      <c r="F170" s="9">
        <v>1.35</v>
      </c>
      <c r="G170" s="9">
        <v>2.04</v>
      </c>
      <c r="H170" s="9">
        <v>6.45</v>
      </c>
      <c r="I170" s="9">
        <v>23.981999999999999</v>
      </c>
      <c r="J170" s="9">
        <v>17.63</v>
      </c>
      <c r="K170" s="9">
        <v>95.72</v>
      </c>
      <c r="L170" s="9">
        <v>330.44799999999998</v>
      </c>
      <c r="M170" s="9"/>
      <c r="N170" s="9">
        <v>0</v>
      </c>
      <c r="O170" s="4"/>
    </row>
    <row r="171" spans="1:15" ht="12" customHeight="1">
      <c r="A171" s="10" t="s">
        <v>41</v>
      </c>
      <c r="B171" s="76">
        <v>813.69200000000001</v>
      </c>
      <c r="C171" s="9">
        <v>1.4</v>
      </c>
      <c r="D171" s="9">
        <v>260.666</v>
      </c>
      <c r="E171" s="9">
        <v>2.2799999999999998</v>
      </c>
      <c r="F171" s="9">
        <v>0.158</v>
      </c>
      <c r="G171" s="9">
        <v>1.69</v>
      </c>
      <c r="H171" s="9">
        <v>12.75</v>
      </c>
      <c r="I171" s="9">
        <v>13.695</v>
      </c>
      <c r="J171" s="9">
        <v>21.504000000000001</v>
      </c>
      <c r="K171" s="9">
        <v>104.9</v>
      </c>
      <c r="L171" s="9">
        <v>394.649</v>
      </c>
      <c r="M171" s="9"/>
      <c r="N171" s="9">
        <v>0</v>
      </c>
      <c r="O171" s="4"/>
    </row>
    <row r="172" spans="1:15" ht="12" customHeight="1">
      <c r="A172" s="10" t="s">
        <v>42</v>
      </c>
      <c r="B172" s="76">
        <v>872.721</v>
      </c>
      <c r="C172" s="9"/>
      <c r="D172" s="9">
        <v>226.911</v>
      </c>
      <c r="E172" s="9">
        <v>2.375</v>
      </c>
      <c r="F172" s="9">
        <v>0.33</v>
      </c>
      <c r="G172" s="9">
        <v>1.54</v>
      </c>
      <c r="H172" s="9">
        <v>10.199999999999999</v>
      </c>
      <c r="I172" s="9">
        <v>28.164999999999999</v>
      </c>
      <c r="J172" s="9">
        <v>22.75</v>
      </c>
      <c r="K172" s="9">
        <v>29.41</v>
      </c>
      <c r="L172" s="9">
        <v>551.04</v>
      </c>
      <c r="M172" s="9"/>
      <c r="N172" s="9">
        <v>0</v>
      </c>
      <c r="O172" s="4"/>
    </row>
    <row r="173" spans="1:15" ht="12" customHeight="1">
      <c r="A173" s="10" t="s">
        <v>44</v>
      </c>
      <c r="B173" s="76">
        <v>1046.0430000000001</v>
      </c>
      <c r="C173" s="9"/>
      <c r="D173" s="9">
        <v>337.584</v>
      </c>
      <c r="E173" s="9">
        <v>3.85</v>
      </c>
      <c r="F173" s="9">
        <v>3.5999999999999997E-2</v>
      </c>
      <c r="G173" s="9">
        <v>0.36</v>
      </c>
      <c r="H173" s="9">
        <v>11.475</v>
      </c>
      <c r="I173" s="9">
        <v>24.382999999999999</v>
      </c>
      <c r="J173" s="9">
        <v>22.2</v>
      </c>
      <c r="K173" s="9">
        <v>90.44</v>
      </c>
      <c r="L173" s="9">
        <v>555.71500000000003</v>
      </c>
      <c r="M173" s="9"/>
      <c r="N173" s="9">
        <v>0</v>
      </c>
      <c r="O173" s="4"/>
    </row>
    <row r="174" spans="1:15" ht="12" customHeight="1">
      <c r="A174" s="10" t="s">
        <v>45</v>
      </c>
      <c r="B174" s="76">
        <v>1040.3340000000001</v>
      </c>
      <c r="C174" s="9"/>
      <c r="D174" s="9">
        <v>349.74200000000002</v>
      </c>
      <c r="E174" s="9">
        <v>3.9249999999999998</v>
      </c>
      <c r="F174" s="9"/>
      <c r="G174" s="9">
        <v>0.15</v>
      </c>
      <c r="H174" s="9">
        <v>11</v>
      </c>
      <c r="I174" s="9">
        <v>37.076999999999998</v>
      </c>
      <c r="J174" s="9">
        <v>19.11</v>
      </c>
      <c r="K174" s="9">
        <v>119.22</v>
      </c>
      <c r="L174" s="9">
        <v>500.11</v>
      </c>
      <c r="M174" s="9"/>
      <c r="N174" s="9">
        <v>0</v>
      </c>
      <c r="O174" s="4"/>
    </row>
    <row r="175" spans="1:15" ht="12" customHeight="1">
      <c r="A175" s="10" t="s">
        <v>46</v>
      </c>
      <c r="B175" s="76">
        <v>1115.51</v>
      </c>
      <c r="C175" s="9"/>
      <c r="D175" s="9">
        <v>339.66300000000001</v>
      </c>
      <c r="E175" s="9">
        <v>3.94</v>
      </c>
      <c r="F175" s="9"/>
      <c r="G175" s="9">
        <v>0.12</v>
      </c>
      <c r="H175" s="9">
        <v>3.5550000000000002</v>
      </c>
      <c r="I175" s="9">
        <v>35.840000000000003</v>
      </c>
      <c r="J175" s="9">
        <v>17.760000000000002</v>
      </c>
      <c r="K175" s="9">
        <v>72.55</v>
      </c>
      <c r="L175" s="9">
        <v>642.08199999999999</v>
      </c>
      <c r="M175" s="9"/>
      <c r="N175" s="9">
        <v>0</v>
      </c>
      <c r="O175" s="4"/>
    </row>
    <row r="176" spans="1:15" ht="12" customHeight="1">
      <c r="A176" s="10" t="s">
        <v>47</v>
      </c>
      <c r="B176" s="76">
        <v>896.46399999999994</v>
      </c>
      <c r="C176" s="9">
        <v>1.08</v>
      </c>
      <c r="D176" s="9">
        <v>229.23</v>
      </c>
      <c r="E176" s="9">
        <v>1.7</v>
      </c>
      <c r="F176" s="9">
        <v>0.13800000000000001</v>
      </c>
      <c r="G176" s="9"/>
      <c r="H176" s="9">
        <v>2.85</v>
      </c>
      <c r="I176" s="9">
        <v>52.508000000000003</v>
      </c>
      <c r="J176" s="9">
        <v>13.48</v>
      </c>
      <c r="K176" s="9">
        <v>256.25</v>
      </c>
      <c r="L176" s="9">
        <v>339.22800000000001</v>
      </c>
      <c r="M176" s="9"/>
      <c r="N176" s="9">
        <v>0</v>
      </c>
      <c r="O176" s="4"/>
    </row>
    <row r="177" spans="1:15" ht="12" customHeight="1">
      <c r="A177" s="10" t="s">
        <v>48</v>
      </c>
      <c r="B177" s="76">
        <v>1269.3989999999999</v>
      </c>
      <c r="C177" s="9">
        <v>1.125</v>
      </c>
      <c r="D177" s="9">
        <v>241.71700000000001</v>
      </c>
      <c r="E177" s="9">
        <v>3.34</v>
      </c>
      <c r="F177" s="9"/>
      <c r="G177" s="9"/>
      <c r="H177" s="9">
        <v>3.24</v>
      </c>
      <c r="I177" s="9">
        <v>44.988</v>
      </c>
      <c r="J177" s="9">
        <v>16.39</v>
      </c>
      <c r="K177" s="9">
        <v>363.58800000000002</v>
      </c>
      <c r="L177" s="9">
        <v>595.01099999999997</v>
      </c>
      <c r="M177" s="9"/>
      <c r="N177" s="9">
        <v>0</v>
      </c>
      <c r="O177" s="4"/>
    </row>
    <row r="178" spans="1:15" ht="12" customHeight="1">
      <c r="A178" s="10" t="s">
        <v>49</v>
      </c>
      <c r="B178" s="76">
        <v>1099.962</v>
      </c>
      <c r="C178" s="9">
        <v>1.08</v>
      </c>
      <c r="D178" s="9">
        <v>193.85599999999999</v>
      </c>
      <c r="E178" s="9">
        <v>4.5999999999999996</v>
      </c>
      <c r="F178" s="9"/>
      <c r="G178" s="9"/>
      <c r="H178" s="9">
        <v>2.774</v>
      </c>
      <c r="I178" s="9">
        <v>32.54</v>
      </c>
      <c r="J178" s="9">
        <v>14.81</v>
      </c>
      <c r="K178" s="9">
        <v>410.26900000000001</v>
      </c>
      <c r="L178" s="9">
        <v>440.03300000000002</v>
      </c>
      <c r="M178" s="9"/>
      <c r="N178" s="9">
        <v>0</v>
      </c>
      <c r="O178" s="4"/>
    </row>
    <row r="179" spans="1:15" ht="12" customHeight="1">
      <c r="A179" s="10" t="s">
        <v>51</v>
      </c>
      <c r="B179" s="76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</row>
    <row r="180" spans="1:15" ht="30" customHeight="1">
      <c r="A180" s="879" t="s">
        <v>9</v>
      </c>
      <c r="B180" s="879"/>
      <c r="C180" s="879"/>
      <c r="D180" s="879"/>
      <c r="E180" s="879"/>
      <c r="F180" s="879"/>
      <c r="G180" s="879"/>
      <c r="H180" s="879"/>
      <c r="I180" s="879"/>
      <c r="J180" s="879"/>
      <c r="K180" s="879"/>
      <c r="L180" s="879"/>
      <c r="M180" s="879"/>
      <c r="N180" s="879"/>
    </row>
    <row r="181" spans="1:15" ht="11.25" customHeight="1">
      <c r="A181" s="10" t="s">
        <v>112</v>
      </c>
      <c r="B181" s="850">
        <f>(B65/B123)*10000</f>
        <v>9866.8703622872108</v>
      </c>
      <c r="C181" s="851">
        <f t="shared" ref="C181:N181" si="0">(C65/C123)*10000</f>
        <v>10099.009900990097</v>
      </c>
      <c r="D181" s="851">
        <f t="shared" si="0"/>
        <v>10068.441064638784</v>
      </c>
      <c r="E181" s="851">
        <f t="shared" si="0"/>
        <v>15540.983606557376</v>
      </c>
      <c r="F181" s="851">
        <f t="shared" si="0"/>
        <v>14067.796610169491</v>
      </c>
      <c r="G181" s="851">
        <f t="shared" si="0"/>
        <v>11111.111111111111</v>
      </c>
      <c r="H181" s="851">
        <f t="shared" si="0"/>
        <v>9096.3855421686731</v>
      </c>
      <c r="I181" s="851">
        <f t="shared" si="0"/>
        <v>10466.830466830468</v>
      </c>
      <c r="J181" s="851"/>
      <c r="K181" s="851">
        <f t="shared" si="0"/>
        <v>8759.1240875912408</v>
      </c>
      <c r="L181" s="851">
        <f t="shared" si="0"/>
        <v>10487.804878048781</v>
      </c>
      <c r="M181" s="851">
        <f t="shared" si="0"/>
        <v>10204.081632653062</v>
      </c>
      <c r="N181" s="851">
        <f t="shared" si="0"/>
        <v>7704.9975739932079</v>
      </c>
    </row>
    <row r="182" spans="1:15" ht="11.25" customHeight="1">
      <c r="A182" s="10" t="s">
        <v>111</v>
      </c>
      <c r="B182" s="850">
        <f t="shared" ref="B182:N236" si="1">(B66/B124)*10000</f>
        <v>12869.122807017548</v>
      </c>
      <c r="C182" s="851">
        <f t="shared" si="1"/>
        <v>15079.36507936508</v>
      </c>
      <c r="D182" s="851">
        <f t="shared" si="1"/>
        <v>12193.641618497109</v>
      </c>
      <c r="E182" s="851">
        <f t="shared" si="1"/>
        <v>16627.0783847981</v>
      </c>
      <c r="F182" s="851">
        <f t="shared" si="1"/>
        <v>15677.611940298506</v>
      </c>
      <c r="G182" s="851">
        <f t="shared" si="1"/>
        <v>14285.714285714284</v>
      </c>
      <c r="H182" s="851">
        <f t="shared" si="1"/>
        <v>17058.823529411766</v>
      </c>
      <c r="I182" s="851">
        <f t="shared" si="1"/>
        <v>8333.3333333333339</v>
      </c>
      <c r="J182" s="851"/>
      <c r="K182" s="851">
        <f t="shared" si="1"/>
        <v>11904.761904761905</v>
      </c>
      <c r="L182" s="851">
        <f t="shared" si="1"/>
        <v>12757.692307692309</v>
      </c>
      <c r="M182" s="851">
        <f t="shared" si="1"/>
        <v>11111.111111111109</v>
      </c>
      <c r="N182" s="851">
        <f t="shared" si="1"/>
        <v>12803.254437869824</v>
      </c>
    </row>
    <row r="183" spans="1:15" ht="11.25" customHeight="1">
      <c r="A183" s="10" t="s">
        <v>110</v>
      </c>
      <c r="B183" s="850">
        <f t="shared" si="1"/>
        <v>13634.496919917863</v>
      </c>
      <c r="C183" s="851">
        <f t="shared" si="1"/>
        <v>10000</v>
      </c>
      <c r="D183" s="851">
        <f t="shared" si="1"/>
        <v>15884.665792922675</v>
      </c>
      <c r="E183" s="851">
        <f t="shared" si="1"/>
        <v>10322.58064516129</v>
      </c>
      <c r="F183" s="851">
        <f t="shared" si="1"/>
        <v>17555.555555555555</v>
      </c>
      <c r="G183" s="851">
        <f t="shared" si="1"/>
        <v>14444.444444444447</v>
      </c>
      <c r="H183" s="851">
        <f t="shared" si="1"/>
        <v>11276.595744680852</v>
      </c>
      <c r="I183" s="851">
        <f t="shared" si="1"/>
        <v>9518.0722891566274</v>
      </c>
      <c r="J183" s="851"/>
      <c r="K183" s="851">
        <f t="shared" si="1"/>
        <v>11925.000000000002</v>
      </c>
      <c r="L183" s="851">
        <f t="shared" si="1"/>
        <v>8769.2307692307695</v>
      </c>
      <c r="M183" s="851">
        <f t="shared" si="1"/>
        <v>11929.82456140351</v>
      </c>
      <c r="N183" s="851">
        <f t="shared" si="1"/>
        <v>12981.818181818184</v>
      </c>
    </row>
    <row r="184" spans="1:15" ht="11.25" customHeight="1">
      <c r="A184" s="10" t="s">
        <v>109</v>
      </c>
      <c r="B184" s="850">
        <f t="shared" si="1"/>
        <v>10780.660377358488</v>
      </c>
      <c r="C184" s="851">
        <f t="shared" si="1"/>
        <v>11764.705882352942</v>
      </c>
      <c r="D184" s="851">
        <f t="shared" si="1"/>
        <v>10916.99604743083</v>
      </c>
      <c r="E184" s="851">
        <f t="shared" si="1"/>
        <v>8309.5238095238092</v>
      </c>
      <c r="F184" s="851">
        <f t="shared" si="1"/>
        <v>15777.777777777777</v>
      </c>
      <c r="G184" s="851">
        <f t="shared" si="1"/>
        <v>14444.444444444447</v>
      </c>
      <c r="H184" s="851">
        <f t="shared" si="1"/>
        <v>9633.9677891654464</v>
      </c>
      <c r="I184" s="851">
        <f t="shared" si="1"/>
        <v>7500</v>
      </c>
      <c r="J184" s="851"/>
      <c r="K184" s="851">
        <f t="shared" si="1"/>
        <v>10535.372848948376</v>
      </c>
      <c r="L184" s="851">
        <f t="shared" si="1"/>
        <v>11153.846153846156</v>
      </c>
      <c r="M184" s="851">
        <f t="shared" si="1"/>
        <v>12618.296529968457</v>
      </c>
      <c r="N184" s="851">
        <f t="shared" si="1"/>
        <v>17103.34788937409</v>
      </c>
    </row>
    <row r="185" spans="1:15" ht="11.25" customHeight="1">
      <c r="A185" s="10" t="s">
        <v>108</v>
      </c>
      <c r="B185" s="850">
        <f t="shared" si="1"/>
        <v>11328.871892925432</v>
      </c>
      <c r="C185" s="851">
        <f t="shared" si="1"/>
        <v>15384.615384615385</v>
      </c>
      <c r="D185" s="851">
        <f t="shared" si="1"/>
        <v>11941.908713692947</v>
      </c>
      <c r="E185" s="851">
        <f t="shared" si="1"/>
        <v>9625.6684491978613</v>
      </c>
      <c r="F185" s="851">
        <f t="shared" si="1"/>
        <v>12990.654205607478</v>
      </c>
      <c r="G185" s="851">
        <f t="shared" si="1"/>
        <v>6634.6153846153848</v>
      </c>
      <c r="H185" s="851">
        <f t="shared" si="1"/>
        <v>9936.3057324840756</v>
      </c>
      <c r="I185" s="851">
        <f t="shared" si="1"/>
        <v>9047.6190476190477</v>
      </c>
      <c r="J185" s="851"/>
      <c r="K185" s="851">
        <f t="shared" si="1"/>
        <v>8192</v>
      </c>
      <c r="L185" s="851">
        <f t="shared" si="1"/>
        <v>18400</v>
      </c>
      <c r="M185" s="851">
        <f t="shared" si="1"/>
        <v>10000</v>
      </c>
      <c r="N185" s="851">
        <f t="shared" si="1"/>
        <v>15780.386740331491</v>
      </c>
    </row>
    <row r="186" spans="1:15" ht="11.25" customHeight="1">
      <c r="A186" s="10" t="s">
        <v>107</v>
      </c>
      <c r="B186" s="850">
        <f t="shared" si="1"/>
        <v>9336.4140480591504</v>
      </c>
      <c r="C186" s="851">
        <f t="shared" si="1"/>
        <v>10000</v>
      </c>
      <c r="D186" s="851">
        <f t="shared" si="1"/>
        <v>10293.040293040292</v>
      </c>
      <c r="E186" s="851">
        <f t="shared" si="1"/>
        <v>8838.3838383838392</v>
      </c>
      <c r="F186" s="851">
        <f t="shared" si="1"/>
        <v>12484.076433121021</v>
      </c>
      <c r="G186" s="851">
        <f t="shared" si="1"/>
        <v>13157.894736842107</v>
      </c>
      <c r="H186" s="851">
        <f t="shared" si="1"/>
        <v>8105.2631578947367</v>
      </c>
      <c r="I186" s="851">
        <f t="shared" si="1"/>
        <v>5954.198473282443</v>
      </c>
      <c r="J186" s="851"/>
      <c r="K186" s="851">
        <f t="shared" si="1"/>
        <v>7836.363636363636</v>
      </c>
      <c r="L186" s="851">
        <f t="shared" si="1"/>
        <v>8137.9310344827591</v>
      </c>
      <c r="M186" s="851">
        <f t="shared" si="1"/>
        <v>10714.285714285714</v>
      </c>
      <c r="N186" s="851">
        <f t="shared" si="1"/>
        <v>11358.024691358025</v>
      </c>
    </row>
    <row r="187" spans="1:15" ht="11.25" customHeight="1">
      <c r="A187" s="10" t="s">
        <v>106</v>
      </c>
      <c r="B187" s="850">
        <f t="shared" si="1"/>
        <v>9294.3820224719093</v>
      </c>
      <c r="C187" s="851">
        <f t="shared" si="1"/>
        <v>17500.000000000004</v>
      </c>
      <c r="D187" s="851">
        <f t="shared" si="1"/>
        <v>8834.8247576435497</v>
      </c>
      <c r="E187" s="851">
        <f t="shared" si="1"/>
        <v>7792.2077922077924</v>
      </c>
      <c r="F187" s="851">
        <f t="shared" si="1"/>
        <v>14503.937007874018</v>
      </c>
      <c r="G187" s="851">
        <f t="shared" si="1"/>
        <v>11666.666666666668</v>
      </c>
      <c r="H187" s="851">
        <f t="shared" si="1"/>
        <v>9803.7735849056608</v>
      </c>
      <c r="I187" s="851">
        <f t="shared" si="1"/>
        <v>5693.4306569343062</v>
      </c>
      <c r="J187" s="851"/>
      <c r="K187" s="851">
        <f t="shared" si="1"/>
        <v>8305.4331864904561</v>
      </c>
      <c r="L187" s="851">
        <f t="shared" si="1"/>
        <v>11927.710843373494</v>
      </c>
      <c r="M187" s="851">
        <f t="shared" si="1"/>
        <v>8333.3333333333339</v>
      </c>
      <c r="N187" s="851">
        <f t="shared" si="1"/>
        <v>15335.820895522387</v>
      </c>
    </row>
    <row r="188" spans="1:15" ht="11.25" customHeight="1">
      <c r="A188" s="10" t="s">
        <v>105</v>
      </c>
      <c r="B188" s="850">
        <f t="shared" si="1"/>
        <v>9923.3716475095807</v>
      </c>
      <c r="C188" s="851">
        <f t="shared" si="1"/>
        <v>15454.545454545454</v>
      </c>
      <c r="D188" s="851">
        <f t="shared" si="1"/>
        <v>9815.0470219435756</v>
      </c>
      <c r="E188" s="851">
        <f t="shared" si="1"/>
        <v>9210.5263157894751</v>
      </c>
      <c r="F188" s="851">
        <f t="shared" si="1"/>
        <v>14057.971014492752</v>
      </c>
      <c r="G188" s="851">
        <f t="shared" si="1"/>
        <v>14117.64705882353</v>
      </c>
      <c r="H188" s="851">
        <f t="shared" si="1"/>
        <v>9390.2439024390242</v>
      </c>
      <c r="I188" s="851">
        <f t="shared" si="1"/>
        <v>9887.6404494382023</v>
      </c>
      <c r="J188" s="851"/>
      <c r="K188" s="851">
        <f t="shared" si="1"/>
        <v>8864</v>
      </c>
      <c r="L188" s="851">
        <f t="shared" si="1"/>
        <v>12451.612903225807</v>
      </c>
      <c r="M188" s="851"/>
      <c r="N188" s="851">
        <f t="shared" si="1"/>
        <v>11666.666666666666</v>
      </c>
    </row>
    <row r="189" spans="1:15" ht="12" customHeight="1">
      <c r="A189" s="10" t="s">
        <v>104</v>
      </c>
      <c r="B189" s="850">
        <f t="shared" si="1"/>
        <v>7720.6817603663167</v>
      </c>
      <c r="C189" s="851">
        <f t="shared" si="1"/>
        <v>7904.0404040404037</v>
      </c>
      <c r="D189" s="851">
        <f t="shared" si="1"/>
        <v>7366.4440734557602</v>
      </c>
      <c r="E189" s="851">
        <f t="shared" si="1"/>
        <v>11844.444444444443</v>
      </c>
      <c r="F189" s="851">
        <f t="shared" si="1"/>
        <v>11111.111111111111</v>
      </c>
      <c r="G189" s="851">
        <f t="shared" si="1"/>
        <v>11864.406779661016</v>
      </c>
      <c r="H189" s="851">
        <f t="shared" si="1"/>
        <v>7941.1764705882351</v>
      </c>
      <c r="I189" s="851">
        <f t="shared" si="1"/>
        <v>6636.363636363636</v>
      </c>
      <c r="J189" s="851">
        <f t="shared" si="1"/>
        <v>8333.3333333333339</v>
      </c>
      <c r="K189" s="851">
        <f t="shared" si="1"/>
        <v>7391.3043478260861</v>
      </c>
      <c r="L189" s="851">
        <f t="shared" si="1"/>
        <v>9292.0353982300876</v>
      </c>
      <c r="M189" s="851">
        <f t="shared" si="1"/>
        <v>10000</v>
      </c>
      <c r="N189" s="851">
        <f t="shared" si="1"/>
        <v>9751.7730496453896</v>
      </c>
    </row>
    <row r="190" spans="1:15" ht="12" customHeight="1">
      <c r="A190" s="10" t="s">
        <v>103</v>
      </c>
      <c r="B190" s="850">
        <f t="shared" si="1"/>
        <v>11685.589519650659</v>
      </c>
      <c r="C190" s="851">
        <f t="shared" si="1"/>
        <v>10000</v>
      </c>
      <c r="D190" s="851">
        <f t="shared" si="1"/>
        <v>11719.251336898395</v>
      </c>
      <c r="E190" s="851">
        <f t="shared" si="1"/>
        <v>7999.9999999999991</v>
      </c>
      <c r="F190" s="851">
        <f t="shared" si="1"/>
        <v>12571.428571428574</v>
      </c>
      <c r="G190" s="851">
        <f t="shared" si="1"/>
        <v>12062.499999999998</v>
      </c>
      <c r="H190" s="851">
        <f t="shared" si="1"/>
        <v>12244.897959183674</v>
      </c>
      <c r="I190" s="851">
        <f t="shared" si="1"/>
        <v>7916.6666666666661</v>
      </c>
      <c r="J190" s="851"/>
      <c r="K190" s="851">
        <f t="shared" si="1"/>
        <v>9614.2857142857138</v>
      </c>
      <c r="L190" s="851">
        <f t="shared" si="1"/>
        <v>13831.168831168832</v>
      </c>
      <c r="M190" s="851">
        <f t="shared" si="1"/>
        <v>8333.3333333333339</v>
      </c>
      <c r="N190" s="851">
        <f t="shared" si="1"/>
        <v>22541.551246537398</v>
      </c>
    </row>
    <row r="191" spans="1:15" ht="12" customHeight="1">
      <c r="A191" s="10" t="s">
        <v>102</v>
      </c>
      <c r="B191" s="850">
        <f t="shared" si="1"/>
        <v>11691.38854552946</v>
      </c>
      <c r="C191" s="851">
        <f t="shared" si="1"/>
        <v>8461.538461538461</v>
      </c>
      <c r="D191" s="851">
        <f t="shared" si="1"/>
        <v>11611.940298507463</v>
      </c>
      <c r="E191" s="851">
        <f t="shared" si="1"/>
        <v>16965.517241379312</v>
      </c>
      <c r="F191" s="851">
        <f t="shared" si="1"/>
        <v>20000</v>
      </c>
      <c r="G191" s="851">
        <f t="shared" si="1"/>
        <v>12666.666666666666</v>
      </c>
      <c r="H191" s="851">
        <f t="shared" si="1"/>
        <v>9618.0081855388817</v>
      </c>
      <c r="I191" s="851">
        <f t="shared" si="1"/>
        <v>13333.333333333334</v>
      </c>
      <c r="J191" s="851"/>
      <c r="K191" s="851">
        <f t="shared" si="1"/>
        <v>13636.363636363636</v>
      </c>
      <c r="L191" s="851">
        <f t="shared" si="1"/>
        <v>13384.615384615387</v>
      </c>
      <c r="M191" s="851">
        <f t="shared" si="1"/>
        <v>12000</v>
      </c>
      <c r="N191" s="851">
        <f t="shared" si="1"/>
        <v>10982.456140350876</v>
      </c>
    </row>
    <row r="192" spans="1:15" ht="12" customHeight="1">
      <c r="A192" s="10" t="s">
        <v>101</v>
      </c>
      <c r="B192" s="850">
        <f t="shared" si="1"/>
        <v>10629.476064832261</v>
      </c>
      <c r="C192" s="851">
        <f t="shared" si="1"/>
        <v>7499.9999999999991</v>
      </c>
      <c r="D192" s="851">
        <f t="shared" si="1"/>
        <v>10808.964197868272</v>
      </c>
      <c r="E192" s="851">
        <f t="shared" si="1"/>
        <v>11111.111111111111</v>
      </c>
      <c r="F192" s="851">
        <f t="shared" si="1"/>
        <v>12641.509433962266</v>
      </c>
      <c r="G192" s="851">
        <f t="shared" si="1"/>
        <v>10000</v>
      </c>
      <c r="H192" s="851">
        <f t="shared" si="1"/>
        <v>8809.6885813148801</v>
      </c>
      <c r="I192" s="851">
        <f t="shared" si="1"/>
        <v>8730.1587301587315</v>
      </c>
      <c r="J192" s="851"/>
      <c r="K192" s="851">
        <f t="shared" si="1"/>
        <v>11109.550561797752</v>
      </c>
      <c r="L192" s="851">
        <f t="shared" si="1"/>
        <v>10454.545454545456</v>
      </c>
      <c r="M192" s="851">
        <f t="shared" si="1"/>
        <v>12000</v>
      </c>
      <c r="N192" s="851">
        <f t="shared" si="1"/>
        <v>9282.2966507177025</v>
      </c>
    </row>
    <row r="193" spans="1:14" ht="12" customHeight="1">
      <c r="A193" s="10" t="s">
        <v>100</v>
      </c>
      <c r="B193" s="850">
        <f t="shared" si="1"/>
        <v>8134.419551934825</v>
      </c>
      <c r="C193" s="851">
        <f t="shared" si="1"/>
        <v>6557.3770491803289</v>
      </c>
      <c r="D193" s="851">
        <f t="shared" si="1"/>
        <v>7942.7777777777774</v>
      </c>
      <c r="E193" s="851">
        <f t="shared" si="1"/>
        <v>9000</v>
      </c>
      <c r="F193" s="851">
        <f t="shared" si="1"/>
        <v>11711.711711711712</v>
      </c>
      <c r="G193" s="851">
        <f t="shared" si="1"/>
        <v>7714.2857142857156</v>
      </c>
      <c r="H193" s="851">
        <f t="shared" si="1"/>
        <v>9981.7184643510045</v>
      </c>
      <c r="I193" s="851">
        <f t="shared" si="1"/>
        <v>8333.3333333333339</v>
      </c>
      <c r="J193" s="851"/>
      <c r="K193" s="851">
        <f t="shared" si="1"/>
        <v>6745.454545454546</v>
      </c>
      <c r="L193" s="851">
        <f t="shared" si="1"/>
        <v>7902.1636876763878</v>
      </c>
      <c r="M193" s="851">
        <f t="shared" si="1"/>
        <v>11428.571428571428</v>
      </c>
      <c r="N193" s="851">
        <f t="shared" si="1"/>
        <v>17636.36363636364</v>
      </c>
    </row>
    <row r="194" spans="1:14" ht="12" customHeight="1">
      <c r="A194" s="10" t="s">
        <v>99</v>
      </c>
      <c r="B194" s="850">
        <f t="shared" si="1"/>
        <v>9199.0356281810873</v>
      </c>
      <c r="C194" s="851">
        <f t="shared" si="1"/>
        <v>8783.7837837837833</v>
      </c>
      <c r="D194" s="851">
        <f t="shared" si="1"/>
        <v>9405.6224899598383</v>
      </c>
      <c r="E194" s="851">
        <f t="shared" si="1"/>
        <v>9117.6470588235297</v>
      </c>
      <c r="F194" s="851">
        <f t="shared" si="1"/>
        <v>9850.746268656716</v>
      </c>
      <c r="G194" s="851">
        <f t="shared" si="1"/>
        <v>5000</v>
      </c>
      <c r="H194" s="851">
        <f t="shared" si="1"/>
        <v>10840.840840840841</v>
      </c>
      <c r="I194" s="851">
        <f t="shared" si="1"/>
        <v>10000</v>
      </c>
      <c r="J194" s="851"/>
      <c r="K194" s="851">
        <f t="shared" si="1"/>
        <v>7344.8275862068967</v>
      </c>
      <c r="L194" s="851">
        <f t="shared" si="1"/>
        <v>9090.9090909090901</v>
      </c>
      <c r="M194" s="851"/>
      <c r="N194" s="851">
        <f t="shared" si="1"/>
        <v>13415.841584158417</v>
      </c>
    </row>
    <row r="195" spans="1:14" ht="12" customHeight="1">
      <c r="A195" s="10" t="s">
        <v>98</v>
      </c>
      <c r="B195" s="850">
        <f t="shared" si="1"/>
        <v>7699.9999999999982</v>
      </c>
      <c r="C195" s="851">
        <f t="shared" si="1"/>
        <v>5724.1379310344828</v>
      </c>
      <c r="D195" s="851">
        <f t="shared" si="1"/>
        <v>7527.9503105590065</v>
      </c>
      <c r="E195" s="851">
        <f t="shared" si="1"/>
        <v>8333.3333333333339</v>
      </c>
      <c r="F195" s="851">
        <f t="shared" si="1"/>
        <v>8571.4285714285706</v>
      </c>
      <c r="G195" s="851">
        <f t="shared" si="1"/>
        <v>7727.2727272727261</v>
      </c>
      <c r="H195" s="851">
        <f t="shared" si="1"/>
        <v>7743.9024390243903</v>
      </c>
      <c r="I195" s="851">
        <f t="shared" si="1"/>
        <v>10000</v>
      </c>
      <c r="J195" s="851"/>
      <c r="K195" s="851">
        <f t="shared" si="1"/>
        <v>6967.7419354838712</v>
      </c>
      <c r="L195" s="851">
        <f t="shared" si="1"/>
        <v>11250</v>
      </c>
      <c r="M195" s="851"/>
      <c r="N195" s="851">
        <f t="shared" si="1"/>
        <v>14142.857142857141</v>
      </c>
    </row>
    <row r="196" spans="1:14" ht="12" customHeight="1">
      <c r="A196" s="10" t="s">
        <v>97</v>
      </c>
      <c r="B196" s="850">
        <f t="shared" si="1"/>
        <v>8337.99664241746</v>
      </c>
      <c r="C196" s="851">
        <f t="shared" si="1"/>
        <v>5599.9999999999991</v>
      </c>
      <c r="D196" s="851">
        <f t="shared" si="1"/>
        <v>8202.7850304612712</v>
      </c>
      <c r="E196" s="851">
        <f t="shared" si="1"/>
        <v>6200</v>
      </c>
      <c r="F196" s="851">
        <f t="shared" si="1"/>
        <v>9433.9622641509432</v>
      </c>
      <c r="G196" s="851">
        <f t="shared" si="1"/>
        <v>8461.538461538461</v>
      </c>
      <c r="H196" s="851">
        <f t="shared" si="1"/>
        <v>9578.9473684210534</v>
      </c>
      <c r="I196" s="851">
        <f t="shared" si="1"/>
        <v>10000</v>
      </c>
      <c r="J196" s="851"/>
      <c r="K196" s="851">
        <f t="shared" si="1"/>
        <v>7522.9124236252546</v>
      </c>
      <c r="L196" s="851">
        <f t="shared" si="1"/>
        <v>9704.6413502109699</v>
      </c>
      <c r="M196" s="851"/>
      <c r="N196" s="851">
        <f t="shared" si="1"/>
        <v>7534.8837209302337</v>
      </c>
    </row>
    <row r="197" spans="1:14" ht="12" customHeight="1">
      <c r="A197" s="10" t="s">
        <v>96</v>
      </c>
      <c r="B197" s="850">
        <f t="shared" si="1"/>
        <v>8996.2825278810433</v>
      </c>
      <c r="C197" s="851">
        <f t="shared" si="1"/>
        <v>7142.8571428571431</v>
      </c>
      <c r="D197" s="851">
        <f t="shared" si="1"/>
        <v>10020.473157415832</v>
      </c>
      <c r="E197" s="851">
        <f t="shared" si="1"/>
        <v>6666.6666666666661</v>
      </c>
      <c r="F197" s="851">
        <f t="shared" si="1"/>
        <v>11111.111111111111</v>
      </c>
      <c r="G197" s="851">
        <f t="shared" si="1"/>
        <v>8463.1360332294917</v>
      </c>
      <c r="H197" s="851">
        <f t="shared" si="1"/>
        <v>7527.0758122743682</v>
      </c>
      <c r="I197" s="851">
        <f t="shared" si="1"/>
        <v>10000</v>
      </c>
      <c r="J197" s="851"/>
      <c r="K197" s="851">
        <f t="shared" si="1"/>
        <v>8546.7479674796741</v>
      </c>
      <c r="L197" s="851">
        <f t="shared" si="1"/>
        <v>5261.6279069767443</v>
      </c>
      <c r="M197" s="851"/>
      <c r="N197" s="851">
        <f t="shared" si="1"/>
        <v>9138.840070298771</v>
      </c>
    </row>
    <row r="198" spans="1:14" ht="12" customHeight="1">
      <c r="A198" s="10" t="s">
        <v>95</v>
      </c>
      <c r="B198" s="850">
        <f t="shared" si="1"/>
        <v>8464.9938042131362</v>
      </c>
      <c r="C198" s="851">
        <f t="shared" si="1"/>
        <v>2852.3489932885905</v>
      </c>
      <c r="D198" s="851">
        <f t="shared" si="1"/>
        <v>8495.0895436164083</v>
      </c>
      <c r="E198" s="851">
        <f t="shared" si="1"/>
        <v>11111.111111111111</v>
      </c>
      <c r="F198" s="851">
        <f t="shared" si="1"/>
        <v>11139.240506329113</v>
      </c>
      <c r="G198" s="851">
        <f t="shared" si="1"/>
        <v>8250</v>
      </c>
      <c r="H198" s="851">
        <f t="shared" si="1"/>
        <v>8425.9259259259252</v>
      </c>
      <c r="I198" s="851">
        <f t="shared" si="1"/>
        <v>10000</v>
      </c>
      <c r="J198" s="851"/>
      <c r="K198" s="851">
        <f t="shared" ref="C198:N213" si="2">(K82/K140)*10000</f>
        <v>10000</v>
      </c>
      <c r="L198" s="851">
        <f t="shared" si="2"/>
        <v>6027.3972602739723</v>
      </c>
      <c r="M198" s="851">
        <f t="shared" si="2"/>
        <v>7777.7777777777792</v>
      </c>
      <c r="N198" s="851">
        <f t="shared" si="2"/>
        <v>9408.3969465648843</v>
      </c>
    </row>
    <row r="199" spans="1:14" ht="11.25" customHeight="1">
      <c r="A199" s="10" t="s">
        <v>94</v>
      </c>
      <c r="B199" s="850">
        <f t="shared" si="1"/>
        <v>5793.5012950317878</v>
      </c>
      <c r="C199" s="851">
        <f t="shared" si="2"/>
        <v>3333.333333333333</v>
      </c>
      <c r="D199" s="851">
        <f t="shared" si="2"/>
        <v>5382.7838827838823</v>
      </c>
      <c r="E199" s="851">
        <f t="shared" si="2"/>
        <v>5000</v>
      </c>
      <c r="F199" s="851">
        <f t="shared" si="2"/>
        <v>7692.3076923076924</v>
      </c>
      <c r="G199" s="851">
        <f t="shared" si="2"/>
        <v>7224.1379310344837</v>
      </c>
      <c r="H199" s="851">
        <f t="shared" si="2"/>
        <v>6126.1261261261261</v>
      </c>
      <c r="I199" s="851"/>
      <c r="J199" s="851"/>
      <c r="K199" s="851">
        <f t="shared" si="2"/>
        <v>6624.0681576144834</v>
      </c>
      <c r="L199" s="851">
        <f t="shared" si="2"/>
        <v>7028.4406668846032</v>
      </c>
      <c r="M199" s="851">
        <f t="shared" si="2"/>
        <v>6375</v>
      </c>
      <c r="N199" s="851">
        <f t="shared" si="2"/>
        <v>6954.8872180451126</v>
      </c>
    </row>
    <row r="200" spans="1:14" ht="11.25" customHeight="1">
      <c r="A200" s="10" t="s">
        <v>93</v>
      </c>
      <c r="B200" s="850">
        <f t="shared" si="1"/>
        <v>8097.1986760313257</v>
      </c>
      <c r="C200" s="851">
        <f t="shared" si="2"/>
        <v>3743.1693989071041</v>
      </c>
      <c r="D200" s="851">
        <f t="shared" si="2"/>
        <v>7985.0746268656712</v>
      </c>
      <c r="E200" s="851">
        <f t="shared" si="2"/>
        <v>4090.9090909090905</v>
      </c>
      <c r="F200" s="851">
        <f t="shared" si="2"/>
        <v>7328.0653950953665</v>
      </c>
      <c r="G200" s="851">
        <f t="shared" si="2"/>
        <v>14444.444444444443</v>
      </c>
      <c r="H200" s="851">
        <f t="shared" si="2"/>
        <v>7954.545454545454</v>
      </c>
      <c r="I200" s="851"/>
      <c r="J200" s="851"/>
      <c r="K200" s="851">
        <f t="shared" si="2"/>
        <v>9857.1428571428569</v>
      </c>
      <c r="L200" s="851">
        <f t="shared" si="2"/>
        <v>7932.0679320679328</v>
      </c>
      <c r="M200" s="851">
        <f t="shared" si="2"/>
        <v>8300</v>
      </c>
      <c r="N200" s="851">
        <f t="shared" si="2"/>
        <v>8852.7397260273974</v>
      </c>
    </row>
    <row r="201" spans="1:14" ht="11.25" customHeight="1">
      <c r="A201" s="10" t="s">
        <v>92</v>
      </c>
      <c r="B201" s="850">
        <f t="shared" si="1"/>
        <v>5903.8951189121844</v>
      </c>
      <c r="C201" s="851"/>
      <c r="D201" s="851">
        <f t="shared" si="2"/>
        <v>5556.8547208418586</v>
      </c>
      <c r="E201" s="851"/>
      <c r="F201" s="851">
        <f t="shared" si="2"/>
        <v>6295.7540263543196</v>
      </c>
      <c r="G201" s="851"/>
      <c r="H201" s="851">
        <f t="shared" si="2"/>
        <v>6666.6666666666661</v>
      </c>
      <c r="I201" s="851"/>
      <c r="J201" s="851"/>
      <c r="K201" s="851">
        <f t="shared" si="2"/>
        <v>7578.25370675453</v>
      </c>
      <c r="L201" s="851">
        <f t="shared" si="2"/>
        <v>6752.8735632183916</v>
      </c>
      <c r="M201" s="851"/>
      <c r="N201" s="851">
        <f t="shared" si="2"/>
        <v>9024.3902439024405</v>
      </c>
    </row>
    <row r="202" spans="1:14" ht="11.25" customHeight="1">
      <c r="A202" s="10" t="s">
        <v>91</v>
      </c>
      <c r="B202" s="850">
        <f t="shared" si="1"/>
        <v>6821.6366860907028</v>
      </c>
      <c r="C202" s="851"/>
      <c r="D202" s="851">
        <f t="shared" si="2"/>
        <v>6451.6129032258059</v>
      </c>
      <c r="E202" s="851">
        <f t="shared" si="2"/>
        <v>5555.5555555555557</v>
      </c>
      <c r="F202" s="851">
        <f t="shared" si="2"/>
        <v>6648.0055983205048</v>
      </c>
      <c r="G202" s="851"/>
      <c r="H202" s="851">
        <f t="shared" si="2"/>
        <v>8325.6244218316369</v>
      </c>
      <c r="I202" s="851"/>
      <c r="J202" s="851"/>
      <c r="K202" s="851">
        <f t="shared" si="2"/>
        <v>9243.3537832310849</v>
      </c>
      <c r="L202" s="851">
        <f t="shared" si="2"/>
        <v>6378.8027477919532</v>
      </c>
      <c r="M202" s="851">
        <f t="shared" si="2"/>
        <v>5411.7647058823522</v>
      </c>
      <c r="N202" s="851">
        <f t="shared" si="2"/>
        <v>11111.111111111111</v>
      </c>
    </row>
    <row r="203" spans="1:14" ht="11.25" customHeight="1">
      <c r="A203" s="10" t="s">
        <v>90</v>
      </c>
      <c r="B203" s="850">
        <f t="shared" si="1"/>
        <v>8115.5285600343577</v>
      </c>
      <c r="C203" s="851">
        <f t="shared" si="2"/>
        <v>2758.6206896551726</v>
      </c>
      <c r="D203" s="851">
        <f t="shared" si="2"/>
        <v>7991.6969382459783</v>
      </c>
      <c r="E203" s="851"/>
      <c r="F203" s="851">
        <f t="shared" si="2"/>
        <v>6623.9910937934874</v>
      </c>
      <c r="G203" s="851"/>
      <c r="H203" s="851">
        <f t="shared" si="2"/>
        <v>10000</v>
      </c>
      <c r="I203" s="851"/>
      <c r="J203" s="851"/>
      <c r="K203" s="851">
        <f t="shared" si="2"/>
        <v>9174.3119266055055</v>
      </c>
      <c r="L203" s="851">
        <f t="shared" si="2"/>
        <v>7474.7474747474753</v>
      </c>
      <c r="M203" s="851">
        <f t="shared" si="2"/>
        <v>8794.7882736156353</v>
      </c>
      <c r="N203" s="851">
        <f t="shared" si="2"/>
        <v>16666.666666666668</v>
      </c>
    </row>
    <row r="204" spans="1:14" ht="11.25" customHeight="1">
      <c r="A204" s="10" t="s">
        <v>89</v>
      </c>
      <c r="B204" s="850">
        <f t="shared" si="1"/>
        <v>7014.292084312613</v>
      </c>
      <c r="C204" s="851">
        <f t="shared" si="2"/>
        <v>7708.3333333333339</v>
      </c>
      <c r="D204" s="851">
        <f t="shared" si="2"/>
        <v>6666.6666666666661</v>
      </c>
      <c r="E204" s="851">
        <f t="shared" si="2"/>
        <v>6250</v>
      </c>
      <c r="F204" s="851">
        <f t="shared" si="2"/>
        <v>9407.1735508199599</v>
      </c>
      <c r="G204" s="851">
        <f t="shared" si="2"/>
        <v>6666.666666666667</v>
      </c>
      <c r="H204" s="851">
        <f t="shared" si="2"/>
        <v>11111.111111111111</v>
      </c>
      <c r="I204" s="851">
        <f t="shared" si="2"/>
        <v>5016.5016501650161</v>
      </c>
      <c r="J204" s="851"/>
      <c r="K204" s="851">
        <f t="shared" si="2"/>
        <v>9519.1603612399322</v>
      </c>
      <c r="L204" s="851">
        <f t="shared" si="2"/>
        <v>7275.1034632977562</v>
      </c>
      <c r="M204" s="851">
        <f t="shared" si="2"/>
        <v>9883.7209302325591</v>
      </c>
      <c r="N204" s="851">
        <f t="shared" si="2"/>
        <v>7046.979865771812</v>
      </c>
    </row>
    <row r="205" spans="1:14" ht="11.25" customHeight="1">
      <c r="A205" s="10" t="s">
        <v>88</v>
      </c>
      <c r="B205" s="850">
        <f t="shared" si="1"/>
        <v>6855.5561851872826</v>
      </c>
      <c r="C205" s="851">
        <f t="shared" si="2"/>
        <v>3958.333333333333</v>
      </c>
      <c r="D205" s="851">
        <f t="shared" si="2"/>
        <v>6824.6541903986981</v>
      </c>
      <c r="E205" s="851">
        <f t="shared" si="2"/>
        <v>4210.5263157894742</v>
      </c>
      <c r="F205" s="851">
        <f t="shared" si="2"/>
        <v>11957.186544342509</v>
      </c>
      <c r="G205" s="851">
        <f t="shared" si="2"/>
        <v>8181.8181818181811</v>
      </c>
      <c r="H205" s="851">
        <f t="shared" si="2"/>
        <v>7142.8571428571431</v>
      </c>
      <c r="I205" s="851">
        <f t="shared" si="2"/>
        <v>4705.8823529411766</v>
      </c>
      <c r="J205" s="851"/>
      <c r="K205" s="851">
        <f t="shared" si="2"/>
        <v>7416.8797953964195</v>
      </c>
      <c r="L205" s="851">
        <f t="shared" si="2"/>
        <v>7189.6955503512872</v>
      </c>
      <c r="M205" s="851">
        <f t="shared" si="2"/>
        <v>12500</v>
      </c>
      <c r="N205" s="851">
        <f t="shared" si="2"/>
        <v>4054.0540540540542</v>
      </c>
    </row>
    <row r="206" spans="1:14" ht="11.25" customHeight="1">
      <c r="A206" s="10" t="s">
        <v>87</v>
      </c>
      <c r="B206" s="850">
        <f t="shared" si="1"/>
        <v>6040.6151373998237</v>
      </c>
      <c r="C206" s="851">
        <f t="shared" si="2"/>
        <v>3971.9626168224299</v>
      </c>
      <c r="D206" s="851">
        <f t="shared" si="2"/>
        <v>6068.3397135970517</v>
      </c>
      <c r="E206" s="851">
        <f t="shared" si="2"/>
        <v>4350</v>
      </c>
      <c r="F206" s="851">
        <f t="shared" si="2"/>
        <v>7716.2899454403741</v>
      </c>
      <c r="G206" s="851">
        <f t="shared" si="2"/>
        <v>6586.2068965517237</v>
      </c>
      <c r="H206" s="851">
        <f t="shared" si="2"/>
        <v>7518.3098591549306</v>
      </c>
      <c r="I206" s="851">
        <f t="shared" si="2"/>
        <v>4454.6850998463906</v>
      </c>
      <c r="J206" s="851"/>
      <c r="K206" s="851">
        <f t="shared" si="2"/>
        <v>6370.6563706563711</v>
      </c>
      <c r="L206" s="851">
        <f t="shared" si="2"/>
        <v>6084.9471830985922</v>
      </c>
      <c r="M206" s="851">
        <f t="shared" si="2"/>
        <v>12000</v>
      </c>
      <c r="N206" s="851">
        <f t="shared" si="2"/>
        <v>4903.8031319910515</v>
      </c>
    </row>
    <row r="207" spans="1:14" ht="11.25" customHeight="1">
      <c r="A207" s="10" t="s">
        <v>86</v>
      </c>
      <c r="B207" s="850">
        <f t="shared" si="1"/>
        <v>7196.979820927435</v>
      </c>
      <c r="C207" s="851">
        <f t="shared" si="2"/>
        <v>5000</v>
      </c>
      <c r="D207" s="851">
        <f t="shared" si="2"/>
        <v>7142.9429934736354</v>
      </c>
      <c r="E207" s="851">
        <f t="shared" si="2"/>
        <v>5882.3529411764712</v>
      </c>
      <c r="F207" s="851">
        <f t="shared" si="2"/>
        <v>9049.429657794677</v>
      </c>
      <c r="G207" s="851">
        <f t="shared" si="2"/>
        <v>9090.9090909090901</v>
      </c>
      <c r="H207" s="851">
        <f t="shared" si="2"/>
        <v>10096.939100184545</v>
      </c>
      <c r="I207" s="851">
        <f t="shared" si="2"/>
        <v>8463.2516703786205</v>
      </c>
      <c r="J207" s="851"/>
      <c r="K207" s="851">
        <f t="shared" si="2"/>
        <v>6388.9538965597949</v>
      </c>
      <c r="L207" s="851">
        <f t="shared" si="2"/>
        <v>6876.9389865563599</v>
      </c>
      <c r="M207" s="851">
        <f t="shared" si="2"/>
        <v>11111.111111111111</v>
      </c>
      <c r="N207" s="851">
        <f t="shared" si="2"/>
        <v>5769.2307692307686</v>
      </c>
    </row>
    <row r="208" spans="1:14" ht="11.25" customHeight="1">
      <c r="A208" s="10" t="s">
        <v>85</v>
      </c>
      <c r="B208" s="850">
        <f t="shared" si="1"/>
        <v>8614.1303820108642</v>
      </c>
      <c r="C208" s="851">
        <f t="shared" si="2"/>
        <v>4000</v>
      </c>
      <c r="D208" s="851">
        <f t="shared" si="2"/>
        <v>8936.8877469086219</v>
      </c>
      <c r="E208" s="851">
        <f t="shared" si="2"/>
        <v>5000</v>
      </c>
      <c r="F208" s="851">
        <f t="shared" si="2"/>
        <v>9254.6583850931675</v>
      </c>
      <c r="G208" s="851">
        <f t="shared" si="2"/>
        <v>6666.6666666666661</v>
      </c>
      <c r="H208" s="851">
        <f t="shared" si="2"/>
        <v>8130.0813008130081</v>
      </c>
      <c r="I208" s="851">
        <f t="shared" si="2"/>
        <v>5433.9735000744386</v>
      </c>
      <c r="J208" s="851"/>
      <c r="K208" s="851">
        <f t="shared" si="2"/>
        <v>7102.2727272727279</v>
      </c>
      <c r="L208" s="851">
        <f t="shared" si="2"/>
        <v>9302.1250915987766</v>
      </c>
      <c r="M208" s="851">
        <f t="shared" si="2"/>
        <v>11111.111111111111</v>
      </c>
      <c r="N208" s="851">
        <f t="shared" si="2"/>
        <v>5000</v>
      </c>
    </row>
    <row r="209" spans="1:14" ht="11.25" customHeight="1">
      <c r="A209" s="10" t="s">
        <v>84</v>
      </c>
      <c r="B209" s="850">
        <f t="shared" si="1"/>
        <v>8897.8230230270838</v>
      </c>
      <c r="C209" s="851">
        <f t="shared" si="2"/>
        <v>3333.333333333333</v>
      </c>
      <c r="D209" s="851">
        <f t="shared" si="2"/>
        <v>9770.1415225233559</v>
      </c>
      <c r="E209" s="851">
        <f t="shared" si="2"/>
        <v>5555.5555555555557</v>
      </c>
      <c r="F209" s="851">
        <f t="shared" si="2"/>
        <v>13552.430967304761</v>
      </c>
      <c r="G209" s="851">
        <f t="shared" si="2"/>
        <v>12500</v>
      </c>
      <c r="H209" s="851">
        <f t="shared" si="2"/>
        <v>6526.1726716519379</v>
      </c>
      <c r="I209" s="851">
        <f t="shared" si="2"/>
        <v>9014.3964562569217</v>
      </c>
      <c r="J209" s="851"/>
      <c r="K209" s="851">
        <f t="shared" si="2"/>
        <v>8645.6265445853423</v>
      </c>
      <c r="L209" s="851">
        <f t="shared" si="2"/>
        <v>7934.2875731945351</v>
      </c>
      <c r="M209" s="851">
        <f t="shared" si="2"/>
        <v>9197.3244147157202</v>
      </c>
      <c r="N209" s="851">
        <f t="shared" si="2"/>
        <v>6060.606060606061</v>
      </c>
    </row>
    <row r="210" spans="1:14" ht="12" customHeight="1">
      <c r="A210" s="10" t="s">
        <v>83</v>
      </c>
      <c r="B210" s="850">
        <f t="shared" si="1"/>
        <v>10358.647670927645</v>
      </c>
      <c r="C210" s="851">
        <f t="shared" si="2"/>
        <v>4000</v>
      </c>
      <c r="D210" s="851">
        <f t="shared" si="2"/>
        <v>10622.734264906789</v>
      </c>
      <c r="E210" s="851">
        <f t="shared" si="2"/>
        <v>9090.9090909090919</v>
      </c>
      <c r="F210" s="851">
        <f t="shared" si="2"/>
        <v>8357.2734395403495</v>
      </c>
      <c r="G210" s="851">
        <f t="shared" si="2"/>
        <v>10357.142857142859</v>
      </c>
      <c r="H210" s="851">
        <f t="shared" si="2"/>
        <v>11111.111111111111</v>
      </c>
      <c r="I210" s="851">
        <f t="shared" si="2"/>
        <v>9996.1991638160416</v>
      </c>
      <c r="J210" s="851"/>
      <c r="K210" s="851">
        <f t="shared" si="2"/>
        <v>9800.8711885500925</v>
      </c>
      <c r="L210" s="851">
        <f t="shared" si="2"/>
        <v>10497.689325633517</v>
      </c>
      <c r="M210" s="851"/>
      <c r="N210" s="851">
        <f t="shared" si="2"/>
        <v>5000</v>
      </c>
    </row>
    <row r="211" spans="1:14" ht="12" customHeight="1">
      <c r="A211" s="10" t="s">
        <v>82</v>
      </c>
      <c r="B211" s="850">
        <f t="shared" si="1"/>
        <v>7950.8235970120686</v>
      </c>
      <c r="C211" s="851">
        <f t="shared" si="2"/>
        <v>3448.2758620689656</v>
      </c>
      <c r="D211" s="851">
        <f t="shared" si="2"/>
        <v>8182.195880921493</v>
      </c>
      <c r="E211" s="851">
        <f t="shared" si="2"/>
        <v>3846.1538461538457</v>
      </c>
      <c r="F211" s="851">
        <f t="shared" si="2"/>
        <v>9814.8148148148139</v>
      </c>
      <c r="G211" s="851">
        <f t="shared" si="2"/>
        <v>12500</v>
      </c>
      <c r="H211" s="851">
        <f t="shared" si="2"/>
        <v>6666.6666666666661</v>
      </c>
      <c r="I211" s="851">
        <f t="shared" si="2"/>
        <v>5780.346820809249</v>
      </c>
      <c r="J211" s="851"/>
      <c r="K211" s="851">
        <f t="shared" si="2"/>
        <v>6649.3506493506493</v>
      </c>
      <c r="L211" s="851">
        <f t="shared" si="2"/>
        <v>8036.4963503649633</v>
      </c>
      <c r="M211" s="851"/>
      <c r="N211" s="851">
        <f t="shared" si="2"/>
        <v>3448.2758620689656</v>
      </c>
    </row>
    <row r="212" spans="1:14" ht="12" customHeight="1">
      <c r="A212" s="10" t="s">
        <v>81</v>
      </c>
      <c r="B212" s="850">
        <f t="shared" si="1"/>
        <v>7619.7328255513785</v>
      </c>
      <c r="C212" s="851">
        <f t="shared" si="2"/>
        <v>3999.9999999999995</v>
      </c>
      <c r="D212" s="851">
        <f t="shared" si="2"/>
        <v>7772.3813190392975</v>
      </c>
      <c r="E212" s="851">
        <f t="shared" si="2"/>
        <v>4545.454545454546</v>
      </c>
      <c r="F212" s="851">
        <f t="shared" si="2"/>
        <v>9146.6805700382356</v>
      </c>
      <c r="G212" s="851">
        <f t="shared" si="2"/>
        <v>8333.3333333333339</v>
      </c>
      <c r="H212" s="851">
        <f t="shared" si="2"/>
        <v>6666.6666666666661</v>
      </c>
      <c r="I212" s="851">
        <f t="shared" si="2"/>
        <v>3999.9999999999995</v>
      </c>
      <c r="J212" s="851"/>
      <c r="K212" s="851">
        <f t="shared" si="2"/>
        <v>8808.2901554404143</v>
      </c>
      <c r="L212" s="851">
        <f t="shared" si="2"/>
        <v>7606.6205771690165</v>
      </c>
      <c r="M212" s="851"/>
      <c r="N212" s="851">
        <f t="shared" si="2"/>
        <v>3333.3333333333335</v>
      </c>
    </row>
    <row r="213" spans="1:14" ht="12" customHeight="1">
      <c r="A213" s="10" t="s">
        <v>80</v>
      </c>
      <c r="B213" s="850">
        <f t="shared" si="1"/>
        <v>7550.9605379562618</v>
      </c>
      <c r="C213" s="851">
        <f t="shared" si="2"/>
        <v>3285.7142857142862</v>
      </c>
      <c r="D213" s="851">
        <f t="shared" si="2"/>
        <v>7751.6985793699814</v>
      </c>
      <c r="E213" s="851">
        <f t="shared" si="2"/>
        <v>3333.333333333333</v>
      </c>
      <c r="F213" s="851">
        <f t="shared" si="2"/>
        <v>11240.54462934947</v>
      </c>
      <c r="G213" s="851">
        <f t="shared" si="2"/>
        <v>10000</v>
      </c>
      <c r="H213" s="851">
        <f t="shared" si="2"/>
        <v>5401.1337112370793</v>
      </c>
      <c r="I213" s="851">
        <f t="shared" si="2"/>
        <v>5000</v>
      </c>
      <c r="J213" s="851"/>
      <c r="K213" s="851">
        <f t="shared" si="2"/>
        <v>8333.3333333333339</v>
      </c>
      <c r="L213" s="851">
        <f t="shared" si="2"/>
        <v>7992.842230838055</v>
      </c>
      <c r="M213" s="851"/>
      <c r="N213" s="851">
        <f t="shared" si="2"/>
        <v>2872.3404255319151</v>
      </c>
    </row>
    <row r="214" spans="1:14" ht="12" customHeight="1">
      <c r="A214" s="10" t="s">
        <v>79</v>
      </c>
      <c r="B214" s="850">
        <f t="shared" si="1"/>
        <v>7231.7312225503092</v>
      </c>
      <c r="C214" s="851">
        <f t="shared" ref="C214:N229" si="3">(C98/C156)*10000</f>
        <v>2857.1428571428569</v>
      </c>
      <c r="D214" s="851">
        <f t="shared" si="3"/>
        <v>7518.7969924812023</v>
      </c>
      <c r="E214" s="851">
        <f t="shared" si="3"/>
        <v>4000</v>
      </c>
      <c r="F214" s="851">
        <f t="shared" si="3"/>
        <v>9469.2460317460318</v>
      </c>
      <c r="G214" s="851">
        <f t="shared" si="3"/>
        <v>7894.7368421052633</v>
      </c>
      <c r="H214" s="851">
        <f t="shared" si="3"/>
        <v>6445.7200318431305</v>
      </c>
      <c r="I214" s="851">
        <f t="shared" si="3"/>
        <v>2631.5789473684208</v>
      </c>
      <c r="J214" s="851"/>
      <c r="K214" s="851">
        <f t="shared" si="3"/>
        <v>9090.9090909090901</v>
      </c>
      <c r="L214" s="851">
        <f t="shared" si="3"/>
        <v>7226.6716334512939</v>
      </c>
      <c r="M214" s="851"/>
      <c r="N214" s="851">
        <f t="shared" si="3"/>
        <v>4545.454545454545</v>
      </c>
    </row>
    <row r="215" spans="1:14" ht="12" customHeight="1">
      <c r="A215" s="10" t="s">
        <v>78</v>
      </c>
      <c r="B215" s="850">
        <f t="shared" si="1"/>
        <v>7204.9620974443314</v>
      </c>
      <c r="C215" s="851">
        <f t="shared" si="3"/>
        <v>3333.333333333333</v>
      </c>
      <c r="D215" s="851">
        <f t="shared" si="3"/>
        <v>7416.4430348865581</v>
      </c>
      <c r="E215" s="851">
        <f t="shared" si="3"/>
        <v>3999.9999999999995</v>
      </c>
      <c r="F215" s="851">
        <f t="shared" si="3"/>
        <v>11574.121242995414</v>
      </c>
      <c r="G215" s="851">
        <f t="shared" si="3"/>
        <v>8333.3333333333339</v>
      </c>
      <c r="H215" s="851">
        <f t="shared" si="3"/>
        <v>7470.704440353793</v>
      </c>
      <c r="I215" s="851">
        <f t="shared" si="3"/>
        <v>2000</v>
      </c>
      <c r="J215" s="851"/>
      <c r="K215" s="851">
        <f t="shared" si="3"/>
        <v>8258.5674363877042</v>
      </c>
      <c r="L215" s="851">
        <f t="shared" si="3"/>
        <v>7079.2585024084065</v>
      </c>
      <c r="M215" s="851"/>
      <c r="N215" s="851">
        <f t="shared" si="3"/>
        <v>5000</v>
      </c>
    </row>
    <row r="216" spans="1:14" ht="12" customHeight="1">
      <c r="A216" s="10" t="s">
        <v>77</v>
      </c>
      <c r="B216" s="850">
        <f t="shared" si="1"/>
        <v>8357.9625932658946</v>
      </c>
      <c r="C216" s="851">
        <f t="shared" si="3"/>
        <v>2857.1428571428569</v>
      </c>
      <c r="D216" s="851">
        <f t="shared" si="3"/>
        <v>8327.4894810659189</v>
      </c>
      <c r="E216" s="851">
        <f t="shared" si="3"/>
        <v>5000</v>
      </c>
      <c r="F216" s="851">
        <f t="shared" si="3"/>
        <v>10989.473684210527</v>
      </c>
      <c r="G216" s="851">
        <f t="shared" si="3"/>
        <v>8541.6666666666661</v>
      </c>
      <c r="H216" s="851">
        <f t="shared" si="3"/>
        <v>11107.089365951073</v>
      </c>
      <c r="I216" s="851">
        <f t="shared" si="3"/>
        <v>2380.2698145025297</v>
      </c>
      <c r="J216" s="851">
        <f t="shared" si="3"/>
        <v>2500</v>
      </c>
      <c r="K216" s="851">
        <f t="shared" si="3"/>
        <v>8049.5356037151714</v>
      </c>
      <c r="L216" s="851">
        <f t="shared" si="3"/>
        <v>8357.6913549665605</v>
      </c>
      <c r="M216" s="851"/>
      <c r="N216" s="851">
        <f t="shared" si="3"/>
        <v>5294.1176470588234</v>
      </c>
    </row>
    <row r="217" spans="1:14" ht="12" customHeight="1">
      <c r="A217" s="10" t="s">
        <v>76</v>
      </c>
      <c r="B217" s="850">
        <f t="shared" si="1"/>
        <v>7286.2166114929005</v>
      </c>
      <c r="C217" s="851"/>
      <c r="D217" s="851">
        <f t="shared" si="3"/>
        <v>7518.7969924812023</v>
      </c>
      <c r="E217" s="851">
        <f t="shared" si="3"/>
        <v>5000</v>
      </c>
      <c r="F217" s="851">
        <f t="shared" si="3"/>
        <v>7955.7101024890189</v>
      </c>
      <c r="G217" s="851">
        <f t="shared" si="3"/>
        <v>8597.285067873303</v>
      </c>
      <c r="H217" s="851">
        <f t="shared" si="3"/>
        <v>7692.3076923076915</v>
      </c>
      <c r="I217" s="851">
        <f t="shared" si="3"/>
        <v>2380.9523809523812</v>
      </c>
      <c r="J217" s="851">
        <f t="shared" si="3"/>
        <v>2500</v>
      </c>
      <c r="K217" s="851">
        <f t="shared" si="3"/>
        <v>8329.7258297258304</v>
      </c>
      <c r="L217" s="851">
        <f t="shared" si="3"/>
        <v>7193.3204881181764</v>
      </c>
      <c r="M217" s="851"/>
      <c r="N217" s="851">
        <f t="shared" si="3"/>
        <v>11111.111111111111</v>
      </c>
    </row>
    <row r="218" spans="1:14" ht="12" customHeight="1">
      <c r="A218" s="10" t="s">
        <v>75</v>
      </c>
      <c r="B218" s="850">
        <f t="shared" si="1"/>
        <v>7206.0500713261517</v>
      </c>
      <c r="C218" s="851"/>
      <c r="D218" s="851">
        <f t="shared" si="3"/>
        <v>7805.3282172086356</v>
      </c>
      <c r="E218" s="851">
        <f t="shared" si="3"/>
        <v>7692.3076923076915</v>
      </c>
      <c r="F218" s="851">
        <f t="shared" si="3"/>
        <v>8119.8960653303639</v>
      </c>
      <c r="G218" s="851">
        <f t="shared" si="3"/>
        <v>10000</v>
      </c>
      <c r="H218" s="851">
        <f t="shared" si="3"/>
        <v>8421.0526315789466</v>
      </c>
      <c r="I218" s="851">
        <f t="shared" si="3"/>
        <v>3003.003003003003</v>
      </c>
      <c r="J218" s="851">
        <f t="shared" si="3"/>
        <v>3265.3061224489797</v>
      </c>
      <c r="K218" s="851">
        <f t="shared" si="3"/>
        <v>6285.7142857142853</v>
      </c>
      <c r="L218" s="851">
        <f t="shared" si="3"/>
        <v>6201.680672268908</v>
      </c>
      <c r="M218" s="851"/>
      <c r="N218" s="851">
        <f t="shared" si="3"/>
        <v>4910.0631988332525</v>
      </c>
    </row>
    <row r="219" spans="1:14" ht="12" customHeight="1">
      <c r="A219" s="10" t="s">
        <v>74</v>
      </c>
      <c r="B219" s="850">
        <f t="shared" si="1"/>
        <v>6131.6741314413039</v>
      </c>
      <c r="C219" s="851"/>
      <c r="D219" s="851">
        <f t="shared" si="3"/>
        <v>6665.8859562201615</v>
      </c>
      <c r="E219" s="851">
        <f t="shared" si="3"/>
        <v>2857.1428571428573</v>
      </c>
      <c r="F219" s="851">
        <f t="shared" si="3"/>
        <v>9452.0547945205471</v>
      </c>
      <c r="G219" s="851">
        <f t="shared" si="3"/>
        <v>8597.285067873303</v>
      </c>
      <c r="H219" s="851">
        <f t="shared" si="3"/>
        <v>8857.2879634332148</v>
      </c>
      <c r="I219" s="851">
        <f t="shared" si="3"/>
        <v>3846.1538461538457</v>
      </c>
      <c r="J219" s="851">
        <f t="shared" si="3"/>
        <v>2690.5829596412555</v>
      </c>
      <c r="K219" s="851">
        <f t="shared" si="3"/>
        <v>7878.0561424690613</v>
      </c>
      <c r="L219" s="851">
        <f t="shared" si="3"/>
        <v>5084.9005547287252</v>
      </c>
      <c r="M219" s="851"/>
      <c r="N219" s="851">
        <f t="shared" si="3"/>
        <v>10000</v>
      </c>
    </row>
    <row r="220" spans="1:14" ht="11.25" customHeight="1">
      <c r="A220" s="10" t="s">
        <v>57</v>
      </c>
      <c r="B220" s="850">
        <f t="shared" si="1"/>
        <v>7451.1218694721147</v>
      </c>
      <c r="C220" s="851">
        <f t="shared" si="3"/>
        <v>2857.1428571428569</v>
      </c>
      <c r="D220" s="851">
        <f t="shared" si="3"/>
        <v>8390.6895533049083</v>
      </c>
      <c r="E220" s="851">
        <f t="shared" si="3"/>
        <v>2500</v>
      </c>
      <c r="F220" s="851">
        <f t="shared" si="3"/>
        <v>12859.350850077279</v>
      </c>
      <c r="G220" s="851">
        <f t="shared" si="3"/>
        <v>8597.285067873303</v>
      </c>
      <c r="H220" s="851">
        <f t="shared" si="3"/>
        <v>8333.3333333333339</v>
      </c>
      <c r="I220" s="851">
        <f t="shared" si="3"/>
        <v>3333.333333333333</v>
      </c>
      <c r="J220" s="851">
        <f t="shared" si="3"/>
        <v>2700.0964320154289</v>
      </c>
      <c r="K220" s="851">
        <f t="shared" si="3"/>
        <v>10942.028985507246</v>
      </c>
      <c r="L220" s="851">
        <f t="shared" si="3"/>
        <v>5066.8836088581966</v>
      </c>
      <c r="M220" s="851"/>
      <c r="N220" s="851"/>
    </row>
    <row r="221" spans="1:14" ht="11.25" customHeight="1">
      <c r="A221" s="10" t="s">
        <v>58</v>
      </c>
      <c r="B221" s="850">
        <f t="shared" si="1"/>
        <v>5850.9654241588951</v>
      </c>
      <c r="C221" s="851">
        <f t="shared" si="3"/>
        <v>3125</v>
      </c>
      <c r="D221" s="851">
        <f t="shared" si="3"/>
        <v>6843.2086251382243</v>
      </c>
      <c r="E221" s="851">
        <f t="shared" si="3"/>
        <v>5000</v>
      </c>
      <c r="F221" s="851">
        <f t="shared" si="3"/>
        <v>9919.8075380914197</v>
      </c>
      <c r="G221" s="851">
        <f t="shared" si="3"/>
        <v>10000</v>
      </c>
      <c r="H221" s="851">
        <f t="shared" si="3"/>
        <v>11547.325102880657</v>
      </c>
      <c r="I221" s="851">
        <f t="shared" si="3"/>
        <v>4545.454545454546</v>
      </c>
      <c r="J221" s="851">
        <f t="shared" si="3"/>
        <v>2380.9523809523807</v>
      </c>
      <c r="K221" s="851">
        <f t="shared" si="3"/>
        <v>3750</v>
      </c>
      <c r="L221" s="851">
        <f t="shared" si="3"/>
        <v>4546.1391101097606</v>
      </c>
      <c r="M221" s="851"/>
      <c r="N221" s="851"/>
    </row>
    <row r="222" spans="1:14" ht="11.25" customHeight="1">
      <c r="A222" s="10" t="s">
        <v>59</v>
      </c>
      <c r="B222" s="850">
        <f t="shared" si="1"/>
        <v>6037.4995762896533</v>
      </c>
      <c r="C222" s="851">
        <f t="shared" si="3"/>
        <v>3333.333333333333</v>
      </c>
      <c r="D222" s="851">
        <f t="shared" si="3"/>
        <v>7598.2908461664874</v>
      </c>
      <c r="E222" s="851">
        <f t="shared" si="3"/>
        <v>2857.1428571428573</v>
      </c>
      <c r="F222" s="851">
        <f t="shared" si="3"/>
        <v>9832.6693227091637</v>
      </c>
      <c r="G222" s="851">
        <f t="shared" si="3"/>
        <v>8333.3333333333339</v>
      </c>
      <c r="H222" s="851">
        <f t="shared" si="3"/>
        <v>8333.3333333333339</v>
      </c>
      <c r="I222" s="851">
        <f t="shared" si="3"/>
        <v>3923.8900634249467</v>
      </c>
      <c r="J222" s="851">
        <f t="shared" si="3"/>
        <v>2325.5813953488373</v>
      </c>
      <c r="K222" s="851">
        <f t="shared" si="3"/>
        <v>4641.3968394297717</v>
      </c>
      <c r="L222" s="851">
        <f t="shared" si="3"/>
        <v>4082.1492877899209</v>
      </c>
      <c r="M222" s="851"/>
      <c r="N222" s="851"/>
    </row>
    <row r="223" spans="1:14" ht="11.25" customHeight="1">
      <c r="A223" s="10" t="s">
        <v>60</v>
      </c>
      <c r="B223" s="850">
        <f t="shared" si="1"/>
        <v>7453.9053129189306</v>
      </c>
      <c r="C223" s="851">
        <f t="shared" si="3"/>
        <v>5454.545454545454</v>
      </c>
      <c r="D223" s="851">
        <f t="shared" si="3"/>
        <v>8158.4526289352789</v>
      </c>
      <c r="E223" s="851">
        <f t="shared" si="3"/>
        <v>4000</v>
      </c>
      <c r="F223" s="851">
        <f t="shared" si="3"/>
        <v>10000</v>
      </c>
      <c r="G223" s="851">
        <f t="shared" si="3"/>
        <v>4715.8403869407502</v>
      </c>
      <c r="H223" s="851">
        <f t="shared" si="3"/>
        <v>8333.3333333333321</v>
      </c>
      <c r="I223" s="851">
        <f t="shared" si="3"/>
        <v>3773.64001460387</v>
      </c>
      <c r="J223" s="851">
        <f t="shared" si="3"/>
        <v>2564.1025641025644</v>
      </c>
      <c r="K223" s="851">
        <f t="shared" si="3"/>
        <v>9495.6546516597809</v>
      </c>
      <c r="L223" s="851">
        <f t="shared" si="3"/>
        <v>5929.0382819794586</v>
      </c>
      <c r="M223" s="851"/>
      <c r="N223" s="851"/>
    </row>
    <row r="224" spans="1:14" ht="11.25" customHeight="1">
      <c r="A224" s="10" t="s">
        <v>61</v>
      </c>
      <c r="B224" s="850">
        <f t="shared" si="1"/>
        <v>6656.5317638045844</v>
      </c>
      <c r="C224" s="851"/>
      <c r="D224" s="851">
        <f t="shared" si="3"/>
        <v>7247.1090738618605</v>
      </c>
      <c r="E224" s="851">
        <f t="shared" si="3"/>
        <v>3999.9999999999995</v>
      </c>
      <c r="F224" s="851">
        <f t="shared" si="3"/>
        <v>6661.6766467065872</v>
      </c>
      <c r="G224" s="851">
        <f t="shared" si="3"/>
        <v>7142.8571428571431</v>
      </c>
      <c r="H224" s="851">
        <f t="shared" si="3"/>
        <v>8137.5108790252389</v>
      </c>
      <c r="I224" s="851">
        <f t="shared" si="3"/>
        <v>3125</v>
      </c>
      <c r="J224" s="851">
        <f t="shared" si="3"/>
        <v>2500</v>
      </c>
      <c r="K224" s="851">
        <f t="shared" si="3"/>
        <v>5793.9914163090134</v>
      </c>
      <c r="L224" s="851">
        <f t="shared" si="3"/>
        <v>7171.6816647919013</v>
      </c>
      <c r="M224" s="851"/>
      <c r="N224" s="851"/>
    </row>
    <row r="225" spans="1:14" ht="11.25" customHeight="1">
      <c r="A225" s="10" t="s">
        <v>62</v>
      </c>
      <c r="B225" s="850">
        <f t="shared" si="1"/>
        <v>5029.3629015332654</v>
      </c>
      <c r="C225" s="851"/>
      <c r="D225" s="851">
        <f t="shared" si="3"/>
        <v>5875.839935400676</v>
      </c>
      <c r="E225" s="851">
        <f t="shared" si="3"/>
        <v>3446.9696969696965</v>
      </c>
      <c r="F225" s="851">
        <f t="shared" si="3"/>
        <v>3571.4285714285716</v>
      </c>
      <c r="G225" s="851">
        <f t="shared" si="3"/>
        <v>6885.245901639345</v>
      </c>
      <c r="H225" s="851">
        <f t="shared" si="3"/>
        <v>9617.3469387755104</v>
      </c>
      <c r="I225" s="851">
        <f t="shared" si="3"/>
        <v>3333.333333333333</v>
      </c>
      <c r="J225" s="851">
        <f t="shared" si="3"/>
        <v>3571.4285714285716</v>
      </c>
      <c r="K225" s="851">
        <f t="shared" si="3"/>
        <v>4907.9065588499552</v>
      </c>
      <c r="L225" s="851">
        <f t="shared" si="3"/>
        <v>3767.6243356761847</v>
      </c>
      <c r="M225" s="851"/>
      <c r="N225" s="851"/>
    </row>
    <row r="226" spans="1:14" ht="11.25" customHeight="1">
      <c r="A226" s="10" t="s">
        <v>38</v>
      </c>
      <c r="B226" s="850">
        <f t="shared" si="1"/>
        <v>5732.6694704813626</v>
      </c>
      <c r="C226" s="851"/>
      <c r="D226" s="851">
        <f t="shared" si="3"/>
        <v>7862.8889451049836</v>
      </c>
      <c r="E226" s="851">
        <f t="shared" si="3"/>
        <v>3181.8181818181811</v>
      </c>
      <c r="F226" s="851">
        <f t="shared" si="3"/>
        <v>5000</v>
      </c>
      <c r="G226" s="851">
        <f t="shared" si="3"/>
        <v>6214.6892655367237</v>
      </c>
      <c r="H226" s="851">
        <f t="shared" si="3"/>
        <v>6666.6666666666661</v>
      </c>
      <c r="I226" s="851">
        <f t="shared" si="3"/>
        <v>3225.8064516129039</v>
      </c>
      <c r="J226" s="851">
        <f t="shared" si="3"/>
        <v>3703.7037037037035</v>
      </c>
      <c r="K226" s="851">
        <f t="shared" si="3"/>
        <v>6382.8844790928415</v>
      </c>
      <c r="L226" s="851">
        <f t="shared" si="3"/>
        <v>3808.4140807064887</v>
      </c>
      <c r="M226" s="851"/>
      <c r="N226" s="851"/>
    </row>
    <row r="227" spans="1:14" ht="11.25" customHeight="1">
      <c r="A227" s="10" t="s">
        <v>39</v>
      </c>
      <c r="B227" s="850">
        <f t="shared" si="1"/>
        <v>5597.3081579748796</v>
      </c>
      <c r="C227" s="851"/>
      <c r="D227" s="851">
        <f t="shared" si="3"/>
        <v>6765.2353370943074</v>
      </c>
      <c r="E227" s="851">
        <f t="shared" si="3"/>
        <v>3243.2432432432429</v>
      </c>
      <c r="F227" s="851">
        <f t="shared" si="3"/>
        <v>6666.6666666666661</v>
      </c>
      <c r="G227" s="851">
        <f t="shared" si="3"/>
        <v>11111.111111111111</v>
      </c>
      <c r="H227" s="851">
        <f t="shared" si="3"/>
        <v>6666.666666666667</v>
      </c>
      <c r="I227" s="851">
        <f t="shared" si="3"/>
        <v>4115.2484172121467</v>
      </c>
      <c r="J227" s="851">
        <f t="shared" si="3"/>
        <v>2631.5789473684208</v>
      </c>
      <c r="K227" s="851">
        <f t="shared" si="3"/>
        <v>7387.352543028428</v>
      </c>
      <c r="L227" s="851">
        <f t="shared" si="3"/>
        <v>4440.4122017186482</v>
      </c>
      <c r="M227" s="851"/>
      <c r="N227" s="851"/>
    </row>
    <row r="228" spans="1:14" ht="12" customHeight="1">
      <c r="A228" s="10" t="s">
        <v>40</v>
      </c>
      <c r="B228" s="850">
        <f t="shared" si="1"/>
        <v>3921.6274993508182</v>
      </c>
      <c r="C228" s="851"/>
      <c r="D228" s="851">
        <f t="shared" si="3"/>
        <v>5022.9366215273949</v>
      </c>
      <c r="E228" s="851">
        <f t="shared" si="3"/>
        <v>3267.9738562091502</v>
      </c>
      <c r="F228" s="851">
        <f t="shared" si="3"/>
        <v>6666.6666666666661</v>
      </c>
      <c r="G228" s="851">
        <f t="shared" si="3"/>
        <v>6862.745098039215</v>
      </c>
      <c r="H228" s="851">
        <f t="shared" si="3"/>
        <v>6666.6666666666661</v>
      </c>
      <c r="I228" s="851">
        <f t="shared" si="3"/>
        <v>6225.5024601784671</v>
      </c>
      <c r="J228" s="851">
        <f t="shared" si="3"/>
        <v>2325.5813953488373</v>
      </c>
      <c r="K228" s="851">
        <f t="shared" si="3"/>
        <v>3416.2139573756795</v>
      </c>
      <c r="L228" s="851">
        <f t="shared" si="3"/>
        <v>3453.4934392098003</v>
      </c>
      <c r="M228" s="851"/>
      <c r="N228" s="851"/>
    </row>
    <row r="229" spans="1:14" ht="12" customHeight="1">
      <c r="A229" s="10" t="s">
        <v>41</v>
      </c>
      <c r="B229" s="850">
        <f t="shared" si="1"/>
        <v>3923.9048681810805</v>
      </c>
      <c r="C229" s="851">
        <f t="shared" si="3"/>
        <v>2857.1428571428573</v>
      </c>
      <c r="D229" s="851">
        <f t="shared" si="3"/>
        <v>4685.1142841797546</v>
      </c>
      <c r="E229" s="851">
        <f t="shared" si="3"/>
        <v>3289.4736842105267</v>
      </c>
      <c r="F229" s="851">
        <f t="shared" si="3"/>
        <v>13291.139240506329</v>
      </c>
      <c r="G229" s="851">
        <f t="shared" si="3"/>
        <v>7692.3076923076924</v>
      </c>
      <c r="H229" s="851">
        <f t="shared" si="3"/>
        <v>6666.6666666666661</v>
      </c>
      <c r="I229" s="851">
        <f t="shared" si="3"/>
        <v>3030.3030303030305</v>
      </c>
      <c r="J229" s="851">
        <f t="shared" si="3"/>
        <v>2380.9523809523807</v>
      </c>
      <c r="K229" s="851">
        <f t="shared" si="3"/>
        <v>4623.4509056244042</v>
      </c>
      <c r="L229" s="851">
        <f t="shared" si="3"/>
        <v>3249.2163922878303</v>
      </c>
      <c r="M229" s="851"/>
      <c r="N229" s="851"/>
    </row>
    <row r="230" spans="1:14" ht="12" customHeight="1">
      <c r="A230" s="10" t="s">
        <v>42</v>
      </c>
      <c r="B230" s="850">
        <f t="shared" si="1"/>
        <v>3814.4607497699717</v>
      </c>
      <c r="C230" s="851"/>
      <c r="D230" s="851">
        <f t="shared" ref="C230:L236" si="4">(D114/D172)*10000</f>
        <v>5351.878049102952</v>
      </c>
      <c r="E230" s="851">
        <f t="shared" si="4"/>
        <v>3999.9999999999995</v>
      </c>
      <c r="F230" s="851">
        <f t="shared" si="4"/>
        <v>6666.6666666666661</v>
      </c>
      <c r="G230" s="851">
        <f t="shared" si="4"/>
        <v>7142.8571428571431</v>
      </c>
      <c r="H230" s="851">
        <f t="shared" si="4"/>
        <v>6666.666666666667</v>
      </c>
      <c r="I230" s="851">
        <f t="shared" si="4"/>
        <v>3725.1908396946569</v>
      </c>
      <c r="J230" s="851">
        <f t="shared" si="4"/>
        <v>2857.1428571428569</v>
      </c>
      <c r="K230" s="851">
        <f t="shared" si="4"/>
        <v>6018.3611016660998</v>
      </c>
      <c r="L230" s="851">
        <f t="shared" si="4"/>
        <v>3043.2273519163759</v>
      </c>
      <c r="M230" s="851"/>
      <c r="N230" s="851"/>
    </row>
    <row r="231" spans="1:14" ht="12" customHeight="1">
      <c r="A231" s="10" t="s">
        <v>44</v>
      </c>
      <c r="B231" s="850">
        <f t="shared" si="1"/>
        <v>3953.4703640290113</v>
      </c>
      <c r="C231" s="851"/>
      <c r="D231" s="851">
        <f t="shared" si="4"/>
        <v>4857.9612777856773</v>
      </c>
      <c r="E231" s="851">
        <f t="shared" si="4"/>
        <v>3376.6233766233768</v>
      </c>
      <c r="F231" s="851">
        <f t="shared" si="4"/>
        <v>12500</v>
      </c>
      <c r="G231" s="851">
        <f t="shared" si="4"/>
        <v>5555.5555555555557</v>
      </c>
      <c r="H231" s="851">
        <f t="shared" si="4"/>
        <v>6666.666666666667</v>
      </c>
      <c r="I231" s="851">
        <f t="shared" si="4"/>
        <v>3448.3041463314603</v>
      </c>
      <c r="J231" s="851">
        <f t="shared" si="4"/>
        <v>2702.7027027027029</v>
      </c>
      <c r="K231" s="851">
        <f t="shared" si="4"/>
        <v>4511.2781954887214</v>
      </c>
      <c r="L231" s="851">
        <f t="shared" si="4"/>
        <v>3331.7437895324042</v>
      </c>
      <c r="M231" s="851"/>
      <c r="N231" s="851"/>
    </row>
    <row r="232" spans="1:14" ht="12" customHeight="1">
      <c r="A232" s="10" t="s">
        <v>45</v>
      </c>
      <c r="B232" s="850">
        <f t="shared" si="1"/>
        <v>3905.7072055705185</v>
      </c>
      <c r="C232" s="851"/>
      <c r="D232" s="851">
        <f t="shared" si="4"/>
        <v>4780.0378564770599</v>
      </c>
      <c r="E232" s="851">
        <f t="shared" si="4"/>
        <v>3184.7133757961788</v>
      </c>
      <c r="F232" s="851"/>
      <c r="G232" s="851">
        <f t="shared" si="4"/>
        <v>6666.666666666667</v>
      </c>
      <c r="H232" s="851">
        <f t="shared" si="4"/>
        <v>5000</v>
      </c>
      <c r="I232" s="851">
        <f t="shared" si="4"/>
        <v>3343.3125657415653</v>
      </c>
      <c r="J232" s="851">
        <f t="shared" si="4"/>
        <v>2380.9523809523807</v>
      </c>
      <c r="K232" s="851">
        <f t="shared" si="4"/>
        <v>3850.0251635631603</v>
      </c>
      <c r="L232" s="851">
        <f t="shared" si="4"/>
        <v>3388.2545839915219</v>
      </c>
      <c r="M232" s="851"/>
      <c r="N232" s="851"/>
    </row>
    <row r="233" spans="1:14" ht="12" customHeight="1">
      <c r="A233" s="10" t="s">
        <v>46</v>
      </c>
      <c r="B233" s="850">
        <f t="shared" si="1"/>
        <v>4303.4755403358104</v>
      </c>
      <c r="C233" s="851"/>
      <c r="D233" s="851">
        <f t="shared" si="4"/>
        <v>5420.0781362703619</v>
      </c>
      <c r="E233" s="851">
        <f t="shared" si="4"/>
        <v>3756.3451776649749</v>
      </c>
      <c r="F233" s="851"/>
      <c r="G233" s="851">
        <f t="shared" si="4"/>
        <v>6666.666666666667</v>
      </c>
      <c r="H233" s="851">
        <f t="shared" si="4"/>
        <v>6967.6511954992957</v>
      </c>
      <c r="I233" s="851">
        <f t="shared" si="4"/>
        <v>3571.4285714285716</v>
      </c>
      <c r="J233" s="851">
        <f t="shared" si="4"/>
        <v>2702.7027027027025</v>
      </c>
      <c r="K233" s="851">
        <f t="shared" si="4"/>
        <v>7002.067539627843</v>
      </c>
      <c r="L233" s="851">
        <f t="shared" si="4"/>
        <v>3481.1753015969925</v>
      </c>
      <c r="M233" s="851"/>
      <c r="N233" s="851"/>
    </row>
    <row r="234" spans="1:14" ht="12" customHeight="1">
      <c r="A234" s="10" t="s">
        <v>47</v>
      </c>
      <c r="B234" s="850">
        <f t="shared" si="1"/>
        <v>5708.9074407895914</v>
      </c>
      <c r="C234" s="851">
        <f t="shared" si="4"/>
        <v>4166.6666666666661</v>
      </c>
      <c r="D234" s="851">
        <f t="shared" si="4"/>
        <v>6857.8720062819011</v>
      </c>
      <c r="E234" s="851">
        <f t="shared" si="4"/>
        <v>7941.176470588236</v>
      </c>
      <c r="F234" s="851">
        <f t="shared" si="4"/>
        <v>4347.8260869565211</v>
      </c>
      <c r="G234" s="851"/>
      <c r="H234" s="851">
        <f t="shared" si="4"/>
        <v>10000</v>
      </c>
      <c r="I234" s="851">
        <f t="shared" si="4"/>
        <v>3717.528757522663</v>
      </c>
      <c r="J234" s="851">
        <f t="shared" si="4"/>
        <v>3264.0949554896142</v>
      </c>
      <c r="K234" s="851">
        <f t="shared" si="4"/>
        <v>5871.2195121951218</v>
      </c>
      <c r="L234" s="851">
        <f t="shared" si="4"/>
        <v>5173.5116205030245</v>
      </c>
      <c r="M234" s="851"/>
      <c r="N234" s="851"/>
    </row>
    <row r="235" spans="1:14" ht="12" customHeight="1">
      <c r="A235" s="10" t="s">
        <v>48</v>
      </c>
      <c r="B235" s="850">
        <f t="shared" si="1"/>
        <v>4902.5326158284361</v>
      </c>
      <c r="C235" s="851">
        <f t="shared" si="4"/>
        <v>4000</v>
      </c>
      <c r="D235" s="851">
        <f t="shared" si="4"/>
        <v>7484.1653669373691</v>
      </c>
      <c r="E235" s="851">
        <f t="shared" si="4"/>
        <v>4041.9161676646709</v>
      </c>
      <c r="F235" s="851"/>
      <c r="G235" s="851"/>
      <c r="H235" s="851">
        <f t="shared" si="4"/>
        <v>7540.1234567901229</v>
      </c>
      <c r="I235" s="851">
        <f t="shared" si="4"/>
        <v>4313.5947363741443</v>
      </c>
      <c r="J235" s="851">
        <f t="shared" si="4"/>
        <v>2745.5765710799269</v>
      </c>
      <c r="K235" s="851">
        <f t="shared" si="4"/>
        <v>4964.4102665654527</v>
      </c>
      <c r="L235" s="851">
        <f t="shared" si="4"/>
        <v>3912.0789363557983</v>
      </c>
      <c r="M235" s="851"/>
      <c r="N235" s="851"/>
    </row>
    <row r="236" spans="1:14" ht="12" customHeight="1">
      <c r="A236" s="10" t="s">
        <v>49</v>
      </c>
      <c r="B236" s="850">
        <f t="shared" si="1"/>
        <v>5652.7861871591931</v>
      </c>
      <c r="C236" s="851">
        <f t="shared" si="4"/>
        <v>3703.7037037037035</v>
      </c>
      <c r="D236" s="851">
        <f t="shared" si="4"/>
        <v>7939.9141630901286</v>
      </c>
      <c r="E236" s="851">
        <f t="shared" si="4"/>
        <v>5000</v>
      </c>
      <c r="F236" s="851"/>
      <c r="G236" s="851"/>
      <c r="H236" s="851">
        <f t="shared" si="4"/>
        <v>8525.5948089401591</v>
      </c>
      <c r="I236" s="851">
        <f t="shared" si="4"/>
        <v>3856.7916410571606</v>
      </c>
      <c r="J236" s="851">
        <f t="shared" si="4"/>
        <v>2802.1607022282242</v>
      </c>
      <c r="K236" s="851">
        <f t="shared" si="4"/>
        <v>5567.0791602582694</v>
      </c>
      <c r="L236" s="851">
        <f t="shared" si="4"/>
        <v>4947.3562210106966</v>
      </c>
      <c r="M236" s="851"/>
      <c r="N236" s="851"/>
    </row>
    <row r="237" spans="1:14" ht="12" customHeight="1">
      <c r="A237" s="10" t="s">
        <v>51</v>
      </c>
      <c r="B237" s="850"/>
      <c r="C237" s="851"/>
      <c r="D237" s="851"/>
      <c r="E237" s="851"/>
      <c r="F237" s="851"/>
      <c r="G237" s="851"/>
      <c r="H237" s="851"/>
      <c r="I237" s="851"/>
      <c r="J237" s="851"/>
      <c r="K237" s="851"/>
      <c r="L237" s="851"/>
      <c r="M237" s="851"/>
      <c r="N237" s="851"/>
    </row>
    <row r="238" spans="1:14" s="5" customFormat="1" ht="14.25" customHeight="1">
      <c r="A238" s="15" t="s">
        <v>1064</v>
      </c>
      <c r="B238" s="16"/>
      <c r="C238" s="16"/>
      <c r="D238" s="17"/>
      <c r="E238" s="17"/>
      <c r="F238" s="16"/>
      <c r="G238" s="16"/>
      <c r="H238" s="16"/>
      <c r="I238" s="16"/>
      <c r="J238" s="16"/>
      <c r="K238" s="16"/>
      <c r="L238" s="16"/>
      <c r="M238" s="16"/>
      <c r="N238" s="16"/>
    </row>
    <row r="239" spans="1:14" s="5" customFormat="1" ht="11.25" customHeight="1">
      <c r="A239" s="67"/>
      <c r="B239" s="62"/>
      <c r="C239" s="62"/>
      <c r="D239" s="68"/>
      <c r="E239" s="68"/>
      <c r="F239" s="62"/>
      <c r="G239" s="62"/>
      <c r="H239" s="62"/>
      <c r="I239" s="62"/>
      <c r="J239" s="62"/>
      <c r="K239" s="62"/>
      <c r="L239" s="62"/>
      <c r="M239" s="62"/>
      <c r="N239" s="62"/>
    </row>
    <row r="240" spans="1:14" s="5" customFormat="1" ht="11.25" customHeight="1">
      <c r="A240" s="67"/>
      <c r="B240" s="62"/>
      <c r="C240" s="62"/>
      <c r="D240" s="68"/>
      <c r="E240" s="68"/>
      <c r="F240" s="62"/>
      <c r="G240" s="62"/>
      <c r="H240" s="62"/>
      <c r="I240" s="62"/>
      <c r="J240" s="62"/>
      <c r="K240" s="62"/>
      <c r="L240" s="62"/>
      <c r="M240" s="62"/>
      <c r="N240" s="62"/>
    </row>
    <row r="241" spans="1:18" s="5" customFormat="1" ht="11.25" customHeight="1">
      <c r="A241" s="67"/>
      <c r="B241" s="62"/>
      <c r="C241" s="62"/>
      <c r="D241" s="68"/>
      <c r="E241" s="68"/>
      <c r="F241" s="62"/>
      <c r="G241" s="62"/>
      <c r="H241" s="62"/>
      <c r="I241" s="62"/>
      <c r="J241" s="62"/>
      <c r="K241" s="62"/>
      <c r="L241" s="62"/>
      <c r="M241" s="62"/>
      <c r="N241" s="62"/>
    </row>
    <row r="242" spans="1:18" s="5" customFormat="1" ht="11.25" customHeight="1">
      <c r="A242" s="67"/>
      <c r="B242" s="62"/>
      <c r="C242" s="62"/>
      <c r="D242" s="68"/>
      <c r="E242" s="68"/>
      <c r="F242" s="62"/>
      <c r="G242" s="62"/>
      <c r="H242" s="62"/>
      <c r="I242" s="62"/>
      <c r="J242" s="62"/>
      <c r="K242" s="62"/>
      <c r="L242" s="62"/>
      <c r="M242" s="62"/>
      <c r="N242" s="62"/>
    </row>
    <row r="243" spans="1:18" s="5" customFormat="1" ht="11.25" customHeight="1">
      <c r="A243" s="67"/>
      <c r="B243" s="62"/>
      <c r="C243" s="62"/>
      <c r="D243" s="68"/>
      <c r="E243" s="68"/>
      <c r="F243" s="62"/>
      <c r="G243" s="62"/>
      <c r="H243" s="62"/>
      <c r="I243" s="62"/>
      <c r="J243" s="62"/>
      <c r="K243" s="62"/>
      <c r="L243" s="62"/>
      <c r="M243" s="62"/>
      <c r="N243" s="62"/>
    </row>
    <row r="244" spans="1:18" s="5" customFormat="1" ht="11.25" customHeight="1">
      <c r="A244" s="67"/>
      <c r="B244" s="62"/>
      <c r="C244" s="62"/>
      <c r="D244" s="68"/>
      <c r="E244" s="68"/>
      <c r="F244" s="62"/>
      <c r="G244" s="62"/>
      <c r="H244" s="62"/>
      <c r="I244" s="62"/>
      <c r="J244" s="62"/>
      <c r="K244" s="62"/>
      <c r="L244" s="62"/>
      <c r="M244" s="62"/>
      <c r="N244" s="62"/>
    </row>
    <row r="245" spans="1:18" s="5" customFormat="1" ht="11.25" customHeight="1">
      <c r="A245" s="67"/>
      <c r="B245" s="62"/>
      <c r="C245" s="62"/>
      <c r="D245" s="68"/>
      <c r="E245" s="68"/>
      <c r="F245" s="62"/>
      <c r="G245" s="62"/>
      <c r="H245" s="62"/>
      <c r="I245" s="62"/>
      <c r="J245" s="62"/>
      <c r="K245" s="62"/>
      <c r="L245" s="62"/>
      <c r="M245" s="62"/>
      <c r="N245" s="62"/>
    </row>
    <row r="246" spans="1:18" s="5" customFormat="1" ht="11.25" customHeight="1">
      <c r="A246" s="67"/>
      <c r="B246" s="62"/>
      <c r="C246" s="62"/>
      <c r="D246" s="68"/>
      <c r="E246" s="68"/>
      <c r="F246" s="62"/>
      <c r="G246" s="62"/>
      <c r="H246" s="62"/>
      <c r="I246" s="62"/>
      <c r="J246" s="62"/>
      <c r="K246" s="62"/>
      <c r="L246" s="62"/>
      <c r="M246" s="62"/>
      <c r="N246" s="62"/>
    </row>
    <row r="247" spans="1:18" ht="13.5" customHeight="1">
      <c r="A247" s="69"/>
    </row>
    <row r="249" spans="1:18">
      <c r="A249" s="60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0"/>
      <c r="P249" s="60"/>
      <c r="Q249" s="60"/>
      <c r="R249" s="60"/>
    </row>
    <row r="269" spans="1:15" ht="11.25" customHeight="1">
      <c r="A269" s="44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2"/>
      <c r="O269" s="41"/>
    </row>
    <row r="270" spans="1:15" ht="11.25" customHeight="1">
      <c r="A270" s="44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2"/>
      <c r="O270" s="41"/>
    </row>
    <row r="271" spans="1:15" ht="11.25" customHeight="1"/>
    <row r="272" spans="1:15" ht="11.25" customHeight="1"/>
    <row r="273" ht="11.25" customHeight="1"/>
    <row r="274" ht="11.25" customHeight="1"/>
  </sheetData>
  <mergeCells count="7">
    <mergeCell ref="A64:O64"/>
    <mergeCell ref="A6:N6"/>
    <mergeCell ref="A122:N122"/>
    <mergeCell ref="A180:N180"/>
    <mergeCell ref="A2:N2"/>
    <mergeCell ref="A3:N3"/>
    <mergeCell ref="A4:N4"/>
  </mergeCells>
  <hyperlinks>
    <hyperlink ref="N1" location="Indice!A1" display="VOLVER"/>
  </hyperlinks>
  <printOptions horizontalCentered="1" verticalCentered="1"/>
  <pageMargins left="0.78740157480314965" right="0.78740157480314965" top="0.78740157480314965" bottom="0.78740157480314965" header="0" footer="0"/>
  <pageSetup paperSize="9" orientation="landscape" r:id="rId1"/>
  <headerFooter alignWithMargins="0"/>
  <colBreaks count="1" manualBreakCount="1">
    <brk id="1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Q108"/>
  <sheetViews>
    <sheetView showGridLines="0" showZeros="0" zoomScale="90" zoomScaleNormal="90" workbookViewId="0">
      <pane ySplit="9" topLeftCell="A88" activePane="bottomLeft" state="frozen"/>
      <selection sqref="A1:D1"/>
      <selection pane="bottomLeft" activeCell="A95" sqref="A95:P95"/>
    </sheetView>
  </sheetViews>
  <sheetFormatPr baseColWidth="10" defaultColWidth="11.42578125" defaultRowHeight="12.75"/>
  <cols>
    <col min="1" max="1" width="8.28515625" style="94" customWidth="1"/>
    <col min="2" max="2" width="6.5703125" style="94" customWidth="1"/>
    <col min="3" max="16" width="11.42578125" style="94" customWidth="1"/>
    <col min="17" max="16384" width="11.42578125" style="94"/>
  </cols>
  <sheetData>
    <row r="1" spans="1:16" ht="12.75" customHeight="1">
      <c r="A1" s="1" t="s">
        <v>126</v>
      </c>
      <c r="B1" s="1"/>
      <c r="D1" s="830" t="s">
        <v>1002</v>
      </c>
    </row>
    <row r="2" spans="1:16" ht="17.25" customHeight="1">
      <c r="A2" s="881" t="s">
        <v>127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1"/>
      <c r="P2" s="881"/>
    </row>
    <row r="3" spans="1:16" s="95" customFormat="1" ht="19.5" customHeight="1">
      <c r="A3" s="890" t="s">
        <v>128</v>
      </c>
      <c r="B3" s="890"/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/>
      <c r="N3" s="890"/>
      <c r="O3" s="890"/>
      <c r="P3" s="890"/>
    </row>
    <row r="4" spans="1:16" ht="17.25" customHeight="1">
      <c r="A4" s="891" t="s">
        <v>129</v>
      </c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  <c r="M4" s="891"/>
      <c r="N4" s="891"/>
      <c r="O4" s="891"/>
      <c r="P4" s="891"/>
    </row>
    <row r="5" spans="1:16" s="99" customFormat="1" ht="12.95" customHeight="1">
      <c r="A5" s="96"/>
      <c r="B5" s="96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8" t="s">
        <v>130</v>
      </c>
    </row>
    <row r="6" spans="1:16" s="99" customFormat="1" ht="13.5" customHeight="1">
      <c r="A6" s="100"/>
      <c r="B6" s="100"/>
      <c r="C6" s="892" t="s">
        <v>131</v>
      </c>
      <c r="D6" s="892"/>
      <c r="E6" s="892"/>
      <c r="F6" s="892"/>
      <c r="G6" s="892"/>
      <c r="H6" s="892"/>
      <c r="I6" s="892"/>
      <c r="J6" s="892"/>
      <c r="K6" s="892"/>
      <c r="L6" s="892"/>
      <c r="M6" s="892"/>
      <c r="N6" s="892"/>
      <c r="O6" s="892"/>
      <c r="P6" s="892"/>
    </row>
    <row r="7" spans="1:16" s="99" customFormat="1" ht="14.25" customHeight="1">
      <c r="A7" s="100"/>
      <c r="B7" s="100"/>
      <c r="C7" s="893" t="s">
        <v>132</v>
      </c>
      <c r="D7" s="893"/>
      <c r="E7" s="893"/>
      <c r="F7" s="893"/>
      <c r="G7" s="893"/>
      <c r="H7" s="893"/>
      <c r="I7" s="893"/>
      <c r="J7" s="893"/>
      <c r="K7" s="893"/>
      <c r="L7" s="893"/>
      <c r="M7" s="893"/>
      <c r="N7" s="893"/>
      <c r="O7" s="893"/>
      <c r="P7" s="893"/>
    </row>
    <row r="8" spans="1:16" s="103" customFormat="1" ht="27.75" customHeight="1">
      <c r="A8" s="101"/>
      <c r="B8" s="101"/>
      <c r="C8" s="102" t="s">
        <v>133</v>
      </c>
      <c r="D8" s="102" t="s">
        <v>134</v>
      </c>
      <c r="E8" s="102" t="s">
        <v>135</v>
      </c>
      <c r="F8" s="102" t="s">
        <v>136</v>
      </c>
      <c r="G8" s="102" t="s">
        <v>137</v>
      </c>
      <c r="H8" s="102" t="s">
        <v>138</v>
      </c>
      <c r="I8" s="102" t="s">
        <v>139</v>
      </c>
      <c r="J8" s="102" t="s">
        <v>140</v>
      </c>
      <c r="K8" s="102" t="s">
        <v>141</v>
      </c>
      <c r="L8" s="102" t="s">
        <v>142</v>
      </c>
      <c r="M8" s="102" t="s">
        <v>143</v>
      </c>
      <c r="N8" s="102" t="s">
        <v>144</v>
      </c>
      <c r="O8" s="102" t="s">
        <v>145</v>
      </c>
      <c r="P8" s="102" t="s">
        <v>1</v>
      </c>
    </row>
    <row r="9" spans="1:16" s="107" customFormat="1" ht="16.5" customHeight="1">
      <c r="A9" s="104"/>
      <c r="B9" s="104"/>
      <c r="C9" s="105" t="s">
        <v>146</v>
      </c>
      <c r="D9" s="105" t="s">
        <v>146</v>
      </c>
      <c r="E9" s="105" t="s">
        <v>146</v>
      </c>
      <c r="F9" s="106" t="s">
        <v>147</v>
      </c>
      <c r="G9" s="105" t="s">
        <v>148</v>
      </c>
      <c r="H9" s="106" t="s">
        <v>149</v>
      </c>
      <c r="I9" s="106" t="s">
        <v>150</v>
      </c>
      <c r="J9" s="106" t="s">
        <v>151</v>
      </c>
      <c r="K9" s="106" t="s">
        <v>152</v>
      </c>
      <c r="L9" s="106" t="s">
        <v>153</v>
      </c>
      <c r="M9" s="106" t="s">
        <v>154</v>
      </c>
      <c r="N9" s="106" t="s">
        <v>155</v>
      </c>
      <c r="O9" s="106" t="s">
        <v>156</v>
      </c>
      <c r="P9" s="106" t="s">
        <v>157</v>
      </c>
    </row>
    <row r="10" spans="1:16" ht="15" customHeight="1">
      <c r="A10" s="108">
        <v>42004</v>
      </c>
      <c r="B10" s="109" t="s">
        <v>158</v>
      </c>
      <c r="C10" s="110">
        <v>4032171</v>
      </c>
      <c r="D10" s="110">
        <v>70662</v>
      </c>
      <c r="E10" s="110">
        <v>71656</v>
      </c>
      <c r="F10" s="110">
        <v>3251899</v>
      </c>
      <c r="G10" s="110">
        <v>6134074</v>
      </c>
      <c r="H10" s="110">
        <v>139137</v>
      </c>
      <c r="I10" s="110">
        <v>875584</v>
      </c>
      <c r="J10" s="110">
        <v>1436913</v>
      </c>
      <c r="K10" s="110">
        <v>681095</v>
      </c>
      <c r="L10" s="110">
        <v>202582</v>
      </c>
      <c r="M10" s="110">
        <v>27454</v>
      </c>
      <c r="N10" s="110">
        <v>32026</v>
      </c>
      <c r="O10" s="110">
        <v>24157</v>
      </c>
      <c r="P10" s="111">
        <f>+SUM(C10:O10)</f>
        <v>16979410</v>
      </c>
    </row>
    <row r="11" spans="1:16" ht="15" customHeight="1">
      <c r="A11" s="108">
        <v>42035</v>
      </c>
      <c r="B11" s="109" t="s">
        <v>159</v>
      </c>
      <c r="C11" s="110">
        <v>4330357</v>
      </c>
      <c r="D11" s="110">
        <v>80173</v>
      </c>
      <c r="E11" s="110">
        <v>77887</v>
      </c>
      <c r="F11" s="110">
        <v>2595795</v>
      </c>
      <c r="G11" s="110">
        <v>5203159</v>
      </c>
      <c r="H11" s="110">
        <v>144672</v>
      </c>
      <c r="I11" s="110">
        <v>867218</v>
      </c>
      <c r="J11" s="110">
        <v>1368951</v>
      </c>
      <c r="K11" s="110">
        <v>492085</v>
      </c>
      <c r="L11" s="110">
        <v>345736</v>
      </c>
      <c r="M11" s="110">
        <v>43460</v>
      </c>
      <c r="N11" s="110">
        <v>38711</v>
      </c>
      <c r="O11" s="110">
        <v>34729</v>
      </c>
      <c r="P11" s="111">
        <f t="shared" ref="P11:P74" si="0">+SUM(C11:O11)</f>
        <v>15622933</v>
      </c>
    </row>
    <row r="12" spans="1:16" ht="15" customHeight="1">
      <c r="A12" s="108">
        <v>42063</v>
      </c>
      <c r="B12" s="109" t="s">
        <v>160</v>
      </c>
      <c r="C12" s="110">
        <v>6895737</v>
      </c>
      <c r="D12" s="110">
        <v>113791</v>
      </c>
      <c r="E12" s="110">
        <v>142226</v>
      </c>
      <c r="F12" s="110">
        <v>4303543</v>
      </c>
      <c r="G12" s="110">
        <v>4456895</v>
      </c>
      <c r="H12" s="110">
        <v>127347</v>
      </c>
      <c r="I12" s="110">
        <v>1710125</v>
      </c>
      <c r="J12" s="110">
        <v>1226961</v>
      </c>
      <c r="K12" s="110">
        <v>363164</v>
      </c>
      <c r="L12" s="110">
        <v>651615</v>
      </c>
      <c r="M12" s="110">
        <v>152094</v>
      </c>
      <c r="N12" s="110">
        <v>33990</v>
      </c>
      <c r="O12" s="110">
        <v>16503</v>
      </c>
      <c r="P12" s="111">
        <f t="shared" si="0"/>
        <v>20193991</v>
      </c>
    </row>
    <row r="13" spans="1:16" ht="15" customHeight="1">
      <c r="A13" s="108">
        <v>42094</v>
      </c>
      <c r="B13" s="109" t="s">
        <v>161</v>
      </c>
      <c r="C13" s="110">
        <v>6804753</v>
      </c>
      <c r="D13" s="110">
        <v>126919</v>
      </c>
      <c r="E13" s="110">
        <v>165198</v>
      </c>
      <c r="F13" s="110">
        <v>15115213</v>
      </c>
      <c r="G13" s="110">
        <v>3312958</v>
      </c>
      <c r="H13" s="110">
        <v>109386</v>
      </c>
      <c r="I13" s="110">
        <v>1688319</v>
      </c>
      <c r="J13" s="110">
        <v>1221860</v>
      </c>
      <c r="K13" s="110">
        <v>308051</v>
      </c>
      <c r="L13" s="110">
        <v>701572</v>
      </c>
      <c r="M13" s="110">
        <v>209061</v>
      </c>
      <c r="N13" s="110">
        <v>36108</v>
      </c>
      <c r="O13" s="110">
        <v>17503</v>
      </c>
      <c r="P13" s="111">
        <f t="shared" si="0"/>
        <v>29816901</v>
      </c>
    </row>
    <row r="14" spans="1:16" ht="15" customHeight="1">
      <c r="A14" s="108">
        <v>42124</v>
      </c>
      <c r="B14" s="109" t="s">
        <v>162</v>
      </c>
      <c r="C14" s="110">
        <v>5331591</v>
      </c>
      <c r="D14" s="110">
        <v>128967</v>
      </c>
      <c r="E14" s="110">
        <v>148005</v>
      </c>
      <c r="F14" s="110">
        <v>19070824</v>
      </c>
      <c r="G14" s="110">
        <v>2753621</v>
      </c>
      <c r="H14" s="110">
        <v>114276</v>
      </c>
      <c r="I14" s="110">
        <v>1397847</v>
      </c>
      <c r="J14" s="110">
        <v>1180057</v>
      </c>
      <c r="K14" s="110">
        <v>141600</v>
      </c>
      <c r="L14" s="110">
        <v>606165</v>
      </c>
      <c r="M14" s="110">
        <v>210768</v>
      </c>
      <c r="N14" s="110">
        <v>37013</v>
      </c>
      <c r="O14" s="110">
        <v>27387</v>
      </c>
      <c r="P14" s="111">
        <f t="shared" si="0"/>
        <v>31148121</v>
      </c>
    </row>
    <row r="15" spans="1:16" ht="15" customHeight="1">
      <c r="A15" s="108">
        <v>42155</v>
      </c>
      <c r="B15" s="109" t="s">
        <v>163</v>
      </c>
      <c r="C15" s="110">
        <v>6157042</v>
      </c>
      <c r="D15" s="110">
        <v>136474</v>
      </c>
      <c r="E15" s="110">
        <v>177852</v>
      </c>
      <c r="F15" s="110">
        <v>19864605</v>
      </c>
      <c r="G15" s="110">
        <v>2978646</v>
      </c>
      <c r="H15" s="110">
        <v>109112</v>
      </c>
      <c r="I15" s="110">
        <v>1229618</v>
      </c>
      <c r="J15" s="110">
        <v>1184750</v>
      </c>
      <c r="K15" s="110">
        <v>244651</v>
      </c>
      <c r="L15" s="110">
        <v>625462</v>
      </c>
      <c r="M15" s="110">
        <v>346681</v>
      </c>
      <c r="N15" s="110">
        <v>98739</v>
      </c>
      <c r="O15" s="110">
        <v>46689</v>
      </c>
      <c r="P15" s="111">
        <f t="shared" si="0"/>
        <v>33200321</v>
      </c>
    </row>
    <row r="16" spans="1:16" ht="15" customHeight="1">
      <c r="A16" s="108">
        <v>42185</v>
      </c>
      <c r="B16" s="109" t="s">
        <v>164</v>
      </c>
      <c r="C16" s="110">
        <v>9617219</v>
      </c>
      <c r="D16" s="110">
        <v>167908</v>
      </c>
      <c r="E16" s="110">
        <v>189797</v>
      </c>
      <c r="F16" s="110">
        <v>17245537</v>
      </c>
      <c r="G16" s="110">
        <v>2686317</v>
      </c>
      <c r="H16" s="110">
        <v>95857</v>
      </c>
      <c r="I16" s="110">
        <v>1062816</v>
      </c>
      <c r="J16" s="110">
        <v>1114990</v>
      </c>
      <c r="K16" s="110">
        <v>257002</v>
      </c>
      <c r="L16" s="110">
        <v>554357</v>
      </c>
      <c r="M16" s="110">
        <v>251199</v>
      </c>
      <c r="N16" s="110">
        <v>108208</v>
      </c>
      <c r="O16" s="110">
        <v>47412</v>
      </c>
      <c r="P16" s="111">
        <f t="shared" si="0"/>
        <v>33398619</v>
      </c>
    </row>
    <row r="17" spans="1:17" ht="15" customHeight="1">
      <c r="A17" s="108">
        <v>42216</v>
      </c>
      <c r="B17" s="109" t="s">
        <v>165</v>
      </c>
      <c r="C17" s="110">
        <v>12601704</v>
      </c>
      <c r="D17" s="110">
        <v>234547</v>
      </c>
      <c r="E17" s="110">
        <v>195185</v>
      </c>
      <c r="F17" s="110">
        <v>14840290</v>
      </c>
      <c r="G17" s="110">
        <v>1910586</v>
      </c>
      <c r="H17" s="110">
        <v>88665</v>
      </c>
      <c r="I17" s="110">
        <v>813384</v>
      </c>
      <c r="J17" s="110">
        <v>955690</v>
      </c>
      <c r="K17" s="110">
        <v>267727</v>
      </c>
      <c r="L17" s="110">
        <v>492485</v>
      </c>
      <c r="M17" s="110">
        <v>220488</v>
      </c>
      <c r="N17" s="110">
        <v>154353</v>
      </c>
      <c r="O17" s="110">
        <v>47414</v>
      </c>
      <c r="P17" s="111">
        <f t="shared" si="0"/>
        <v>32822518</v>
      </c>
    </row>
    <row r="18" spans="1:17" ht="15" customHeight="1">
      <c r="A18" s="108">
        <v>42247</v>
      </c>
      <c r="B18" s="109" t="s">
        <v>166</v>
      </c>
      <c r="C18" s="110">
        <v>12052807</v>
      </c>
      <c r="D18" s="110">
        <v>214275</v>
      </c>
      <c r="E18" s="110">
        <v>193128</v>
      </c>
      <c r="F18" s="110">
        <v>13174083</v>
      </c>
      <c r="G18" s="110">
        <v>1596337</v>
      </c>
      <c r="H18" s="110">
        <v>81218</v>
      </c>
      <c r="I18" s="110">
        <v>704990</v>
      </c>
      <c r="J18" s="110">
        <v>863591</v>
      </c>
      <c r="K18" s="110">
        <v>292394</v>
      </c>
      <c r="L18" s="110">
        <v>424337</v>
      </c>
      <c r="M18" s="110">
        <v>168884</v>
      </c>
      <c r="N18" s="110">
        <v>156083</v>
      </c>
      <c r="O18" s="110">
        <v>47560</v>
      </c>
      <c r="P18" s="111">
        <f t="shared" si="0"/>
        <v>29969687</v>
      </c>
    </row>
    <row r="19" spans="1:17" ht="15" customHeight="1">
      <c r="A19" s="108">
        <v>42277</v>
      </c>
      <c r="B19" s="109" t="s">
        <v>167</v>
      </c>
      <c r="C19" s="110">
        <v>10604695</v>
      </c>
      <c r="D19" s="110">
        <v>197307</v>
      </c>
      <c r="E19" s="110">
        <v>179309</v>
      </c>
      <c r="F19" s="110">
        <v>9748637</v>
      </c>
      <c r="G19" s="110">
        <v>1334250</v>
      </c>
      <c r="H19" s="110">
        <v>79831</v>
      </c>
      <c r="I19" s="110">
        <v>582721</v>
      </c>
      <c r="J19" s="110">
        <v>663198</v>
      </c>
      <c r="K19" s="110">
        <v>317030</v>
      </c>
      <c r="L19" s="110">
        <v>324243</v>
      </c>
      <c r="M19" s="110">
        <v>136957</v>
      </c>
      <c r="N19" s="110">
        <v>160989</v>
      </c>
      <c r="O19" s="110">
        <v>47819</v>
      </c>
      <c r="P19" s="111">
        <f t="shared" si="0"/>
        <v>24376986</v>
      </c>
    </row>
    <row r="20" spans="1:17" ht="15" customHeight="1">
      <c r="A20" s="108">
        <v>42308</v>
      </c>
      <c r="B20" s="109" t="s">
        <v>168</v>
      </c>
      <c r="C20" s="110">
        <v>8591509</v>
      </c>
      <c r="D20" s="110">
        <v>203544</v>
      </c>
      <c r="E20" s="110">
        <v>168578</v>
      </c>
      <c r="F20" s="110">
        <v>8647008</v>
      </c>
      <c r="G20" s="110">
        <v>5277125</v>
      </c>
      <c r="H20" s="110">
        <v>86274</v>
      </c>
      <c r="I20" s="110">
        <v>452030</v>
      </c>
      <c r="J20" s="110">
        <v>631991</v>
      </c>
      <c r="K20" s="110">
        <v>199236</v>
      </c>
      <c r="L20" s="110">
        <v>251367</v>
      </c>
      <c r="M20" s="110">
        <v>104865</v>
      </c>
      <c r="N20" s="110">
        <v>172049</v>
      </c>
      <c r="O20" s="110">
        <v>50010</v>
      </c>
      <c r="P20" s="111">
        <f t="shared" si="0"/>
        <v>24835586</v>
      </c>
    </row>
    <row r="21" spans="1:17" s="107" customFormat="1" ht="15" customHeight="1">
      <c r="A21" s="112">
        <v>42338</v>
      </c>
      <c r="B21" s="113" t="s">
        <v>169</v>
      </c>
      <c r="C21" s="114">
        <v>7904823</v>
      </c>
      <c r="D21" s="114">
        <v>214710</v>
      </c>
      <c r="E21" s="114">
        <v>158273</v>
      </c>
      <c r="F21" s="114">
        <v>6120412</v>
      </c>
      <c r="G21" s="114">
        <v>9540419</v>
      </c>
      <c r="H21" s="115">
        <v>114901</v>
      </c>
      <c r="I21" s="114">
        <v>429873</v>
      </c>
      <c r="J21" s="114">
        <v>1443317</v>
      </c>
      <c r="K21" s="114">
        <v>540186</v>
      </c>
      <c r="L21" s="115">
        <v>220442</v>
      </c>
      <c r="M21" s="115">
        <v>102373</v>
      </c>
      <c r="N21" s="115">
        <v>168738</v>
      </c>
      <c r="O21" s="115">
        <v>157107</v>
      </c>
      <c r="P21" s="114">
        <f t="shared" si="0"/>
        <v>27115574</v>
      </c>
      <c r="Q21" s="116"/>
    </row>
    <row r="22" spans="1:17" ht="15" customHeight="1">
      <c r="A22" s="108">
        <v>42369</v>
      </c>
      <c r="B22" s="109" t="s">
        <v>158</v>
      </c>
      <c r="C22" s="110">
        <v>7225919</v>
      </c>
      <c r="D22" s="110">
        <v>181952</v>
      </c>
      <c r="E22" s="110">
        <v>151970</v>
      </c>
      <c r="F22" s="110">
        <v>5133712</v>
      </c>
      <c r="G22" s="110">
        <v>8855814</v>
      </c>
      <c r="H22" s="110">
        <v>178808</v>
      </c>
      <c r="I22" s="110">
        <v>902077</v>
      </c>
      <c r="J22" s="110">
        <v>1646366</v>
      </c>
      <c r="K22" s="110">
        <v>600947</v>
      </c>
      <c r="L22" s="110">
        <v>238040</v>
      </c>
      <c r="M22" s="110">
        <v>99796</v>
      </c>
      <c r="N22" s="110">
        <v>167510</v>
      </c>
      <c r="O22" s="110">
        <v>57961</v>
      </c>
      <c r="P22" s="111">
        <f t="shared" si="0"/>
        <v>25440872</v>
      </c>
    </row>
    <row r="23" spans="1:17" ht="15" customHeight="1">
      <c r="A23" s="108">
        <v>42400</v>
      </c>
      <c r="B23" s="109" t="s">
        <v>159</v>
      </c>
      <c r="C23" s="110">
        <v>7319638</v>
      </c>
      <c r="D23" s="110">
        <v>186917</v>
      </c>
      <c r="E23" s="110">
        <v>149888</v>
      </c>
      <c r="F23" s="110">
        <v>3932365</v>
      </c>
      <c r="G23" s="110">
        <v>7499131</v>
      </c>
      <c r="H23" s="110">
        <v>190693</v>
      </c>
      <c r="I23" s="110">
        <v>905344</v>
      </c>
      <c r="J23" s="110">
        <v>1671299</v>
      </c>
      <c r="K23" s="110">
        <v>460912</v>
      </c>
      <c r="L23" s="110">
        <v>418728</v>
      </c>
      <c r="M23" s="110">
        <v>107435</v>
      </c>
      <c r="N23" s="110">
        <v>166400</v>
      </c>
      <c r="O23" s="110">
        <v>58742</v>
      </c>
      <c r="P23" s="111">
        <f t="shared" si="0"/>
        <v>23067492</v>
      </c>
    </row>
    <row r="24" spans="1:17" ht="15" customHeight="1">
      <c r="A24" s="108">
        <v>42429</v>
      </c>
      <c r="B24" s="109" t="s">
        <v>160</v>
      </c>
      <c r="C24" s="110">
        <v>9804866</v>
      </c>
      <c r="D24" s="110">
        <v>196695</v>
      </c>
      <c r="E24" s="110">
        <v>178318</v>
      </c>
      <c r="F24" s="110">
        <v>3672053</v>
      </c>
      <c r="G24" s="110">
        <v>7103577</v>
      </c>
      <c r="H24" s="110">
        <v>186805</v>
      </c>
      <c r="I24" s="110">
        <v>1100956</v>
      </c>
      <c r="J24" s="110">
        <v>1685776</v>
      </c>
      <c r="K24" s="110">
        <v>439949</v>
      </c>
      <c r="L24" s="110">
        <v>510944</v>
      </c>
      <c r="M24" s="110">
        <v>117851</v>
      </c>
      <c r="N24" s="110">
        <v>166923</v>
      </c>
      <c r="O24" s="110">
        <v>59123</v>
      </c>
      <c r="P24" s="111">
        <f t="shared" si="0"/>
        <v>25223836</v>
      </c>
    </row>
    <row r="25" spans="1:17" ht="15" customHeight="1">
      <c r="A25" s="108">
        <v>42460</v>
      </c>
      <c r="B25" s="109" t="s">
        <v>161</v>
      </c>
      <c r="C25" s="110">
        <v>13645958</v>
      </c>
      <c r="D25" s="110">
        <v>261533</v>
      </c>
      <c r="E25" s="110">
        <v>287705</v>
      </c>
      <c r="F25" s="110">
        <v>17080704</v>
      </c>
      <c r="G25" s="110">
        <v>6016585</v>
      </c>
      <c r="H25" s="110">
        <v>227853</v>
      </c>
      <c r="I25" s="110">
        <v>1388094</v>
      </c>
      <c r="J25" s="110">
        <v>1705326</v>
      </c>
      <c r="K25" s="110">
        <v>406669</v>
      </c>
      <c r="L25" s="110">
        <v>736026</v>
      </c>
      <c r="M25" s="110">
        <v>271116</v>
      </c>
      <c r="N25" s="110">
        <v>255580</v>
      </c>
      <c r="O25" s="110">
        <v>76487</v>
      </c>
      <c r="P25" s="111">
        <f t="shared" si="0"/>
        <v>42359636</v>
      </c>
    </row>
    <row r="26" spans="1:17" ht="15" customHeight="1">
      <c r="A26" s="108">
        <v>42490</v>
      </c>
      <c r="B26" s="109" t="s">
        <v>162</v>
      </c>
      <c r="C26" s="110">
        <v>13518749</v>
      </c>
      <c r="D26" s="110">
        <v>305554</v>
      </c>
      <c r="E26" s="110">
        <v>234946</v>
      </c>
      <c r="F26" s="110">
        <v>20609706</v>
      </c>
      <c r="G26" s="110">
        <v>4475675</v>
      </c>
      <c r="H26" s="110">
        <v>164102</v>
      </c>
      <c r="I26" s="110">
        <v>1194692</v>
      </c>
      <c r="J26" s="110">
        <v>1262366</v>
      </c>
      <c r="K26" s="110">
        <v>286464</v>
      </c>
      <c r="L26" s="110">
        <v>708167</v>
      </c>
      <c r="M26" s="110">
        <v>379128</v>
      </c>
      <c r="N26" s="110">
        <v>217379</v>
      </c>
      <c r="O26" s="110">
        <v>59366</v>
      </c>
      <c r="P26" s="111">
        <f t="shared" si="0"/>
        <v>43416294</v>
      </c>
    </row>
    <row r="27" spans="1:17" ht="15" customHeight="1">
      <c r="A27" s="108">
        <v>42521</v>
      </c>
      <c r="B27" s="109" t="s">
        <v>163</v>
      </c>
      <c r="C27" s="110">
        <v>12732635</v>
      </c>
      <c r="D27" s="110">
        <v>321412</v>
      </c>
      <c r="E27" s="110">
        <v>233980</v>
      </c>
      <c r="F27" s="110">
        <v>18336623</v>
      </c>
      <c r="G27" s="110">
        <v>3794788</v>
      </c>
      <c r="H27" s="110">
        <v>121548</v>
      </c>
      <c r="I27" s="110">
        <v>1007120</v>
      </c>
      <c r="J27" s="110">
        <v>1195710</v>
      </c>
      <c r="K27" s="110">
        <v>275205</v>
      </c>
      <c r="L27" s="110">
        <v>591973</v>
      </c>
      <c r="M27" s="110">
        <v>271413</v>
      </c>
      <c r="N27" s="110">
        <v>235167</v>
      </c>
      <c r="O27" s="110">
        <v>57783</v>
      </c>
      <c r="P27" s="111">
        <f t="shared" si="0"/>
        <v>39175357</v>
      </c>
    </row>
    <row r="28" spans="1:17" ht="15" customHeight="1">
      <c r="A28" s="108">
        <v>42551</v>
      </c>
      <c r="B28" s="109" t="s">
        <v>164</v>
      </c>
      <c r="C28" s="110">
        <v>13995981</v>
      </c>
      <c r="D28" s="110">
        <v>304937</v>
      </c>
      <c r="E28" s="110">
        <v>225214</v>
      </c>
      <c r="F28" s="110">
        <v>16386615</v>
      </c>
      <c r="G28" s="110">
        <v>3215986</v>
      </c>
      <c r="H28" s="110">
        <v>104092</v>
      </c>
      <c r="I28" s="110">
        <v>905724</v>
      </c>
      <c r="J28" s="110">
        <v>1052720</v>
      </c>
      <c r="K28" s="110">
        <v>279318</v>
      </c>
      <c r="L28" s="110">
        <v>528137</v>
      </c>
      <c r="M28" s="110">
        <v>289800</v>
      </c>
      <c r="N28" s="110">
        <v>245875</v>
      </c>
      <c r="O28" s="110">
        <v>57483</v>
      </c>
      <c r="P28" s="111">
        <f t="shared" si="0"/>
        <v>37591882</v>
      </c>
    </row>
    <row r="29" spans="1:17" ht="15" customHeight="1">
      <c r="A29" s="108">
        <v>42582</v>
      </c>
      <c r="B29" s="109" t="s">
        <v>165</v>
      </c>
      <c r="C29" s="110">
        <v>14509352</v>
      </c>
      <c r="D29" s="110">
        <v>309969</v>
      </c>
      <c r="E29" s="110">
        <v>223214</v>
      </c>
      <c r="F29" s="110">
        <v>14274508</v>
      </c>
      <c r="G29" s="110">
        <v>2810821</v>
      </c>
      <c r="H29" s="110">
        <v>95213</v>
      </c>
      <c r="I29" s="110">
        <v>727761</v>
      </c>
      <c r="J29" s="110">
        <v>855080</v>
      </c>
      <c r="K29" s="110">
        <v>275025</v>
      </c>
      <c r="L29" s="110">
        <v>479300</v>
      </c>
      <c r="M29" s="110">
        <v>221838</v>
      </c>
      <c r="N29" s="110">
        <v>245445</v>
      </c>
      <c r="O29" s="110">
        <v>56926</v>
      </c>
      <c r="P29" s="111">
        <f t="shared" si="0"/>
        <v>35084452</v>
      </c>
    </row>
    <row r="30" spans="1:17" ht="15" customHeight="1">
      <c r="A30" s="108">
        <v>42613</v>
      </c>
      <c r="B30" s="109" t="s">
        <v>166</v>
      </c>
      <c r="C30" s="110">
        <v>13146946</v>
      </c>
      <c r="D30" s="110">
        <v>321394</v>
      </c>
      <c r="E30" s="110">
        <v>218641</v>
      </c>
      <c r="F30" s="110">
        <v>13814097</v>
      </c>
      <c r="G30" s="110">
        <v>2333269</v>
      </c>
      <c r="H30" s="110">
        <v>88937</v>
      </c>
      <c r="I30" s="110">
        <v>560258</v>
      </c>
      <c r="J30" s="110">
        <v>738501</v>
      </c>
      <c r="K30" s="110">
        <v>251713</v>
      </c>
      <c r="L30" s="110">
        <v>406351</v>
      </c>
      <c r="M30" s="110">
        <v>179321</v>
      </c>
      <c r="N30" s="110">
        <v>246191</v>
      </c>
      <c r="O30" s="110">
        <v>56591</v>
      </c>
      <c r="P30" s="111">
        <f t="shared" si="0"/>
        <v>32362210</v>
      </c>
    </row>
    <row r="31" spans="1:17" ht="15" customHeight="1">
      <c r="A31" s="108">
        <v>42643</v>
      </c>
      <c r="B31" s="109" t="s">
        <v>167</v>
      </c>
      <c r="C31" s="110">
        <v>12666415</v>
      </c>
      <c r="D31" s="110">
        <v>347930</v>
      </c>
      <c r="E31" s="110">
        <v>278288</v>
      </c>
      <c r="F31" s="110">
        <v>11851275</v>
      </c>
      <c r="G31" s="110">
        <v>2173079</v>
      </c>
      <c r="H31" s="110">
        <v>107677</v>
      </c>
      <c r="I31" s="110">
        <v>469460</v>
      </c>
      <c r="J31" s="110">
        <v>726972</v>
      </c>
      <c r="K31" s="110">
        <v>175667</v>
      </c>
      <c r="L31" s="110">
        <v>357628</v>
      </c>
      <c r="M31" s="110">
        <v>144619</v>
      </c>
      <c r="N31" s="110">
        <v>287764</v>
      </c>
      <c r="O31" s="110">
        <v>71034</v>
      </c>
      <c r="P31" s="111">
        <f t="shared" si="0"/>
        <v>29657808</v>
      </c>
    </row>
    <row r="32" spans="1:17" ht="15" customHeight="1">
      <c r="A32" s="108">
        <v>42674</v>
      </c>
      <c r="B32" s="109" t="s">
        <v>168</v>
      </c>
      <c r="C32" s="110">
        <v>10917129</v>
      </c>
      <c r="D32" s="110">
        <v>322537</v>
      </c>
      <c r="E32" s="110">
        <v>191517</v>
      </c>
      <c r="F32" s="110">
        <v>10634971</v>
      </c>
      <c r="G32" s="110">
        <v>4025130</v>
      </c>
      <c r="H32" s="110">
        <v>102750</v>
      </c>
      <c r="I32" s="110">
        <v>348558</v>
      </c>
      <c r="J32" s="110">
        <v>512917</v>
      </c>
      <c r="K32" s="110">
        <v>191102</v>
      </c>
      <c r="L32" s="110">
        <v>287169</v>
      </c>
      <c r="M32" s="110">
        <v>120836</v>
      </c>
      <c r="N32" s="110">
        <v>242504</v>
      </c>
      <c r="O32" s="110">
        <v>59082</v>
      </c>
      <c r="P32" s="111">
        <f t="shared" si="0"/>
        <v>27956202</v>
      </c>
    </row>
    <row r="33" spans="1:17" s="107" customFormat="1" ht="15" customHeight="1">
      <c r="A33" s="112">
        <v>42704</v>
      </c>
      <c r="B33" s="113" t="s">
        <v>169</v>
      </c>
      <c r="C33" s="114">
        <v>9965478</v>
      </c>
      <c r="D33" s="114">
        <v>319374</v>
      </c>
      <c r="E33" s="114">
        <v>182267</v>
      </c>
      <c r="F33" s="114">
        <v>9819687</v>
      </c>
      <c r="G33" s="114">
        <v>9066073</v>
      </c>
      <c r="H33" s="115">
        <v>158542</v>
      </c>
      <c r="I33" s="114">
        <v>378383</v>
      </c>
      <c r="J33" s="114">
        <v>1355158</v>
      </c>
      <c r="K33" s="114">
        <v>587811</v>
      </c>
      <c r="L33" s="115">
        <v>234168</v>
      </c>
      <c r="M33" s="115">
        <v>96096</v>
      </c>
      <c r="N33" s="115">
        <v>239384</v>
      </c>
      <c r="O33" s="115">
        <v>75916</v>
      </c>
      <c r="P33" s="114">
        <f t="shared" si="0"/>
        <v>32478337</v>
      </c>
      <c r="Q33" s="116"/>
    </row>
    <row r="34" spans="1:17" ht="15" customHeight="1">
      <c r="A34" s="108">
        <v>42735</v>
      </c>
      <c r="B34" s="109" t="s">
        <v>158</v>
      </c>
      <c r="C34" s="110">
        <v>11025435</v>
      </c>
      <c r="D34" s="110">
        <v>329893</v>
      </c>
      <c r="E34" s="110">
        <v>255101</v>
      </c>
      <c r="F34" s="110">
        <v>10004428</v>
      </c>
      <c r="G34" s="110">
        <v>9211625</v>
      </c>
      <c r="H34" s="110">
        <v>186907</v>
      </c>
      <c r="I34" s="110">
        <v>393167</v>
      </c>
      <c r="J34" s="110">
        <v>1440546</v>
      </c>
      <c r="K34" s="110">
        <v>592174</v>
      </c>
      <c r="L34" s="110">
        <v>252650</v>
      </c>
      <c r="M34" s="110">
        <v>121494</v>
      </c>
      <c r="N34" s="110">
        <v>280162</v>
      </c>
      <c r="O34" s="110">
        <v>90356</v>
      </c>
      <c r="P34" s="111">
        <f t="shared" si="0"/>
        <v>34183938</v>
      </c>
    </row>
    <row r="35" spans="1:17" ht="15" customHeight="1">
      <c r="A35" s="108">
        <v>42766</v>
      </c>
      <c r="B35" s="109" t="s">
        <v>159</v>
      </c>
      <c r="C35" s="110">
        <v>10176405</v>
      </c>
      <c r="D35" s="110">
        <v>334299</v>
      </c>
      <c r="E35" s="110">
        <v>246216</v>
      </c>
      <c r="F35" s="110">
        <v>8619496</v>
      </c>
      <c r="G35" s="110">
        <v>8928197</v>
      </c>
      <c r="H35" s="110">
        <v>231188</v>
      </c>
      <c r="I35" s="110">
        <v>594258</v>
      </c>
      <c r="J35" s="110">
        <v>1421387</v>
      </c>
      <c r="K35" s="110">
        <v>574872</v>
      </c>
      <c r="L35" s="110">
        <v>289476</v>
      </c>
      <c r="M35" s="110">
        <v>120105</v>
      </c>
      <c r="N35" s="110">
        <v>279111</v>
      </c>
      <c r="O35" s="110">
        <v>92055</v>
      </c>
      <c r="P35" s="111">
        <f t="shared" si="0"/>
        <v>31907065</v>
      </c>
    </row>
    <row r="36" spans="1:17" ht="15" customHeight="1">
      <c r="A36" s="108">
        <v>42794</v>
      </c>
      <c r="B36" s="109" t="s">
        <v>160</v>
      </c>
      <c r="C36" s="110">
        <v>9620071</v>
      </c>
      <c r="D36" s="110">
        <v>302793</v>
      </c>
      <c r="E36" s="110">
        <v>241546</v>
      </c>
      <c r="F36" s="110">
        <v>7553441</v>
      </c>
      <c r="G36" s="110">
        <v>8112568</v>
      </c>
      <c r="H36" s="110">
        <v>215409</v>
      </c>
      <c r="I36" s="110">
        <v>799239</v>
      </c>
      <c r="J36" s="110">
        <v>1324580</v>
      </c>
      <c r="K36" s="110">
        <v>664247</v>
      </c>
      <c r="L36" s="110">
        <v>381633</v>
      </c>
      <c r="M36" s="110">
        <v>129071</v>
      </c>
      <c r="N36" s="110">
        <v>274345</v>
      </c>
      <c r="O36" s="110">
        <v>94216</v>
      </c>
      <c r="P36" s="111">
        <f t="shared" si="0"/>
        <v>29713159</v>
      </c>
    </row>
    <row r="37" spans="1:17" ht="15" customHeight="1">
      <c r="A37" s="108">
        <v>42825</v>
      </c>
      <c r="B37" s="109" t="s">
        <v>161</v>
      </c>
      <c r="C37" s="110">
        <v>11259432</v>
      </c>
      <c r="D37" s="110">
        <v>275698</v>
      </c>
      <c r="E37" s="110">
        <v>306395</v>
      </c>
      <c r="F37" s="110">
        <v>6103264</v>
      </c>
      <c r="G37" s="110">
        <v>7220766</v>
      </c>
      <c r="H37" s="110">
        <v>231752</v>
      </c>
      <c r="I37" s="110">
        <v>1885114</v>
      </c>
      <c r="J37" s="110">
        <v>1198340</v>
      </c>
      <c r="K37" s="110">
        <v>386365</v>
      </c>
      <c r="L37" s="110">
        <v>661006</v>
      </c>
      <c r="M37" s="110">
        <v>169408</v>
      </c>
      <c r="N37" s="110">
        <v>278184</v>
      </c>
      <c r="O37" s="110">
        <v>94253</v>
      </c>
      <c r="P37" s="111">
        <f t="shared" si="0"/>
        <v>30069977</v>
      </c>
    </row>
    <row r="38" spans="1:17" ht="15" customHeight="1">
      <c r="A38" s="108">
        <v>42855</v>
      </c>
      <c r="B38" s="109" t="s">
        <v>162</v>
      </c>
      <c r="C38" s="110">
        <v>12578165</v>
      </c>
      <c r="D38" s="110">
        <v>167404</v>
      </c>
      <c r="E38" s="110">
        <v>354513</v>
      </c>
      <c r="F38" s="110">
        <v>16043455</v>
      </c>
      <c r="G38" s="110">
        <v>6342771</v>
      </c>
      <c r="H38" s="110">
        <v>238606</v>
      </c>
      <c r="I38" s="110">
        <v>1928345</v>
      </c>
      <c r="J38" s="110">
        <v>1126655</v>
      </c>
      <c r="K38" s="110">
        <v>377146</v>
      </c>
      <c r="L38" s="110">
        <v>856308</v>
      </c>
      <c r="M38" s="110">
        <v>555928</v>
      </c>
      <c r="N38" s="110">
        <v>292696</v>
      </c>
      <c r="O38" s="110">
        <v>92678</v>
      </c>
      <c r="P38" s="111">
        <f t="shared" si="0"/>
        <v>40954670</v>
      </c>
    </row>
    <row r="39" spans="1:17" ht="15" customHeight="1">
      <c r="A39" s="108">
        <v>42886</v>
      </c>
      <c r="B39" s="109" t="s">
        <v>163</v>
      </c>
      <c r="C39" s="110">
        <v>11861007</v>
      </c>
      <c r="D39" s="110">
        <v>168574</v>
      </c>
      <c r="E39" s="110">
        <v>364624</v>
      </c>
      <c r="F39" s="110">
        <v>22610299</v>
      </c>
      <c r="G39" s="110">
        <v>5526605</v>
      </c>
      <c r="H39" s="110">
        <v>214410</v>
      </c>
      <c r="I39" s="110">
        <v>1634605</v>
      </c>
      <c r="J39" s="110">
        <v>1018993</v>
      </c>
      <c r="K39" s="110">
        <v>315636</v>
      </c>
      <c r="L39" s="110">
        <v>799631</v>
      </c>
      <c r="M39" s="110">
        <v>1006301</v>
      </c>
      <c r="N39" s="110">
        <v>325528</v>
      </c>
      <c r="O39" s="110">
        <v>91446</v>
      </c>
      <c r="P39" s="111">
        <f t="shared" si="0"/>
        <v>45937659</v>
      </c>
    </row>
    <row r="40" spans="1:17" ht="15" customHeight="1">
      <c r="A40" s="108">
        <v>42916</v>
      </c>
      <c r="B40" s="109" t="s">
        <v>164</v>
      </c>
      <c r="C40" s="110">
        <v>12806589</v>
      </c>
      <c r="D40" s="110">
        <v>188184</v>
      </c>
      <c r="E40" s="110">
        <v>379146</v>
      </c>
      <c r="F40" s="110">
        <v>21035601</v>
      </c>
      <c r="G40" s="110">
        <v>5126776</v>
      </c>
      <c r="H40" s="110">
        <v>216236</v>
      </c>
      <c r="I40" s="110">
        <v>1411082</v>
      </c>
      <c r="J40" s="110">
        <v>870496</v>
      </c>
      <c r="K40" s="110">
        <v>175534</v>
      </c>
      <c r="L40" s="110">
        <v>733408</v>
      </c>
      <c r="M40" s="110">
        <v>1059600</v>
      </c>
      <c r="N40" s="110">
        <v>288347</v>
      </c>
      <c r="O40" s="110">
        <v>91715</v>
      </c>
      <c r="P40" s="111">
        <f t="shared" si="0"/>
        <v>44382714</v>
      </c>
    </row>
    <row r="41" spans="1:17" ht="15" customHeight="1">
      <c r="A41" s="108">
        <v>42947</v>
      </c>
      <c r="B41" s="109" t="s">
        <v>165</v>
      </c>
      <c r="C41" s="110">
        <v>18512755</v>
      </c>
      <c r="D41" s="110">
        <v>227649</v>
      </c>
      <c r="E41" s="110">
        <v>389714</v>
      </c>
      <c r="F41" s="110">
        <v>19015997</v>
      </c>
      <c r="G41" s="110">
        <v>4724227</v>
      </c>
      <c r="H41" s="110">
        <v>210799</v>
      </c>
      <c r="I41" s="110">
        <v>1165128</v>
      </c>
      <c r="J41" s="110">
        <v>769367</v>
      </c>
      <c r="K41" s="110">
        <v>147695</v>
      </c>
      <c r="L41" s="110">
        <v>633355</v>
      </c>
      <c r="M41" s="110">
        <v>1213932</v>
      </c>
      <c r="N41" s="110">
        <v>295569</v>
      </c>
      <c r="O41" s="110">
        <v>91635</v>
      </c>
      <c r="P41" s="111">
        <f t="shared" si="0"/>
        <v>47397822</v>
      </c>
    </row>
    <row r="42" spans="1:17" ht="15" customHeight="1">
      <c r="A42" s="108">
        <v>42978</v>
      </c>
      <c r="B42" s="109" t="s">
        <v>166</v>
      </c>
      <c r="C42" s="110">
        <v>16631266</v>
      </c>
      <c r="D42" s="110">
        <v>252348</v>
      </c>
      <c r="E42" s="110">
        <v>392883</v>
      </c>
      <c r="F42" s="110">
        <v>16738176</v>
      </c>
      <c r="G42" s="110">
        <v>3825286</v>
      </c>
      <c r="H42" s="110">
        <v>208545</v>
      </c>
      <c r="I42" s="110">
        <v>969136</v>
      </c>
      <c r="J42" s="110">
        <v>711848</v>
      </c>
      <c r="K42" s="110">
        <v>136342</v>
      </c>
      <c r="L42" s="110">
        <v>575293</v>
      </c>
      <c r="M42" s="110">
        <v>943496</v>
      </c>
      <c r="N42" s="110">
        <v>280807</v>
      </c>
      <c r="O42" s="110">
        <v>92006</v>
      </c>
      <c r="P42" s="111">
        <f t="shared" si="0"/>
        <v>41757432</v>
      </c>
    </row>
    <row r="43" spans="1:17" ht="15" customHeight="1">
      <c r="A43" s="108">
        <v>43008</v>
      </c>
      <c r="B43" s="109" t="s">
        <v>167</v>
      </c>
      <c r="C43" s="110">
        <v>15429083</v>
      </c>
      <c r="D43" s="110">
        <v>253219</v>
      </c>
      <c r="E43" s="110">
        <v>386439</v>
      </c>
      <c r="F43" s="110">
        <v>13056581</v>
      </c>
      <c r="G43" s="110">
        <v>3459537</v>
      </c>
      <c r="H43" s="110">
        <v>208208</v>
      </c>
      <c r="I43" s="110">
        <v>815688</v>
      </c>
      <c r="J43" s="110">
        <v>668661</v>
      </c>
      <c r="K43" s="110">
        <v>134610</v>
      </c>
      <c r="L43" s="110">
        <v>492694</v>
      </c>
      <c r="M43" s="110">
        <v>689864</v>
      </c>
      <c r="N43" s="110">
        <v>282722</v>
      </c>
      <c r="O43" s="110">
        <v>93690</v>
      </c>
      <c r="P43" s="111">
        <f t="shared" si="0"/>
        <v>35970996</v>
      </c>
    </row>
    <row r="44" spans="1:17" ht="15" customHeight="1">
      <c r="A44" s="108">
        <v>43039</v>
      </c>
      <c r="B44" s="109" t="s">
        <v>168</v>
      </c>
      <c r="C44" s="110">
        <v>13040646</v>
      </c>
      <c r="D44" s="110">
        <v>236669</v>
      </c>
      <c r="E44" s="110">
        <v>376244</v>
      </c>
      <c r="F44" s="110">
        <v>11574398</v>
      </c>
      <c r="G44" s="110">
        <v>3288842</v>
      </c>
      <c r="H44" s="110">
        <v>184205</v>
      </c>
      <c r="I44" s="110">
        <v>660742</v>
      </c>
      <c r="J44" s="110">
        <v>639948</v>
      </c>
      <c r="K44" s="110">
        <v>127512</v>
      </c>
      <c r="L44" s="110">
        <v>416269</v>
      </c>
      <c r="M44" s="110">
        <v>448192</v>
      </c>
      <c r="N44" s="110">
        <v>275872</v>
      </c>
      <c r="O44" s="110">
        <v>92822</v>
      </c>
      <c r="P44" s="111">
        <f t="shared" si="0"/>
        <v>31362361</v>
      </c>
    </row>
    <row r="45" spans="1:17" s="107" customFormat="1" ht="15" customHeight="1">
      <c r="A45" s="112">
        <v>43069</v>
      </c>
      <c r="B45" s="113" t="s">
        <v>169</v>
      </c>
      <c r="C45" s="114">
        <v>11794184</v>
      </c>
      <c r="D45" s="114">
        <v>242879</v>
      </c>
      <c r="E45" s="114">
        <v>374693</v>
      </c>
      <c r="F45" s="114">
        <v>10253596</v>
      </c>
      <c r="G45" s="114">
        <v>7162044</v>
      </c>
      <c r="H45" s="115">
        <v>199378</v>
      </c>
      <c r="I45" s="114">
        <v>517872</v>
      </c>
      <c r="J45" s="114">
        <v>581946</v>
      </c>
      <c r="K45" s="114">
        <v>186195</v>
      </c>
      <c r="L45" s="115">
        <v>343925</v>
      </c>
      <c r="M45" s="115">
        <v>384052</v>
      </c>
      <c r="N45" s="115">
        <v>246916</v>
      </c>
      <c r="O45" s="115">
        <v>93684</v>
      </c>
      <c r="P45" s="114">
        <f t="shared" si="0"/>
        <v>32381364</v>
      </c>
      <c r="Q45" s="116"/>
    </row>
    <row r="46" spans="1:17" ht="15" customHeight="1">
      <c r="A46" s="108">
        <v>43100</v>
      </c>
      <c r="B46" s="109" t="s">
        <v>158</v>
      </c>
      <c r="C46" s="110">
        <v>10498929</v>
      </c>
      <c r="D46" s="110">
        <v>182034</v>
      </c>
      <c r="E46" s="110">
        <v>363451</v>
      </c>
      <c r="F46" s="110">
        <v>8886016</v>
      </c>
      <c r="G46" s="110">
        <v>12056155</v>
      </c>
      <c r="H46" s="110">
        <v>218805</v>
      </c>
      <c r="I46" s="110">
        <v>541966</v>
      </c>
      <c r="J46" s="110">
        <v>1430104</v>
      </c>
      <c r="K46" s="110">
        <v>1075757</v>
      </c>
      <c r="L46" s="110">
        <v>303360</v>
      </c>
      <c r="M46" s="110">
        <v>369828</v>
      </c>
      <c r="N46" s="110">
        <v>238300</v>
      </c>
      <c r="O46" s="110">
        <v>107698</v>
      </c>
      <c r="P46" s="111">
        <f t="shared" si="0"/>
        <v>36272403</v>
      </c>
    </row>
    <row r="47" spans="1:17" ht="15" customHeight="1">
      <c r="A47" s="108">
        <v>43131</v>
      </c>
      <c r="B47" s="109" t="s">
        <v>159</v>
      </c>
      <c r="C47" s="110">
        <v>9327428</v>
      </c>
      <c r="D47" s="110">
        <v>192892</v>
      </c>
      <c r="E47" s="110">
        <v>352397</v>
      </c>
      <c r="F47" s="110">
        <v>7340834</v>
      </c>
      <c r="G47" s="110">
        <v>11033892</v>
      </c>
      <c r="H47" s="110">
        <v>217870</v>
      </c>
      <c r="I47" s="110">
        <v>720192</v>
      </c>
      <c r="J47" s="110">
        <v>1599916</v>
      </c>
      <c r="K47" s="110">
        <v>1092056</v>
      </c>
      <c r="L47" s="110">
        <v>365575</v>
      </c>
      <c r="M47" s="110">
        <v>340103</v>
      </c>
      <c r="N47" s="110">
        <v>236089</v>
      </c>
      <c r="O47" s="110">
        <v>107572</v>
      </c>
      <c r="P47" s="111">
        <f t="shared" si="0"/>
        <v>32926816</v>
      </c>
    </row>
    <row r="48" spans="1:17" ht="15" customHeight="1">
      <c r="A48" s="108">
        <v>43159</v>
      </c>
      <c r="B48" s="109" t="s">
        <v>160</v>
      </c>
      <c r="C48" s="110">
        <v>9527900</v>
      </c>
      <c r="D48" s="110">
        <v>180756</v>
      </c>
      <c r="E48" s="110">
        <v>347600</v>
      </c>
      <c r="F48" s="110">
        <v>6062267</v>
      </c>
      <c r="G48" s="110">
        <v>9690752</v>
      </c>
      <c r="H48" s="110">
        <v>211846</v>
      </c>
      <c r="I48" s="110">
        <v>827271</v>
      </c>
      <c r="J48" s="110">
        <v>1513354</v>
      </c>
      <c r="K48" s="110">
        <v>994259</v>
      </c>
      <c r="L48" s="110">
        <v>521147</v>
      </c>
      <c r="M48" s="110">
        <v>325028</v>
      </c>
      <c r="N48" s="110">
        <v>229893</v>
      </c>
      <c r="O48" s="110">
        <v>106672</v>
      </c>
      <c r="P48" s="111">
        <f t="shared" si="0"/>
        <v>30538745</v>
      </c>
    </row>
    <row r="49" spans="1:16" ht="15" customHeight="1">
      <c r="A49" s="108">
        <v>43190</v>
      </c>
      <c r="B49" s="109" t="s">
        <v>161</v>
      </c>
      <c r="C49" s="110">
        <v>12093421</v>
      </c>
      <c r="D49" s="110">
        <v>165877</v>
      </c>
      <c r="E49" s="110">
        <v>385536</v>
      </c>
      <c r="F49" s="110">
        <v>5771965</v>
      </c>
      <c r="G49" s="110">
        <v>8188592</v>
      </c>
      <c r="H49" s="110">
        <v>204205</v>
      </c>
      <c r="I49" s="110">
        <v>2120764</v>
      </c>
      <c r="J49" s="110">
        <v>1399762</v>
      </c>
      <c r="K49" s="110">
        <v>617654</v>
      </c>
      <c r="L49" s="110">
        <v>725899</v>
      </c>
      <c r="M49" s="110">
        <v>331044</v>
      </c>
      <c r="N49" s="110">
        <v>228893</v>
      </c>
      <c r="O49" s="110">
        <v>104581</v>
      </c>
      <c r="P49" s="111">
        <f t="shared" si="0"/>
        <v>32338193</v>
      </c>
    </row>
    <row r="50" spans="1:16" ht="15" customHeight="1">
      <c r="A50" s="108">
        <v>43220</v>
      </c>
      <c r="B50" s="109" t="s">
        <v>162</v>
      </c>
      <c r="C50" s="110">
        <v>12508128</v>
      </c>
      <c r="D50" s="110">
        <v>158157</v>
      </c>
      <c r="E50" s="110">
        <v>400189</v>
      </c>
      <c r="F50" s="110">
        <v>15375715</v>
      </c>
      <c r="G50" s="110">
        <v>6392980</v>
      </c>
      <c r="H50" s="110">
        <v>183870</v>
      </c>
      <c r="I50" s="110">
        <v>2160765</v>
      </c>
      <c r="J50" s="110">
        <v>1302835</v>
      </c>
      <c r="K50" s="110">
        <v>435419</v>
      </c>
      <c r="L50" s="110">
        <v>796166</v>
      </c>
      <c r="M50" s="110">
        <v>449125</v>
      </c>
      <c r="N50" s="110">
        <v>231838</v>
      </c>
      <c r="O50" s="110">
        <v>102938</v>
      </c>
      <c r="P50" s="111">
        <f t="shared" si="0"/>
        <v>40498125</v>
      </c>
    </row>
    <row r="51" spans="1:16" ht="15" customHeight="1">
      <c r="A51" s="108">
        <v>43251</v>
      </c>
      <c r="B51" s="109" t="s">
        <v>163</v>
      </c>
      <c r="C51" s="110">
        <v>10975863</v>
      </c>
      <c r="D51" s="110">
        <v>150425</v>
      </c>
      <c r="E51" s="110">
        <v>396625</v>
      </c>
      <c r="F51" s="110">
        <v>20032764</v>
      </c>
      <c r="G51" s="110">
        <v>5123278</v>
      </c>
      <c r="H51" s="110">
        <v>167423</v>
      </c>
      <c r="I51" s="110">
        <v>1943740</v>
      </c>
      <c r="J51" s="110">
        <v>1230364</v>
      </c>
      <c r="K51" s="110">
        <v>385875</v>
      </c>
      <c r="L51" s="110">
        <v>748411</v>
      </c>
      <c r="M51" s="110">
        <v>288453</v>
      </c>
      <c r="N51" s="110">
        <v>238766</v>
      </c>
      <c r="O51" s="110">
        <v>101570</v>
      </c>
      <c r="P51" s="111">
        <f t="shared" si="0"/>
        <v>41783557</v>
      </c>
    </row>
    <row r="52" spans="1:16" ht="15" customHeight="1">
      <c r="A52" s="108">
        <v>43281</v>
      </c>
      <c r="B52" s="109" t="s">
        <v>164</v>
      </c>
      <c r="C52" s="110">
        <v>13175592</v>
      </c>
      <c r="D52" s="110">
        <v>142783</v>
      </c>
      <c r="E52" s="110">
        <v>406913</v>
      </c>
      <c r="F52" s="110">
        <v>19629418</v>
      </c>
      <c r="G52" s="110">
        <v>4571560</v>
      </c>
      <c r="H52" s="110">
        <v>155399</v>
      </c>
      <c r="I52" s="110">
        <v>1641751</v>
      </c>
      <c r="J52" s="110">
        <v>1132898</v>
      </c>
      <c r="K52" s="110">
        <v>379629</v>
      </c>
      <c r="L52" s="110">
        <v>691237</v>
      </c>
      <c r="M52" s="110">
        <v>850975</v>
      </c>
      <c r="N52" s="110">
        <v>251321</v>
      </c>
      <c r="O52" s="110">
        <v>102319</v>
      </c>
      <c r="P52" s="111">
        <f t="shared" si="0"/>
        <v>43131795</v>
      </c>
    </row>
    <row r="53" spans="1:16" ht="15" customHeight="1">
      <c r="A53" s="108">
        <v>43312</v>
      </c>
      <c r="B53" s="109" t="s">
        <v>165</v>
      </c>
      <c r="C53" s="110">
        <v>17256011</v>
      </c>
      <c r="D53" s="110">
        <v>157862</v>
      </c>
      <c r="E53" s="110">
        <v>419990</v>
      </c>
      <c r="F53" s="110">
        <v>17459343</v>
      </c>
      <c r="G53" s="110">
        <v>3833846</v>
      </c>
      <c r="H53" s="110">
        <v>148503</v>
      </c>
      <c r="I53" s="110">
        <v>1323337</v>
      </c>
      <c r="J53" s="110">
        <v>1009071</v>
      </c>
      <c r="K53" s="110">
        <v>364101</v>
      </c>
      <c r="L53" s="110">
        <v>611463</v>
      </c>
      <c r="M53" s="110">
        <v>672875</v>
      </c>
      <c r="N53" s="110">
        <v>271557</v>
      </c>
      <c r="O53" s="110">
        <v>100208</v>
      </c>
      <c r="P53" s="111">
        <f t="shared" si="0"/>
        <v>43628167</v>
      </c>
    </row>
    <row r="54" spans="1:16" ht="15" customHeight="1">
      <c r="A54" s="108">
        <v>43343</v>
      </c>
      <c r="B54" s="109" t="s">
        <v>166</v>
      </c>
      <c r="C54" s="110">
        <v>19075489</v>
      </c>
      <c r="D54" s="110">
        <v>177224</v>
      </c>
      <c r="E54" s="110">
        <v>418162</v>
      </c>
      <c r="F54" s="110">
        <v>15589272</v>
      </c>
      <c r="G54" s="110">
        <v>3245269</v>
      </c>
      <c r="H54" s="110">
        <v>138358</v>
      </c>
      <c r="I54" s="110">
        <v>1116517</v>
      </c>
      <c r="J54" s="110">
        <v>916939</v>
      </c>
      <c r="K54" s="110">
        <v>328040</v>
      </c>
      <c r="L54" s="110">
        <v>530630</v>
      </c>
      <c r="M54" s="110">
        <v>563427</v>
      </c>
      <c r="N54" s="110">
        <v>281939</v>
      </c>
      <c r="O54" s="110">
        <v>98820</v>
      </c>
      <c r="P54" s="111">
        <f t="shared" si="0"/>
        <v>42480086</v>
      </c>
    </row>
    <row r="55" spans="1:16" ht="15" customHeight="1">
      <c r="A55" s="108">
        <v>43373</v>
      </c>
      <c r="B55" s="109" t="s">
        <v>167</v>
      </c>
      <c r="C55" s="110">
        <v>17816568</v>
      </c>
      <c r="D55" s="110">
        <v>144233</v>
      </c>
      <c r="E55" s="110">
        <v>401606</v>
      </c>
      <c r="F55" s="110">
        <v>16233168</v>
      </c>
      <c r="G55" s="110">
        <v>2967942</v>
      </c>
      <c r="H55" s="110">
        <v>126878</v>
      </c>
      <c r="I55" s="110">
        <v>836875</v>
      </c>
      <c r="J55" s="110">
        <v>804514</v>
      </c>
      <c r="K55" s="110">
        <v>351037</v>
      </c>
      <c r="L55" s="110">
        <v>465476</v>
      </c>
      <c r="M55" s="110">
        <v>512782</v>
      </c>
      <c r="N55" s="110">
        <v>278945</v>
      </c>
      <c r="O55" s="110">
        <v>96191</v>
      </c>
      <c r="P55" s="111">
        <f t="shared" si="0"/>
        <v>41036215</v>
      </c>
    </row>
    <row r="56" spans="1:16" ht="15" customHeight="1">
      <c r="A56" s="108">
        <v>43404</v>
      </c>
      <c r="B56" s="109" t="s">
        <v>168</v>
      </c>
      <c r="C56" s="110">
        <v>16736431</v>
      </c>
      <c r="D56" s="110">
        <v>135707</v>
      </c>
      <c r="E56" s="110">
        <v>394790</v>
      </c>
      <c r="F56" s="110">
        <v>12726358</v>
      </c>
      <c r="G56" s="110">
        <v>2564859</v>
      </c>
      <c r="H56" s="110">
        <v>115554</v>
      </c>
      <c r="I56" s="110">
        <v>750731</v>
      </c>
      <c r="J56" s="110">
        <v>701974</v>
      </c>
      <c r="K56" s="110">
        <v>324297</v>
      </c>
      <c r="L56" s="110">
        <v>423644</v>
      </c>
      <c r="M56" s="110">
        <v>445134</v>
      </c>
      <c r="N56" s="110">
        <v>277332</v>
      </c>
      <c r="O56" s="110">
        <v>95019</v>
      </c>
      <c r="P56" s="111">
        <f t="shared" si="0"/>
        <v>35691830</v>
      </c>
    </row>
    <row r="57" spans="1:16" ht="15" customHeight="1">
      <c r="A57" s="112">
        <v>43434</v>
      </c>
      <c r="B57" s="117" t="s">
        <v>169</v>
      </c>
      <c r="C57" s="115">
        <v>15259610</v>
      </c>
      <c r="D57" s="115">
        <v>132236</v>
      </c>
      <c r="E57" s="115">
        <v>385735</v>
      </c>
      <c r="F57" s="115">
        <v>8943781</v>
      </c>
      <c r="G57" s="115">
        <v>4751069</v>
      </c>
      <c r="H57" s="115">
        <v>121108</v>
      </c>
      <c r="I57" s="115">
        <v>640536</v>
      </c>
      <c r="J57" s="115">
        <v>602475</v>
      </c>
      <c r="K57" s="115">
        <v>355601</v>
      </c>
      <c r="L57" s="115">
        <v>366732</v>
      </c>
      <c r="M57" s="115">
        <v>449837</v>
      </c>
      <c r="N57" s="115">
        <v>273043</v>
      </c>
      <c r="O57" s="115">
        <v>96181</v>
      </c>
      <c r="P57" s="114">
        <f t="shared" si="0"/>
        <v>32377944</v>
      </c>
    </row>
    <row r="58" spans="1:16" ht="15" customHeight="1">
      <c r="A58" s="108">
        <v>43465</v>
      </c>
      <c r="B58" s="109" t="s">
        <v>158</v>
      </c>
      <c r="C58" s="110">
        <v>11912342</v>
      </c>
      <c r="D58" s="110">
        <v>105734</v>
      </c>
      <c r="E58" s="110">
        <v>369176</v>
      </c>
      <c r="F58" s="110">
        <v>6481269</v>
      </c>
      <c r="G58" s="110">
        <v>6681614</v>
      </c>
      <c r="H58" s="110">
        <v>151337</v>
      </c>
      <c r="I58" s="110">
        <v>621466</v>
      </c>
      <c r="J58" s="110">
        <v>1347704</v>
      </c>
      <c r="K58" s="110">
        <v>950282</v>
      </c>
      <c r="L58" s="110">
        <v>309922</v>
      </c>
      <c r="M58" s="110">
        <v>339810</v>
      </c>
      <c r="N58" s="110">
        <v>267847</v>
      </c>
      <c r="O58" s="110">
        <v>104130</v>
      </c>
      <c r="P58" s="111">
        <f t="shared" si="0"/>
        <v>29642633</v>
      </c>
    </row>
    <row r="59" spans="1:16" ht="15" customHeight="1">
      <c r="A59" s="108">
        <v>43496</v>
      </c>
      <c r="B59" s="109" t="s">
        <v>159</v>
      </c>
      <c r="C59" s="110">
        <v>11112187</v>
      </c>
      <c r="D59" s="110">
        <v>100236</v>
      </c>
      <c r="E59" s="110">
        <v>356613</v>
      </c>
      <c r="F59" s="110">
        <v>5026273</v>
      </c>
      <c r="G59" s="110">
        <v>6395162</v>
      </c>
      <c r="H59" s="110">
        <v>157597</v>
      </c>
      <c r="I59" s="110">
        <v>1028591</v>
      </c>
      <c r="J59" s="110">
        <v>1407431</v>
      </c>
      <c r="K59" s="110">
        <v>833719</v>
      </c>
      <c r="L59" s="110">
        <v>254133</v>
      </c>
      <c r="M59" s="110">
        <v>277476</v>
      </c>
      <c r="N59" s="110">
        <v>262072</v>
      </c>
      <c r="O59" s="110">
        <v>105437</v>
      </c>
      <c r="P59" s="111">
        <f t="shared" si="0"/>
        <v>27316927</v>
      </c>
    </row>
    <row r="60" spans="1:16" ht="15" customHeight="1">
      <c r="A60" s="108">
        <v>43524</v>
      </c>
      <c r="B60" s="109" t="s">
        <v>160</v>
      </c>
      <c r="C60" s="110">
        <v>10308032</v>
      </c>
      <c r="D60" s="110">
        <v>85196</v>
      </c>
      <c r="E60" s="110">
        <v>346838</v>
      </c>
      <c r="F60" s="110">
        <v>3839586</v>
      </c>
      <c r="G60" s="110">
        <v>6091197</v>
      </c>
      <c r="H60" s="110">
        <v>146846</v>
      </c>
      <c r="I60" s="110">
        <v>1127766</v>
      </c>
      <c r="J60" s="110">
        <v>1403452</v>
      </c>
      <c r="K60" s="110">
        <v>723365</v>
      </c>
      <c r="L60" s="110">
        <v>407467</v>
      </c>
      <c r="M60" s="110">
        <v>280355</v>
      </c>
      <c r="N60" s="110">
        <v>256474</v>
      </c>
      <c r="O60" s="110">
        <v>103886</v>
      </c>
      <c r="P60" s="111">
        <f t="shared" si="0"/>
        <v>25120460</v>
      </c>
    </row>
    <row r="61" spans="1:16" ht="15" customHeight="1">
      <c r="A61" s="108">
        <v>43555</v>
      </c>
      <c r="B61" s="109" t="s">
        <v>161</v>
      </c>
      <c r="C61" s="110">
        <v>9534079</v>
      </c>
      <c r="D61" s="110">
        <v>84475</v>
      </c>
      <c r="E61" s="110">
        <v>367252</v>
      </c>
      <c r="F61" s="110">
        <v>3764378</v>
      </c>
      <c r="G61" s="110">
        <v>5421533</v>
      </c>
      <c r="H61" s="110">
        <v>135584</v>
      </c>
      <c r="I61" s="110">
        <v>2510481</v>
      </c>
      <c r="J61" s="110">
        <v>1373152</v>
      </c>
      <c r="K61" s="110">
        <v>469440</v>
      </c>
      <c r="L61" s="110">
        <v>641914</v>
      </c>
      <c r="M61" s="110">
        <v>223880</v>
      </c>
      <c r="N61" s="110">
        <v>250716</v>
      </c>
      <c r="O61" s="110">
        <v>101683</v>
      </c>
      <c r="P61" s="111">
        <f t="shared" si="0"/>
        <v>24878567</v>
      </c>
    </row>
    <row r="62" spans="1:16" ht="15" customHeight="1">
      <c r="A62" s="108">
        <v>43585</v>
      </c>
      <c r="B62" s="109" t="s">
        <v>162</v>
      </c>
      <c r="C62" s="110">
        <v>10045826</v>
      </c>
      <c r="D62" s="110">
        <v>72795</v>
      </c>
      <c r="E62" s="110">
        <v>351318</v>
      </c>
      <c r="F62" s="110">
        <v>8469880</v>
      </c>
      <c r="G62" s="110">
        <v>4935755</v>
      </c>
      <c r="H62" s="110">
        <v>124431</v>
      </c>
      <c r="I62" s="110">
        <v>2535479</v>
      </c>
      <c r="J62" s="110">
        <v>1305767</v>
      </c>
      <c r="K62" s="110">
        <v>459309</v>
      </c>
      <c r="L62" s="110">
        <v>673942</v>
      </c>
      <c r="M62" s="110">
        <v>228157</v>
      </c>
      <c r="N62" s="110">
        <v>260916</v>
      </c>
      <c r="O62" s="110">
        <v>100372</v>
      </c>
      <c r="P62" s="111">
        <f t="shared" si="0"/>
        <v>29563947</v>
      </c>
    </row>
    <row r="63" spans="1:16" ht="15" customHeight="1">
      <c r="A63" s="108">
        <v>43616</v>
      </c>
      <c r="B63" s="109" t="s">
        <v>163</v>
      </c>
      <c r="C63" s="110">
        <v>10020298</v>
      </c>
      <c r="D63" s="110">
        <v>74850</v>
      </c>
      <c r="E63" s="110">
        <v>358749</v>
      </c>
      <c r="F63" s="110">
        <v>11358366</v>
      </c>
      <c r="G63" s="110">
        <v>4375534</v>
      </c>
      <c r="H63" s="110">
        <v>110187</v>
      </c>
      <c r="I63" s="110">
        <v>2343876</v>
      </c>
      <c r="J63" s="110">
        <v>1197010</v>
      </c>
      <c r="K63" s="110">
        <v>489173</v>
      </c>
      <c r="L63" s="110">
        <v>619951</v>
      </c>
      <c r="M63" s="110">
        <v>307484</v>
      </c>
      <c r="N63" s="110">
        <v>263618</v>
      </c>
      <c r="O63" s="110">
        <v>99420</v>
      </c>
      <c r="P63" s="111">
        <f t="shared" si="0"/>
        <v>31618516</v>
      </c>
    </row>
    <row r="64" spans="1:16" ht="15" customHeight="1">
      <c r="A64" s="108">
        <v>43646</v>
      </c>
      <c r="B64" s="109" t="s">
        <v>164</v>
      </c>
      <c r="C64" s="110">
        <v>12147810</v>
      </c>
      <c r="D64" s="110">
        <v>52501</v>
      </c>
      <c r="E64" s="110">
        <v>362820</v>
      </c>
      <c r="F64" s="110">
        <v>11620863</v>
      </c>
      <c r="G64" s="110">
        <v>4064319</v>
      </c>
      <c r="H64" s="110">
        <v>99306</v>
      </c>
      <c r="I64" s="110">
        <v>2148772</v>
      </c>
      <c r="J64" s="110">
        <v>1104598</v>
      </c>
      <c r="K64" s="110">
        <v>419977</v>
      </c>
      <c r="L64" s="110">
        <v>582999</v>
      </c>
      <c r="M64" s="110">
        <v>345385</v>
      </c>
      <c r="N64" s="110">
        <v>274740</v>
      </c>
      <c r="O64" s="110">
        <v>98907</v>
      </c>
      <c r="P64" s="111">
        <f t="shared" si="0"/>
        <v>33322997</v>
      </c>
    </row>
    <row r="65" spans="1:17" ht="15" customHeight="1">
      <c r="A65" s="108">
        <v>43677</v>
      </c>
      <c r="B65" s="109" t="s">
        <v>165</v>
      </c>
      <c r="C65" s="110">
        <v>15116668</v>
      </c>
      <c r="D65" s="110">
        <v>61712</v>
      </c>
      <c r="E65" s="110">
        <v>360120</v>
      </c>
      <c r="F65" s="110">
        <v>11059287</v>
      </c>
      <c r="G65" s="110">
        <v>3653562</v>
      </c>
      <c r="H65" s="110">
        <v>87463</v>
      </c>
      <c r="I65" s="110">
        <v>1836688</v>
      </c>
      <c r="J65" s="110">
        <v>1033697</v>
      </c>
      <c r="K65" s="110">
        <v>261209</v>
      </c>
      <c r="L65" s="110">
        <v>534816</v>
      </c>
      <c r="M65" s="110">
        <v>448264</v>
      </c>
      <c r="N65" s="110">
        <v>317962</v>
      </c>
      <c r="O65" s="110">
        <v>98741</v>
      </c>
      <c r="P65" s="111">
        <f t="shared" si="0"/>
        <v>34870189</v>
      </c>
    </row>
    <row r="66" spans="1:17" ht="15" customHeight="1">
      <c r="A66" s="108">
        <v>43708</v>
      </c>
      <c r="B66" s="109" t="s">
        <v>166</v>
      </c>
      <c r="C66" s="110">
        <v>17922298</v>
      </c>
      <c r="D66" s="110">
        <v>94086</v>
      </c>
      <c r="E66" s="110">
        <v>365334</v>
      </c>
      <c r="F66" s="110">
        <v>10568710</v>
      </c>
      <c r="G66" s="110">
        <v>3336336</v>
      </c>
      <c r="H66" s="110">
        <v>73868</v>
      </c>
      <c r="I66" s="110">
        <v>1682494</v>
      </c>
      <c r="J66" s="110">
        <v>877981</v>
      </c>
      <c r="K66" s="110">
        <v>343458</v>
      </c>
      <c r="L66" s="110">
        <v>497876</v>
      </c>
      <c r="M66" s="110">
        <v>402501</v>
      </c>
      <c r="N66" s="110">
        <v>336390</v>
      </c>
      <c r="O66" s="110">
        <v>96570</v>
      </c>
      <c r="P66" s="111">
        <f t="shared" si="0"/>
        <v>36597902</v>
      </c>
    </row>
    <row r="67" spans="1:17" ht="15" customHeight="1">
      <c r="A67" s="108">
        <v>43738</v>
      </c>
      <c r="B67" s="109" t="s">
        <v>167</v>
      </c>
      <c r="C67" s="110">
        <v>16429079</v>
      </c>
      <c r="D67" s="110">
        <v>105973</v>
      </c>
      <c r="E67" s="110">
        <v>361592</v>
      </c>
      <c r="F67" s="110">
        <v>10901013</v>
      </c>
      <c r="G67" s="110">
        <v>2991573</v>
      </c>
      <c r="H67" s="110">
        <v>65077</v>
      </c>
      <c r="I67" s="110">
        <v>1413223</v>
      </c>
      <c r="J67" s="110">
        <v>758863</v>
      </c>
      <c r="K67" s="110">
        <v>235906</v>
      </c>
      <c r="L67" s="110">
        <v>418309</v>
      </c>
      <c r="M67" s="110">
        <v>254760</v>
      </c>
      <c r="N67" s="110">
        <v>339996</v>
      </c>
      <c r="O67" s="110">
        <v>95272</v>
      </c>
      <c r="P67" s="111">
        <f t="shared" si="0"/>
        <v>34370636</v>
      </c>
    </row>
    <row r="68" spans="1:17" ht="15" customHeight="1">
      <c r="A68" s="108">
        <v>43769</v>
      </c>
      <c r="B68" s="109" t="s">
        <v>168</v>
      </c>
      <c r="C68" s="110">
        <v>15362555</v>
      </c>
      <c r="D68" s="110">
        <v>71049</v>
      </c>
      <c r="E68" s="110">
        <v>355541</v>
      </c>
      <c r="F68" s="110">
        <v>10026337</v>
      </c>
      <c r="G68" s="110">
        <v>2879353</v>
      </c>
      <c r="H68" s="110">
        <v>63182</v>
      </c>
      <c r="I68" s="110">
        <v>1188972</v>
      </c>
      <c r="J68" s="110">
        <v>687531</v>
      </c>
      <c r="K68" s="110">
        <v>205205</v>
      </c>
      <c r="L68" s="110">
        <v>397631</v>
      </c>
      <c r="M68" s="110">
        <v>217895</v>
      </c>
      <c r="N68" s="110">
        <v>319940</v>
      </c>
      <c r="O68" s="110">
        <v>94438</v>
      </c>
      <c r="P68" s="111">
        <f t="shared" si="0"/>
        <v>31869629</v>
      </c>
    </row>
    <row r="69" spans="1:17" s="107" customFormat="1" ht="15" customHeight="1">
      <c r="A69" s="112">
        <v>43799</v>
      </c>
      <c r="B69" s="113" t="s">
        <v>169</v>
      </c>
      <c r="C69" s="114">
        <v>12997610</v>
      </c>
      <c r="D69" s="114">
        <v>62407</v>
      </c>
      <c r="E69" s="114">
        <v>345995</v>
      </c>
      <c r="F69" s="114">
        <v>7963297</v>
      </c>
      <c r="G69" s="114">
        <v>6049341</v>
      </c>
      <c r="H69" s="115">
        <v>82854</v>
      </c>
      <c r="I69" s="114">
        <v>1002516</v>
      </c>
      <c r="J69" s="114">
        <v>624868</v>
      </c>
      <c r="K69" s="114">
        <v>257640</v>
      </c>
      <c r="L69" s="115">
        <v>353475</v>
      </c>
      <c r="M69" s="115">
        <v>177917</v>
      </c>
      <c r="N69" s="115">
        <v>308329</v>
      </c>
      <c r="O69" s="115">
        <v>96498</v>
      </c>
      <c r="P69" s="114">
        <f t="shared" si="0"/>
        <v>30322747</v>
      </c>
      <c r="Q69" s="116"/>
    </row>
    <row r="70" spans="1:17" ht="15" customHeight="1">
      <c r="A70" s="108">
        <v>43830</v>
      </c>
      <c r="B70" s="109" t="s">
        <v>158</v>
      </c>
      <c r="C70" s="110">
        <v>11549530</v>
      </c>
      <c r="D70" s="110">
        <v>55753</v>
      </c>
      <c r="E70" s="110">
        <v>339387</v>
      </c>
      <c r="F70" s="110">
        <v>7305630</v>
      </c>
      <c r="G70" s="110">
        <v>8489591</v>
      </c>
      <c r="H70" s="110">
        <v>117405</v>
      </c>
      <c r="I70" s="110">
        <v>956167</v>
      </c>
      <c r="J70" s="110">
        <v>1134738</v>
      </c>
      <c r="K70" s="110">
        <v>846059</v>
      </c>
      <c r="L70" s="110">
        <v>328722</v>
      </c>
      <c r="M70" s="110">
        <v>177283</v>
      </c>
      <c r="N70" s="110">
        <v>301861</v>
      </c>
      <c r="O70" s="110">
        <v>104850</v>
      </c>
      <c r="P70" s="111">
        <f t="shared" si="0"/>
        <v>31706976</v>
      </c>
    </row>
    <row r="71" spans="1:17" ht="15" customHeight="1">
      <c r="A71" s="108">
        <v>43861</v>
      </c>
      <c r="B71" s="109" t="s">
        <v>159</v>
      </c>
      <c r="C71" s="110">
        <v>10429603</v>
      </c>
      <c r="D71" s="110">
        <v>45110</v>
      </c>
      <c r="E71" s="110">
        <v>334404</v>
      </c>
      <c r="F71" s="110">
        <v>5991593</v>
      </c>
      <c r="G71" s="110">
        <v>8796067</v>
      </c>
      <c r="H71" s="110">
        <v>174498</v>
      </c>
      <c r="I71" s="110">
        <v>1133853</v>
      </c>
      <c r="J71" s="110">
        <v>1313454</v>
      </c>
      <c r="K71" s="110">
        <v>758659</v>
      </c>
      <c r="L71" s="110">
        <v>354432</v>
      </c>
      <c r="M71" s="110">
        <v>180822</v>
      </c>
      <c r="N71" s="110">
        <v>307353</v>
      </c>
      <c r="O71" s="110">
        <v>110773</v>
      </c>
      <c r="P71" s="111">
        <f t="shared" si="0"/>
        <v>29930621</v>
      </c>
    </row>
    <row r="72" spans="1:17" ht="15" customHeight="1">
      <c r="A72" s="108">
        <v>43890</v>
      </c>
      <c r="B72" s="109" t="s">
        <v>160</v>
      </c>
      <c r="C72" s="110">
        <v>9638504</v>
      </c>
      <c r="D72" s="110">
        <v>43688</v>
      </c>
      <c r="E72" s="110">
        <v>326860</v>
      </c>
      <c r="F72" s="110">
        <v>5022763</v>
      </c>
      <c r="G72" s="110">
        <v>7550011</v>
      </c>
      <c r="H72" s="110">
        <v>166569</v>
      </c>
      <c r="I72" s="110">
        <v>1190553</v>
      </c>
      <c r="J72" s="110">
        <v>1264245</v>
      </c>
      <c r="K72" s="110">
        <v>536828</v>
      </c>
      <c r="L72" s="110">
        <v>516776</v>
      </c>
      <c r="M72" s="110">
        <v>178347</v>
      </c>
      <c r="N72" s="110">
        <v>302823</v>
      </c>
      <c r="O72" s="110">
        <v>110663</v>
      </c>
      <c r="P72" s="111">
        <f t="shared" si="0"/>
        <v>26848630</v>
      </c>
    </row>
    <row r="73" spans="1:17" ht="15" customHeight="1">
      <c r="A73" s="108">
        <v>43921</v>
      </c>
      <c r="B73" s="109" t="s">
        <v>161</v>
      </c>
      <c r="C73" s="110">
        <v>9614505</v>
      </c>
      <c r="D73" s="110">
        <v>50069</v>
      </c>
      <c r="E73" s="110">
        <v>338874</v>
      </c>
      <c r="F73" s="110">
        <v>4238047</v>
      </c>
      <c r="G73" s="110">
        <v>6860319</v>
      </c>
      <c r="H73" s="110">
        <v>165531</v>
      </c>
      <c r="I73" s="110">
        <v>2029226</v>
      </c>
      <c r="J73" s="110">
        <v>1182098</v>
      </c>
      <c r="K73" s="110">
        <v>433195</v>
      </c>
      <c r="L73" s="110">
        <v>664267</v>
      </c>
      <c r="M73" s="110">
        <v>280837</v>
      </c>
      <c r="N73" s="110">
        <v>300740</v>
      </c>
      <c r="O73" s="110">
        <v>110467</v>
      </c>
      <c r="P73" s="111">
        <f t="shared" si="0"/>
        <v>26268175</v>
      </c>
    </row>
    <row r="74" spans="1:17" ht="15" customHeight="1">
      <c r="A74" s="108">
        <v>43951</v>
      </c>
      <c r="B74" s="109" t="s">
        <v>162</v>
      </c>
      <c r="C74" s="110">
        <v>10433531</v>
      </c>
      <c r="D74" s="110">
        <v>127191</v>
      </c>
      <c r="E74" s="110">
        <v>262564</v>
      </c>
      <c r="F74" s="110">
        <v>11062980</v>
      </c>
      <c r="G74" s="110">
        <v>6047808</v>
      </c>
      <c r="H74" s="110">
        <v>142671</v>
      </c>
      <c r="I74" s="110">
        <v>2089565</v>
      </c>
      <c r="J74" s="110">
        <v>1140703</v>
      </c>
      <c r="K74" s="110">
        <v>410010</v>
      </c>
      <c r="L74" s="110">
        <v>744347</v>
      </c>
      <c r="M74" s="110">
        <v>628261</v>
      </c>
      <c r="N74" s="110">
        <v>217523</v>
      </c>
      <c r="O74" s="110">
        <v>55385</v>
      </c>
      <c r="P74" s="111">
        <f t="shared" si="0"/>
        <v>33362539</v>
      </c>
    </row>
    <row r="75" spans="1:17" ht="15" customHeight="1">
      <c r="A75" s="108">
        <v>43982</v>
      </c>
      <c r="B75" s="109" t="s">
        <v>163</v>
      </c>
      <c r="C75" s="110">
        <v>12999369.039999999</v>
      </c>
      <c r="D75" s="110">
        <v>93367.773000000001</v>
      </c>
      <c r="E75" s="110">
        <v>359808.94400000002</v>
      </c>
      <c r="F75" s="110">
        <v>21733248.620000001</v>
      </c>
      <c r="G75" s="110">
        <v>5208016.0049999999</v>
      </c>
      <c r="H75" s="110">
        <v>122980.24</v>
      </c>
      <c r="I75" s="110">
        <v>2158491.7779999999</v>
      </c>
      <c r="J75" s="110">
        <v>1056638.2409999999</v>
      </c>
      <c r="K75" s="110">
        <v>445976.565</v>
      </c>
      <c r="L75" s="110">
        <v>851180.82200000004</v>
      </c>
      <c r="M75" s="110">
        <v>838294.13800000004</v>
      </c>
      <c r="N75" s="110">
        <v>339527.99</v>
      </c>
      <c r="O75" s="110">
        <v>80748</v>
      </c>
      <c r="P75" s="111">
        <f t="shared" ref="P75:P93" si="1">+SUM(C75:O75)</f>
        <v>46287648.155999996</v>
      </c>
    </row>
    <row r="76" spans="1:17" ht="15" customHeight="1">
      <c r="A76" s="108">
        <v>44012</v>
      </c>
      <c r="B76" s="109" t="s">
        <v>164</v>
      </c>
      <c r="C76" s="110">
        <v>16618563.26</v>
      </c>
      <c r="D76" s="110">
        <v>106318.06600000001</v>
      </c>
      <c r="E76" s="110">
        <v>365961.65399999998</v>
      </c>
      <c r="F76" s="110">
        <v>21499613</v>
      </c>
      <c r="G76" s="110">
        <v>4842355.6639999999</v>
      </c>
      <c r="H76" s="110">
        <v>109205.924</v>
      </c>
      <c r="I76" s="110">
        <v>1903117.0589999999</v>
      </c>
      <c r="J76" s="110">
        <v>1009762.249</v>
      </c>
      <c r="K76" s="110">
        <v>338658.16200000001</v>
      </c>
      <c r="L76" s="110">
        <v>829468.902</v>
      </c>
      <c r="M76" s="110">
        <v>842420.69200000004</v>
      </c>
      <c r="N76" s="110">
        <v>358493.54300000001</v>
      </c>
      <c r="O76" s="110">
        <v>79044</v>
      </c>
      <c r="P76" s="111">
        <f t="shared" si="1"/>
        <v>48902982.175000004</v>
      </c>
    </row>
    <row r="77" spans="1:17" ht="15" customHeight="1">
      <c r="A77" s="108">
        <v>44043</v>
      </c>
      <c r="B77" s="109" t="s">
        <v>165</v>
      </c>
      <c r="C77" s="110">
        <v>21734920.138999999</v>
      </c>
      <c r="D77" s="110">
        <v>126447.351</v>
      </c>
      <c r="E77" s="110">
        <v>376987.51400000002</v>
      </c>
      <c r="F77" s="110">
        <v>19276077</v>
      </c>
      <c r="G77" s="110">
        <v>4336664.07</v>
      </c>
      <c r="H77" s="110">
        <v>96652.53</v>
      </c>
      <c r="I77" s="110">
        <v>1652478.334</v>
      </c>
      <c r="J77" s="110">
        <v>917434.41799999995</v>
      </c>
      <c r="K77" s="110">
        <v>357525.821</v>
      </c>
      <c r="L77" s="110">
        <v>771035.64199999999</v>
      </c>
      <c r="M77" s="110">
        <v>800540.48800000001</v>
      </c>
      <c r="N77" s="110">
        <v>380250.79599999997</v>
      </c>
      <c r="O77" s="110">
        <v>77899</v>
      </c>
      <c r="P77" s="111">
        <f t="shared" si="1"/>
        <v>50904913.102999985</v>
      </c>
    </row>
    <row r="78" spans="1:17" ht="15" customHeight="1">
      <c r="A78" s="108">
        <v>44074</v>
      </c>
      <c r="B78" s="109" t="s">
        <v>166</v>
      </c>
      <c r="C78" s="110">
        <v>20588992.296999998</v>
      </c>
      <c r="D78" s="110">
        <v>160141.21799999999</v>
      </c>
      <c r="E78" s="110">
        <v>368656.76</v>
      </c>
      <c r="F78" s="110">
        <v>16838214</v>
      </c>
      <c r="G78" s="110">
        <v>3885870.7209999999</v>
      </c>
      <c r="H78" s="110">
        <v>83409</v>
      </c>
      <c r="I78" s="110">
        <v>1435202.088</v>
      </c>
      <c r="J78" s="110">
        <v>853552.86699999997</v>
      </c>
      <c r="K78" s="110">
        <v>303636.30200000003</v>
      </c>
      <c r="L78" s="110">
        <v>705728.75399999996</v>
      </c>
      <c r="M78" s="110">
        <v>770031.41500000004</v>
      </c>
      <c r="N78" s="110">
        <v>407284.33</v>
      </c>
      <c r="O78" s="110">
        <v>75788</v>
      </c>
      <c r="P78" s="111">
        <f t="shared" si="1"/>
        <v>46476507.751999997</v>
      </c>
    </row>
    <row r="79" spans="1:17" ht="15" customHeight="1">
      <c r="A79" s="108">
        <v>44104</v>
      </c>
      <c r="B79" s="109" t="s">
        <v>167</v>
      </c>
      <c r="C79" s="110">
        <v>19206565.427000001</v>
      </c>
      <c r="D79" s="110">
        <v>128031.898</v>
      </c>
      <c r="E79" s="110">
        <v>362833.94</v>
      </c>
      <c r="F79" s="110">
        <v>15456591</v>
      </c>
      <c r="G79" s="110">
        <v>3405812.4070000001</v>
      </c>
      <c r="H79" s="110">
        <v>67752.38</v>
      </c>
      <c r="I79" s="110">
        <v>1201032.818</v>
      </c>
      <c r="J79" s="110">
        <v>718585.04500000004</v>
      </c>
      <c r="K79" s="110">
        <v>264802.23</v>
      </c>
      <c r="L79" s="110">
        <v>607493.29299999995</v>
      </c>
      <c r="M79" s="110">
        <v>646162.28399999999</v>
      </c>
      <c r="N79" s="110">
        <v>402488.33299999998</v>
      </c>
      <c r="O79" s="110">
        <v>74602</v>
      </c>
      <c r="P79" s="111">
        <f t="shared" si="1"/>
        <v>42542753.055</v>
      </c>
    </row>
    <row r="80" spans="1:17" ht="15" customHeight="1">
      <c r="A80" s="108">
        <v>44135</v>
      </c>
      <c r="B80" s="109" t="s">
        <v>168</v>
      </c>
      <c r="C80" s="110">
        <v>17618395.776999999</v>
      </c>
      <c r="D80" s="110">
        <v>129367.173</v>
      </c>
      <c r="E80" s="110">
        <v>352184.01199999999</v>
      </c>
      <c r="F80" s="110">
        <v>13489984</v>
      </c>
      <c r="G80" s="110">
        <v>3302119.3679999998</v>
      </c>
      <c r="H80" s="110">
        <v>70704.642999999996</v>
      </c>
      <c r="I80" s="110">
        <v>1013196.214</v>
      </c>
      <c r="J80" s="110">
        <v>607913.326</v>
      </c>
      <c r="K80" s="110">
        <v>248566.34299999999</v>
      </c>
      <c r="L80" s="110">
        <v>511780</v>
      </c>
      <c r="M80" s="110">
        <v>512077.93800000002</v>
      </c>
      <c r="N80" s="110">
        <v>393100.76799999998</v>
      </c>
      <c r="O80" s="110">
        <v>73263</v>
      </c>
      <c r="P80" s="111">
        <f t="shared" si="1"/>
        <v>38322652.561999999</v>
      </c>
    </row>
    <row r="81" spans="1:16" ht="15" customHeight="1">
      <c r="A81" s="112">
        <v>44165</v>
      </c>
      <c r="B81" s="117" t="s">
        <v>169</v>
      </c>
      <c r="C81" s="115">
        <v>15002016.244999999</v>
      </c>
      <c r="D81" s="115">
        <v>95283.941000000006</v>
      </c>
      <c r="E81" s="115">
        <v>352998.261</v>
      </c>
      <c r="F81" s="115">
        <v>11534964.096000001</v>
      </c>
      <c r="G81" s="115">
        <v>7181432.5420000004</v>
      </c>
      <c r="H81" s="115">
        <v>112038.3</v>
      </c>
      <c r="I81" s="115">
        <v>794089.96499999997</v>
      </c>
      <c r="J81" s="115">
        <v>579648.89399999997</v>
      </c>
      <c r="K81" s="115">
        <v>323279.37699999998</v>
      </c>
      <c r="L81" s="115">
        <v>429680.24</v>
      </c>
      <c r="M81" s="115">
        <v>407082.51899999997</v>
      </c>
      <c r="N81" s="115">
        <v>392182</v>
      </c>
      <c r="O81" s="115">
        <v>75904.036999999997</v>
      </c>
      <c r="P81" s="114">
        <f t="shared" si="1"/>
        <v>37280600.417000003</v>
      </c>
    </row>
    <row r="82" spans="1:16" ht="15" customHeight="1">
      <c r="A82" s="108">
        <v>44196</v>
      </c>
      <c r="B82" s="109" t="s">
        <v>158</v>
      </c>
      <c r="C82" s="110">
        <v>13031636.365</v>
      </c>
      <c r="D82" s="110">
        <v>90148.941000000006</v>
      </c>
      <c r="E82" s="110">
        <v>344699.45500000002</v>
      </c>
      <c r="F82" s="110">
        <v>8851922.9309999999</v>
      </c>
      <c r="G82" s="110">
        <v>11704949.443</v>
      </c>
      <c r="H82" s="110">
        <v>183529.06</v>
      </c>
      <c r="I82" s="110">
        <v>659560.47199999995</v>
      </c>
      <c r="J82" s="110">
        <v>1464803.852</v>
      </c>
      <c r="K82" s="110">
        <v>845274.85800000001</v>
      </c>
      <c r="L82" s="110">
        <v>397134.12199999997</v>
      </c>
      <c r="M82" s="110">
        <v>416836.30599999998</v>
      </c>
      <c r="N82" s="110">
        <v>386920.03100000002</v>
      </c>
      <c r="O82" s="110">
        <v>90642.721999999994</v>
      </c>
      <c r="P82" s="111">
        <f t="shared" si="1"/>
        <v>38468058.558000021</v>
      </c>
    </row>
    <row r="83" spans="1:16" ht="15" customHeight="1">
      <c r="A83" s="108">
        <v>44227</v>
      </c>
      <c r="B83" s="109" t="s">
        <v>159</v>
      </c>
      <c r="C83" s="110">
        <v>11126558.637000009</v>
      </c>
      <c r="D83" s="110">
        <v>102699.181</v>
      </c>
      <c r="E83" s="110">
        <v>347511.33699999994</v>
      </c>
      <c r="F83" s="110">
        <v>8168537.2380000055</v>
      </c>
      <c r="G83" s="110">
        <v>10964343.630999995</v>
      </c>
      <c r="H83" s="110">
        <v>213384.03899999996</v>
      </c>
      <c r="I83" s="110">
        <v>877632.0129999998</v>
      </c>
      <c r="J83" s="110">
        <v>1656702.5449999997</v>
      </c>
      <c r="K83" s="110">
        <v>735153.21199999982</v>
      </c>
      <c r="L83" s="110">
        <v>372829.22299999994</v>
      </c>
      <c r="M83" s="110">
        <v>417082.58399999997</v>
      </c>
      <c r="N83" s="110">
        <v>395435.55799999996</v>
      </c>
      <c r="O83" s="110">
        <v>96005.96100000001</v>
      </c>
      <c r="P83" s="111">
        <f t="shared" si="1"/>
        <v>35473875.159000009</v>
      </c>
    </row>
    <row r="84" spans="1:16" ht="15" customHeight="1">
      <c r="A84" s="108">
        <v>44255</v>
      </c>
      <c r="B84" s="109" t="s">
        <v>160</v>
      </c>
      <c r="C84" s="110">
        <v>10813785.215999952</v>
      </c>
      <c r="D84" s="110">
        <v>93633.331999999995</v>
      </c>
      <c r="E84" s="110">
        <v>360180.36000000028</v>
      </c>
      <c r="F84" s="110">
        <v>6749661.3909999868</v>
      </c>
      <c r="G84" s="110">
        <v>9781352.5989999995</v>
      </c>
      <c r="H84" s="110">
        <v>201393.9</v>
      </c>
      <c r="I84" s="110">
        <v>1079941.643000002</v>
      </c>
      <c r="J84" s="110">
        <v>1613867.0639999988</v>
      </c>
      <c r="K84" s="110">
        <v>572536.25999999966</v>
      </c>
      <c r="L84" s="110">
        <v>670211.24200000043</v>
      </c>
      <c r="M84" s="110">
        <v>449736.20399999944</v>
      </c>
      <c r="N84" s="110">
        <v>396972.60400000052</v>
      </c>
      <c r="O84" s="110">
        <v>97990.408999999927</v>
      </c>
      <c r="P84" s="111">
        <f t="shared" si="1"/>
        <v>32881262.223999936</v>
      </c>
    </row>
    <row r="85" spans="1:16" ht="15" customHeight="1">
      <c r="A85" s="108">
        <v>44286</v>
      </c>
      <c r="B85" s="109" t="s">
        <v>161</v>
      </c>
      <c r="C85" s="110">
        <v>13220488.263</v>
      </c>
      <c r="D85" s="110">
        <v>127274.908</v>
      </c>
      <c r="E85" s="110">
        <v>405383.45500000002</v>
      </c>
      <c r="F85" s="110">
        <v>5578248.1770000001</v>
      </c>
      <c r="G85" s="110">
        <v>8569186.6830000002</v>
      </c>
      <c r="H85" s="110">
        <v>194452.44</v>
      </c>
      <c r="I85" s="110">
        <v>2815589.17</v>
      </c>
      <c r="J85" s="110">
        <v>1457933.91</v>
      </c>
      <c r="K85" s="110">
        <v>558884.57999999996</v>
      </c>
      <c r="L85" s="110">
        <v>1021241.87</v>
      </c>
      <c r="M85" s="110">
        <v>529526.83799999999</v>
      </c>
      <c r="N85" s="110">
        <v>407315.79800000001</v>
      </c>
      <c r="O85" s="110">
        <v>97525.930999999997</v>
      </c>
      <c r="P85" s="111">
        <f t="shared" si="1"/>
        <v>34983052.023000002</v>
      </c>
    </row>
    <row r="86" spans="1:16" ht="15" customHeight="1">
      <c r="A86" s="108">
        <v>44316</v>
      </c>
      <c r="B86" s="109" t="s">
        <v>162</v>
      </c>
      <c r="C86" s="110">
        <v>12301957.215</v>
      </c>
      <c r="D86" s="110">
        <v>109159.887</v>
      </c>
      <c r="E86" s="110">
        <v>417326.20699999999</v>
      </c>
      <c r="F86" s="110">
        <v>15422133.176000001</v>
      </c>
      <c r="G86" s="110">
        <v>7153341.6090000002</v>
      </c>
      <c r="H86" s="110">
        <v>180885.867</v>
      </c>
      <c r="I86" s="110">
        <v>3135816.5860000001</v>
      </c>
      <c r="J86" s="110">
        <v>1235168.7409999999</v>
      </c>
      <c r="K86" s="110">
        <v>441346.74</v>
      </c>
      <c r="L86" s="110">
        <v>1109379.4310000001</v>
      </c>
      <c r="M86" s="110">
        <v>612847.93000000005</v>
      </c>
      <c r="N86" s="110">
        <v>405969.967</v>
      </c>
      <c r="O86" s="110">
        <v>98726.122000000003</v>
      </c>
      <c r="P86" s="111">
        <f t="shared" si="1"/>
        <v>42624059.478</v>
      </c>
    </row>
    <row r="87" spans="1:16" ht="15" customHeight="1">
      <c r="A87" s="108">
        <v>44347</v>
      </c>
      <c r="B87" s="109" t="s">
        <v>163</v>
      </c>
      <c r="C87" s="110">
        <v>11439896.356000001</v>
      </c>
      <c r="D87" s="110">
        <v>81458.566999999995</v>
      </c>
      <c r="E87" s="110">
        <v>406723.80099999998</v>
      </c>
      <c r="F87" s="110">
        <v>25874985.254999999</v>
      </c>
      <c r="G87" s="110">
        <v>6088481.3600000003</v>
      </c>
      <c r="H87" s="110">
        <v>169011.011</v>
      </c>
      <c r="I87" s="110">
        <v>2827715.406</v>
      </c>
      <c r="J87" s="110">
        <v>1133511.6810000001</v>
      </c>
      <c r="K87" s="110">
        <v>348253.34</v>
      </c>
      <c r="L87" s="110">
        <v>995684.98100000003</v>
      </c>
      <c r="M87" s="110">
        <v>748216.18</v>
      </c>
      <c r="N87" s="110">
        <v>414480.32299999997</v>
      </c>
      <c r="O87" s="110">
        <v>93577.422000000006</v>
      </c>
      <c r="P87" s="111">
        <f t="shared" si="1"/>
        <v>50621995.683000006</v>
      </c>
    </row>
    <row r="88" spans="1:16" ht="15" customHeight="1">
      <c r="A88" s="108">
        <v>44377</v>
      </c>
      <c r="B88" s="109" t="s">
        <v>164</v>
      </c>
      <c r="C88" s="110">
        <v>13476354.74</v>
      </c>
      <c r="D88" s="110">
        <v>73575.627999999997</v>
      </c>
      <c r="E88" s="110">
        <v>421969.81</v>
      </c>
      <c r="F88" s="110">
        <v>26716953.368999999</v>
      </c>
      <c r="G88" s="110">
        <v>5571435.5089999996</v>
      </c>
      <c r="H88" s="110">
        <v>159424.11199999999</v>
      </c>
      <c r="I88" s="110">
        <v>2596308.841</v>
      </c>
      <c r="J88" s="110">
        <v>999649.32700000005</v>
      </c>
      <c r="K88" s="110">
        <v>340884.21</v>
      </c>
      <c r="L88" s="110">
        <v>921437.03599999996</v>
      </c>
      <c r="M88" s="110">
        <v>913112.804</v>
      </c>
      <c r="N88" s="110">
        <v>441351.53100000002</v>
      </c>
      <c r="O88" s="110">
        <v>93861.361999999994</v>
      </c>
      <c r="P88" s="111">
        <f t="shared" si="1"/>
        <v>52726318.278999999</v>
      </c>
    </row>
    <row r="89" spans="1:16" ht="15" customHeight="1">
      <c r="A89" s="108">
        <v>44408</v>
      </c>
      <c r="B89" s="109" t="s">
        <v>165</v>
      </c>
      <c r="C89" s="110">
        <v>14414481.767999999</v>
      </c>
      <c r="D89" s="110">
        <v>108913.738</v>
      </c>
      <c r="E89" s="110">
        <v>412843.58399999997</v>
      </c>
      <c r="F89" s="110">
        <v>23833613.77</v>
      </c>
      <c r="G89" s="110">
        <v>4944407.9119999995</v>
      </c>
      <c r="H89" s="110">
        <v>143421.361</v>
      </c>
      <c r="I89" s="110">
        <v>2199817.6669999999</v>
      </c>
      <c r="J89" s="110">
        <v>866666.71699999995</v>
      </c>
      <c r="K89" s="110">
        <v>312681.28999999998</v>
      </c>
      <c r="L89" s="110">
        <v>844252.14300000004</v>
      </c>
      <c r="M89" s="110">
        <v>863653.99</v>
      </c>
      <c r="N89" s="110">
        <v>463113.07699999999</v>
      </c>
      <c r="O89" s="110">
        <v>92334.585000000006</v>
      </c>
      <c r="P89" s="111">
        <f t="shared" si="1"/>
        <v>49500201.602000006</v>
      </c>
    </row>
    <row r="90" spans="1:16" ht="15" customHeight="1">
      <c r="A90" s="108">
        <v>44439</v>
      </c>
      <c r="B90" s="109" t="s">
        <v>166</v>
      </c>
      <c r="C90" s="110">
        <v>15887694.83</v>
      </c>
      <c r="D90" s="110">
        <v>124572.337</v>
      </c>
      <c r="E90" s="110">
        <v>407247.50199999998</v>
      </c>
      <c r="F90" s="110">
        <v>21688679.679000001</v>
      </c>
      <c r="G90" s="110">
        <v>4262201.6349999998</v>
      </c>
      <c r="H90" s="110">
        <v>132253.03599999999</v>
      </c>
      <c r="I90" s="110">
        <v>1908280.2009999999</v>
      </c>
      <c r="J90" s="110">
        <v>773815.67500000005</v>
      </c>
      <c r="K90" s="110">
        <v>231497.72700000001</v>
      </c>
      <c r="L90" s="110">
        <v>768602.49199999997</v>
      </c>
      <c r="M90" s="110">
        <v>662551.48499999999</v>
      </c>
      <c r="N90" s="110">
        <v>481846.72100000002</v>
      </c>
      <c r="O90" s="110">
        <v>90171.047999999995</v>
      </c>
      <c r="P90" s="111">
        <f t="shared" si="1"/>
        <v>47419414.367999993</v>
      </c>
    </row>
    <row r="91" spans="1:16" ht="15" customHeight="1">
      <c r="A91" s="108">
        <v>44469</v>
      </c>
      <c r="B91" s="109" t="s">
        <v>167</v>
      </c>
      <c r="C91" s="110">
        <v>15539169.484999999</v>
      </c>
      <c r="D91" s="110">
        <v>126296.837</v>
      </c>
      <c r="E91" s="110">
        <v>398757.40500000003</v>
      </c>
      <c r="F91" s="110">
        <v>18582978.818</v>
      </c>
      <c r="G91" s="110">
        <v>3349315.8459999999</v>
      </c>
      <c r="H91" s="110">
        <v>114610.709</v>
      </c>
      <c r="I91" s="110">
        <v>1544833.5889999999</v>
      </c>
      <c r="J91" s="110">
        <v>687193.995</v>
      </c>
      <c r="K91" s="110">
        <v>268939.495</v>
      </c>
      <c r="L91" s="110">
        <v>712183.41500000004</v>
      </c>
      <c r="M91" s="110">
        <v>622597.56799999997</v>
      </c>
      <c r="N91" s="110">
        <v>474418.897</v>
      </c>
      <c r="O91" s="110">
        <v>87816.312000000005</v>
      </c>
      <c r="P91" s="111">
        <f t="shared" si="1"/>
        <v>42509112.370999999</v>
      </c>
    </row>
    <row r="92" spans="1:16" ht="15" customHeight="1">
      <c r="A92" s="108">
        <v>44500</v>
      </c>
      <c r="B92" s="109" t="s">
        <v>168</v>
      </c>
      <c r="C92" s="110">
        <v>14327291.773</v>
      </c>
      <c r="D92" s="110">
        <v>118572.875</v>
      </c>
      <c r="E92" s="110">
        <v>384804.33899999998</v>
      </c>
      <c r="F92" s="110">
        <v>15374719.221999999</v>
      </c>
      <c r="G92" s="110">
        <v>3170792.8849999998</v>
      </c>
      <c r="H92" s="110">
        <v>121502.728</v>
      </c>
      <c r="I92" s="110">
        <v>1180378.392</v>
      </c>
      <c r="J92" s="110">
        <v>590647.62600000005</v>
      </c>
      <c r="K92" s="110">
        <v>195977.88</v>
      </c>
      <c r="L92" s="110">
        <v>648641.71900000004</v>
      </c>
      <c r="M92" s="110">
        <v>652024.99899999995</v>
      </c>
      <c r="N92" s="110">
        <v>453716.67300000001</v>
      </c>
      <c r="O92" s="110">
        <v>87226.053</v>
      </c>
      <c r="P92" s="111">
        <f t="shared" si="1"/>
        <v>37306297.163999997</v>
      </c>
    </row>
    <row r="93" spans="1:16" ht="15" customHeight="1">
      <c r="A93" s="108">
        <v>44530</v>
      </c>
      <c r="B93" s="109" t="s">
        <v>169</v>
      </c>
      <c r="C93" s="110">
        <v>13127191.404999999</v>
      </c>
      <c r="D93" s="110">
        <v>93349.01</v>
      </c>
      <c r="E93" s="110">
        <v>371996.01899999997</v>
      </c>
      <c r="F93" s="110">
        <v>12134748.538000001</v>
      </c>
      <c r="G93" s="110">
        <v>8916190.3619999997</v>
      </c>
      <c r="H93" s="110">
        <v>149045.71400000001</v>
      </c>
      <c r="I93" s="110">
        <v>945942.04399999999</v>
      </c>
      <c r="J93" s="110">
        <v>557521.62399999995</v>
      </c>
      <c r="K93" s="110">
        <v>246728.889</v>
      </c>
      <c r="L93" s="110">
        <v>589056.054</v>
      </c>
      <c r="M93" s="110">
        <v>590088.62699999998</v>
      </c>
      <c r="N93" s="110">
        <v>453490.08299999998</v>
      </c>
      <c r="O93" s="110">
        <v>91835.611000000004</v>
      </c>
      <c r="P93" s="111">
        <f t="shared" si="1"/>
        <v>38267183.979999989</v>
      </c>
    </row>
    <row r="94" spans="1:16" ht="7.5" customHeight="1">
      <c r="A94" s="73"/>
      <c r="B94" s="118"/>
      <c r="C94" s="2"/>
      <c r="D94" s="2"/>
      <c r="E94" s="2"/>
      <c r="F94" s="2"/>
      <c r="G94" s="111"/>
      <c r="H94" s="111"/>
      <c r="I94" s="111"/>
      <c r="J94" s="111"/>
      <c r="K94" s="111"/>
      <c r="L94" s="111"/>
      <c r="M94" s="111"/>
      <c r="N94" s="111"/>
      <c r="O94" s="111"/>
      <c r="P94" s="111"/>
    </row>
    <row r="95" spans="1:16" ht="18.600000000000001" customHeight="1">
      <c r="A95" s="889" t="s">
        <v>170</v>
      </c>
      <c r="B95" s="889"/>
      <c r="C95" s="889"/>
      <c r="D95" s="889"/>
      <c r="E95" s="889"/>
      <c r="F95" s="889"/>
      <c r="G95" s="889"/>
      <c r="H95" s="889"/>
      <c r="I95" s="889"/>
      <c r="J95" s="889"/>
      <c r="K95" s="889"/>
      <c r="L95" s="889"/>
      <c r="M95" s="889"/>
      <c r="N95" s="889"/>
      <c r="O95" s="889"/>
      <c r="P95" s="889"/>
    </row>
    <row r="96" spans="1:16" ht="13.5">
      <c r="C96" s="119"/>
      <c r="D96" s="119"/>
      <c r="E96" s="119"/>
      <c r="F96" s="119"/>
      <c r="G96" s="120"/>
      <c r="H96" s="120"/>
      <c r="I96" s="120"/>
      <c r="J96" s="120"/>
      <c r="K96" s="120"/>
      <c r="L96" s="120"/>
      <c r="M96" s="120"/>
      <c r="N96" s="120"/>
      <c r="O96" s="120"/>
      <c r="P96" s="120"/>
    </row>
    <row r="97" spans="3:6" ht="13.5">
      <c r="C97" s="119"/>
      <c r="D97" s="119"/>
      <c r="E97" s="119"/>
      <c r="F97" s="119"/>
    </row>
    <row r="98" spans="3:6" ht="13.5">
      <c r="C98" s="119"/>
      <c r="D98" s="119"/>
      <c r="E98" s="119"/>
      <c r="F98" s="119"/>
    </row>
    <row r="99" spans="3:6" ht="13.5">
      <c r="C99" s="121"/>
      <c r="D99" s="121"/>
      <c r="E99" s="121"/>
      <c r="F99" s="121"/>
    </row>
    <row r="100" spans="3:6" ht="13.5">
      <c r="C100" s="119"/>
      <c r="D100" s="119"/>
      <c r="E100" s="119"/>
      <c r="F100" s="119"/>
    </row>
    <row r="101" spans="3:6" ht="13.5">
      <c r="C101" s="119"/>
      <c r="D101" s="119"/>
      <c r="E101" s="119"/>
      <c r="F101" s="119"/>
    </row>
    <row r="102" spans="3:6" ht="13.5">
      <c r="C102" s="119"/>
      <c r="D102" s="119"/>
      <c r="E102" s="119"/>
      <c r="F102" s="119"/>
    </row>
    <row r="103" spans="3:6" ht="13.5">
      <c r="C103" s="119"/>
      <c r="D103" s="119"/>
      <c r="E103" s="119"/>
      <c r="F103" s="119"/>
    </row>
    <row r="104" spans="3:6" ht="13.5">
      <c r="C104" s="119"/>
      <c r="D104" s="119"/>
      <c r="E104" s="119"/>
      <c r="F104" s="119"/>
    </row>
    <row r="105" spans="3:6" ht="13.5">
      <c r="C105" s="119"/>
      <c r="D105" s="119"/>
      <c r="E105" s="119"/>
      <c r="F105" s="119"/>
    </row>
    <row r="106" spans="3:6" ht="13.5">
      <c r="C106" s="119"/>
      <c r="D106" s="119"/>
      <c r="E106" s="119"/>
      <c r="F106" s="119"/>
    </row>
    <row r="107" spans="3:6" ht="13.5">
      <c r="C107" s="119"/>
      <c r="D107" s="119"/>
      <c r="E107" s="119"/>
      <c r="F107" s="119"/>
    </row>
    <row r="108" spans="3:6" ht="13.5">
      <c r="C108" s="119"/>
      <c r="D108" s="119"/>
      <c r="E108" s="119"/>
      <c r="F108" s="119"/>
    </row>
  </sheetData>
  <mergeCells count="6">
    <mergeCell ref="A95:P95"/>
    <mergeCell ref="A2:P2"/>
    <mergeCell ref="A3:P3"/>
    <mergeCell ref="A4:P4"/>
    <mergeCell ref="C6:P6"/>
    <mergeCell ref="C7:P7"/>
  </mergeCells>
  <hyperlinks>
    <hyperlink ref="D1" location="Indice!A1" display="VOLVER"/>
  </hyperlinks>
  <printOptions horizontalCentered="1" verticalCentered="1"/>
  <pageMargins left="0.75" right="0.75" top="1" bottom="1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3"/>
  <sheetViews>
    <sheetView showGridLines="0" showZeros="0" zoomScale="90" zoomScaleNormal="90" workbookViewId="0">
      <pane ySplit="7" topLeftCell="A119" activePane="bottomLeft" state="frozen"/>
      <selection sqref="A1:D1"/>
      <selection pane="bottomLeft" activeCell="A125" sqref="A125"/>
    </sheetView>
  </sheetViews>
  <sheetFormatPr baseColWidth="10" defaultColWidth="11.42578125" defaultRowHeight="12.75"/>
  <cols>
    <col min="1" max="1" width="9.7109375" style="94" customWidth="1"/>
    <col min="2" max="2" width="4.7109375" style="94" customWidth="1"/>
    <col min="3" max="3" width="10.5703125" style="94" customWidth="1"/>
    <col min="4" max="4" width="12" style="94" customWidth="1"/>
    <col min="5" max="5" width="10.85546875" style="94" customWidth="1"/>
    <col min="6" max="6" width="12" style="94" customWidth="1"/>
    <col min="7" max="7" width="10.7109375" style="94" customWidth="1"/>
    <col min="8" max="8" width="12" style="94" customWidth="1"/>
    <col min="9" max="9" width="11.140625" style="94" customWidth="1"/>
    <col min="10" max="10" width="12" style="94" customWidth="1"/>
    <col min="11" max="11" width="10.5703125" style="94" customWidth="1"/>
    <col min="12" max="12" width="9.85546875" style="94" customWidth="1"/>
    <col min="13" max="13" width="10.5703125" style="94" customWidth="1"/>
    <col min="14" max="14" width="9.140625" style="94" customWidth="1"/>
    <col min="15" max="16" width="8" style="94" customWidth="1"/>
    <col min="17" max="17" width="9.7109375" style="94" customWidth="1"/>
    <col min="18" max="18" width="11.42578125" style="94"/>
    <col min="19" max="20" width="7.5703125" style="94" customWidth="1"/>
    <col min="21" max="23" width="11.42578125" style="94"/>
    <col min="24" max="24" width="9.28515625" style="94" customWidth="1"/>
    <col min="25" max="26" width="10" style="94" customWidth="1"/>
    <col min="27" max="16384" width="11.42578125" style="94"/>
  </cols>
  <sheetData>
    <row r="1" spans="1:26">
      <c r="A1" s="1" t="s">
        <v>171</v>
      </c>
      <c r="B1" s="1"/>
      <c r="D1" s="830" t="s">
        <v>1002</v>
      </c>
    </row>
    <row r="2" spans="1:26" s="122" customFormat="1" ht="22.5" customHeight="1">
      <c r="A2" s="896" t="s">
        <v>172</v>
      </c>
      <c r="B2" s="896"/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  <c r="S2" s="896"/>
      <c r="T2" s="896"/>
      <c r="U2" s="896"/>
      <c r="V2" s="896"/>
      <c r="W2" s="896"/>
      <c r="X2" s="896"/>
      <c r="Y2" s="896"/>
      <c r="Z2" s="896"/>
    </row>
    <row r="3" spans="1:26" ht="15" customHeight="1">
      <c r="A3" s="891" t="s">
        <v>173</v>
      </c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  <c r="O3" s="891"/>
      <c r="P3" s="891"/>
      <c r="Q3" s="891"/>
      <c r="R3" s="891"/>
      <c r="S3" s="891"/>
      <c r="T3" s="891"/>
      <c r="U3" s="891"/>
      <c r="V3" s="891"/>
      <c r="W3" s="891"/>
      <c r="X3" s="891"/>
      <c r="Y3" s="891"/>
      <c r="Z3" s="891"/>
    </row>
    <row r="4" spans="1:26" ht="12.75" customHeight="1">
      <c r="A4" s="123"/>
      <c r="B4" s="123"/>
      <c r="C4" s="124"/>
      <c r="D4" s="124"/>
      <c r="E4" s="124"/>
      <c r="F4" s="124"/>
      <c r="G4" s="125"/>
      <c r="H4" s="124"/>
      <c r="I4" s="124"/>
      <c r="J4" s="126"/>
      <c r="K4" s="126"/>
      <c r="L4" s="125"/>
      <c r="M4" s="125"/>
      <c r="N4" s="98"/>
      <c r="O4" s="127"/>
      <c r="P4" s="128"/>
      <c r="Q4" s="125"/>
      <c r="R4" s="125"/>
      <c r="S4" s="125"/>
      <c r="T4" s="125"/>
      <c r="U4" s="125"/>
      <c r="V4" s="125"/>
      <c r="W4" s="125"/>
      <c r="X4" s="125"/>
      <c r="Y4" s="125"/>
      <c r="Z4" s="125"/>
    </row>
    <row r="5" spans="1:26" s="134" customFormat="1" ht="37.5" customHeight="1">
      <c r="A5" s="129"/>
      <c r="B5" s="129"/>
      <c r="C5" s="130" t="s">
        <v>174</v>
      </c>
      <c r="D5" s="130" t="s">
        <v>175</v>
      </c>
      <c r="E5" s="130" t="s">
        <v>176</v>
      </c>
      <c r="F5" s="130" t="s">
        <v>177</v>
      </c>
      <c r="G5" s="131" t="s">
        <v>178</v>
      </c>
      <c r="H5" s="132" t="s">
        <v>179</v>
      </c>
      <c r="I5" s="130" t="s">
        <v>180</v>
      </c>
      <c r="J5" s="130" t="s">
        <v>181</v>
      </c>
      <c r="K5" s="130" t="s">
        <v>182</v>
      </c>
      <c r="L5" s="897" t="s">
        <v>183</v>
      </c>
      <c r="M5" s="897"/>
      <c r="N5" s="131" t="s">
        <v>184</v>
      </c>
      <c r="O5" s="133" t="s">
        <v>185</v>
      </c>
      <c r="P5" s="133" t="s">
        <v>186</v>
      </c>
      <c r="Q5" s="133" t="s">
        <v>187</v>
      </c>
      <c r="R5" s="133" t="s">
        <v>188</v>
      </c>
      <c r="S5" s="93" t="s">
        <v>189</v>
      </c>
      <c r="T5" s="93" t="s">
        <v>190</v>
      </c>
      <c r="U5" s="133" t="s">
        <v>191</v>
      </c>
      <c r="V5" s="133" t="s">
        <v>192</v>
      </c>
      <c r="W5" s="133" t="s">
        <v>193</v>
      </c>
      <c r="X5" s="93" t="s">
        <v>194</v>
      </c>
      <c r="Y5" s="133" t="s">
        <v>195</v>
      </c>
      <c r="Z5" s="133" t="s">
        <v>196</v>
      </c>
    </row>
    <row r="6" spans="1:26" s="134" customFormat="1" ht="12" customHeight="1">
      <c r="A6" s="135"/>
      <c r="B6" s="135"/>
      <c r="C6" s="136" t="s">
        <v>197</v>
      </c>
      <c r="D6" s="136" t="s">
        <v>197</v>
      </c>
      <c r="E6" s="136" t="s">
        <v>198</v>
      </c>
      <c r="F6" s="136" t="s">
        <v>198</v>
      </c>
      <c r="G6" s="136" t="s">
        <v>199</v>
      </c>
      <c r="H6" s="137" t="s">
        <v>199</v>
      </c>
      <c r="I6" s="136" t="s">
        <v>199</v>
      </c>
      <c r="J6" s="136" t="s">
        <v>199</v>
      </c>
      <c r="K6" s="136" t="s">
        <v>199</v>
      </c>
      <c r="L6" s="137"/>
      <c r="M6" s="137"/>
      <c r="N6" s="137" t="s">
        <v>200</v>
      </c>
      <c r="O6" s="894" t="s">
        <v>201</v>
      </c>
      <c r="P6" s="898" t="s">
        <v>202</v>
      </c>
      <c r="Q6" s="898" t="s">
        <v>203</v>
      </c>
      <c r="R6" s="136" t="s">
        <v>204</v>
      </c>
      <c r="S6" s="898" t="s">
        <v>205</v>
      </c>
      <c r="T6" s="898" t="s">
        <v>206</v>
      </c>
      <c r="U6" s="136" t="s">
        <v>207</v>
      </c>
      <c r="V6" s="136" t="s">
        <v>207</v>
      </c>
      <c r="W6" s="136" t="s">
        <v>208</v>
      </c>
      <c r="X6" s="898" t="s">
        <v>209</v>
      </c>
      <c r="Y6" s="898" t="s">
        <v>210</v>
      </c>
      <c r="Z6" s="894" t="s">
        <v>211</v>
      </c>
    </row>
    <row r="7" spans="1:26" s="134" customFormat="1" ht="12" customHeight="1">
      <c r="A7" s="135"/>
      <c r="B7" s="135"/>
      <c r="C7" s="138" t="s">
        <v>212</v>
      </c>
      <c r="D7" s="138" t="s">
        <v>213</v>
      </c>
      <c r="E7" s="138" t="s">
        <v>212</v>
      </c>
      <c r="F7" s="138" t="s">
        <v>213</v>
      </c>
      <c r="G7" s="138"/>
      <c r="H7" s="138" t="s">
        <v>213</v>
      </c>
      <c r="I7" s="138" t="s">
        <v>214</v>
      </c>
      <c r="J7" s="138" t="s">
        <v>215</v>
      </c>
      <c r="K7" s="138"/>
      <c r="L7" s="139" t="s">
        <v>216</v>
      </c>
      <c r="M7" s="139" t="s">
        <v>217</v>
      </c>
      <c r="N7" s="140"/>
      <c r="O7" s="895"/>
      <c r="P7" s="899"/>
      <c r="Q7" s="899"/>
      <c r="R7" s="138" t="s">
        <v>218</v>
      </c>
      <c r="S7" s="899"/>
      <c r="T7" s="899"/>
      <c r="U7" s="138" t="s">
        <v>218</v>
      </c>
      <c r="V7" s="138" t="s">
        <v>218</v>
      </c>
      <c r="W7" s="138" t="s">
        <v>218</v>
      </c>
      <c r="X7" s="899"/>
      <c r="Y7" s="899"/>
      <c r="Z7" s="895"/>
    </row>
    <row r="8" spans="1:26" s="74" customFormat="1" ht="13.5" customHeight="1">
      <c r="A8" s="141" t="s">
        <v>219</v>
      </c>
      <c r="B8" s="69" t="s">
        <v>158</v>
      </c>
      <c r="C8" s="111">
        <v>436050</v>
      </c>
      <c r="D8" s="111">
        <v>39291</v>
      </c>
      <c r="E8" s="111">
        <v>20640</v>
      </c>
      <c r="F8" s="111">
        <v>64</v>
      </c>
      <c r="G8" s="111">
        <v>442819</v>
      </c>
      <c r="H8" s="111">
        <v>270668</v>
      </c>
      <c r="I8" s="111">
        <v>15455</v>
      </c>
      <c r="J8" s="111">
        <v>104308</v>
      </c>
      <c r="K8" s="111">
        <v>52388</v>
      </c>
      <c r="L8" s="111">
        <v>4684</v>
      </c>
      <c r="M8" s="111">
        <v>4673</v>
      </c>
      <c r="N8" s="111">
        <v>1637</v>
      </c>
      <c r="O8" s="111">
        <v>79582</v>
      </c>
      <c r="P8" s="111">
        <v>3914</v>
      </c>
      <c r="Q8" s="111">
        <v>17</v>
      </c>
      <c r="R8" s="111">
        <v>28054</v>
      </c>
      <c r="S8" s="111">
        <v>0</v>
      </c>
      <c r="T8" s="111">
        <v>0</v>
      </c>
      <c r="U8" s="111">
        <v>2604</v>
      </c>
      <c r="V8" s="111">
        <v>693</v>
      </c>
      <c r="W8" s="111">
        <v>25</v>
      </c>
      <c r="X8" s="111">
        <v>73136</v>
      </c>
      <c r="Y8" s="111">
        <v>325911.40000000002</v>
      </c>
      <c r="Z8" s="111">
        <v>103761.34</v>
      </c>
    </row>
    <row r="9" spans="1:26" s="74" customFormat="1" ht="13.5" customHeight="1">
      <c r="A9" s="141" t="s">
        <v>220</v>
      </c>
      <c r="B9" s="69" t="s">
        <v>159</v>
      </c>
      <c r="C9" s="111">
        <v>418870</v>
      </c>
      <c r="D9" s="111">
        <v>26481</v>
      </c>
      <c r="E9" s="111">
        <v>23591</v>
      </c>
      <c r="F9" s="111">
        <v>145</v>
      </c>
      <c r="G9" s="111">
        <v>391675</v>
      </c>
      <c r="H9" s="111">
        <v>231322</v>
      </c>
      <c r="I9" s="111">
        <v>9290</v>
      </c>
      <c r="J9" s="111">
        <v>96468</v>
      </c>
      <c r="K9" s="111">
        <v>54595</v>
      </c>
      <c r="L9" s="111">
        <v>5375</v>
      </c>
      <c r="M9" s="111">
        <v>5306</v>
      </c>
      <c r="N9" s="111">
        <v>1553</v>
      </c>
      <c r="O9" s="111">
        <v>73161</v>
      </c>
      <c r="P9" s="111">
        <v>4043</v>
      </c>
      <c r="Q9" s="111">
        <v>14</v>
      </c>
      <c r="R9" s="111">
        <v>23958</v>
      </c>
      <c r="S9" s="111">
        <v>0</v>
      </c>
      <c r="T9" s="111">
        <v>1</v>
      </c>
      <c r="U9" s="111">
        <v>3747</v>
      </c>
      <c r="V9" s="111">
        <v>316</v>
      </c>
      <c r="W9" s="111">
        <v>8</v>
      </c>
      <c r="X9" s="111">
        <v>63117</v>
      </c>
      <c r="Y9" s="111">
        <v>313165.73</v>
      </c>
      <c r="Z9" s="111">
        <v>102742.02</v>
      </c>
    </row>
    <row r="10" spans="1:26" s="74" customFormat="1" ht="13.5" customHeight="1">
      <c r="A10" s="141" t="s">
        <v>221</v>
      </c>
      <c r="B10" s="69" t="s">
        <v>160</v>
      </c>
      <c r="C10" s="111">
        <v>504646</v>
      </c>
      <c r="D10" s="111">
        <v>19283</v>
      </c>
      <c r="E10" s="111">
        <v>25102</v>
      </c>
      <c r="F10" s="111">
        <v>156</v>
      </c>
      <c r="G10" s="111">
        <v>479873</v>
      </c>
      <c r="H10" s="111">
        <v>295516</v>
      </c>
      <c r="I10" s="111">
        <v>16695</v>
      </c>
      <c r="J10" s="111">
        <v>104487</v>
      </c>
      <c r="K10" s="111">
        <v>63175</v>
      </c>
      <c r="L10" s="111">
        <v>5525</v>
      </c>
      <c r="M10" s="111">
        <v>5525</v>
      </c>
      <c r="N10" s="111">
        <v>2039</v>
      </c>
      <c r="O10" s="111">
        <v>79196</v>
      </c>
      <c r="P10" s="111">
        <v>2493</v>
      </c>
      <c r="Q10" s="111">
        <v>37</v>
      </c>
      <c r="R10" s="111">
        <v>31259</v>
      </c>
      <c r="S10" s="111">
        <v>0</v>
      </c>
      <c r="T10" s="111">
        <v>87</v>
      </c>
      <c r="U10" s="111">
        <v>4147</v>
      </c>
      <c r="V10" s="111">
        <v>299</v>
      </c>
      <c r="W10" s="111">
        <v>1</v>
      </c>
      <c r="X10" s="111">
        <v>95426</v>
      </c>
      <c r="Y10" s="111">
        <v>379547.61</v>
      </c>
      <c r="Z10" s="111">
        <v>120111.96</v>
      </c>
    </row>
    <row r="11" spans="1:26" s="74" customFormat="1" ht="13.5" customHeight="1">
      <c r="A11" s="141" t="s">
        <v>222</v>
      </c>
      <c r="B11" s="69" t="s">
        <v>161</v>
      </c>
      <c r="C11" s="111">
        <v>474278</v>
      </c>
      <c r="D11" s="111">
        <v>14398</v>
      </c>
      <c r="E11" s="111">
        <v>26234</v>
      </c>
      <c r="F11" s="111">
        <v>258</v>
      </c>
      <c r="G11" s="111">
        <v>449431</v>
      </c>
      <c r="H11" s="111">
        <v>285708</v>
      </c>
      <c r="I11" s="111">
        <v>16135</v>
      </c>
      <c r="J11" s="111">
        <v>91029</v>
      </c>
      <c r="K11" s="111">
        <v>56559</v>
      </c>
      <c r="L11" s="111">
        <v>7904</v>
      </c>
      <c r="M11" s="111">
        <v>7904</v>
      </c>
      <c r="N11" s="111">
        <v>1682</v>
      </c>
      <c r="O11" s="111">
        <v>74512</v>
      </c>
      <c r="P11" s="111">
        <v>1724</v>
      </c>
      <c r="Q11" s="111">
        <v>19</v>
      </c>
      <c r="R11" s="111">
        <v>33132</v>
      </c>
      <c r="S11" s="111">
        <v>0</v>
      </c>
      <c r="T11" s="111">
        <v>1</v>
      </c>
      <c r="U11" s="111">
        <v>3192</v>
      </c>
      <c r="V11" s="111">
        <v>318</v>
      </c>
      <c r="W11" s="111">
        <v>6</v>
      </c>
      <c r="X11" s="111">
        <v>88945</v>
      </c>
      <c r="Y11" s="111">
        <v>359486.13</v>
      </c>
      <c r="Z11" s="111">
        <v>109897.395</v>
      </c>
    </row>
    <row r="12" spans="1:26" s="74" customFormat="1" ht="13.5" customHeight="1">
      <c r="A12" s="141" t="s">
        <v>223</v>
      </c>
      <c r="B12" s="69" t="s">
        <v>162</v>
      </c>
      <c r="C12" s="111">
        <v>511351</v>
      </c>
      <c r="D12" s="111">
        <v>14199</v>
      </c>
      <c r="E12" s="111">
        <v>30057</v>
      </c>
      <c r="F12" s="111">
        <v>324</v>
      </c>
      <c r="G12" s="111">
        <v>455560</v>
      </c>
      <c r="H12" s="111">
        <v>313521</v>
      </c>
      <c r="I12" s="111">
        <v>15721</v>
      </c>
      <c r="J12" s="111">
        <v>67451</v>
      </c>
      <c r="K12" s="111">
        <v>58867</v>
      </c>
      <c r="L12" s="111">
        <v>11438</v>
      </c>
      <c r="M12" s="111">
        <v>11432</v>
      </c>
      <c r="N12" s="111">
        <v>2578</v>
      </c>
      <c r="O12" s="111">
        <v>81778</v>
      </c>
      <c r="P12" s="111">
        <v>1969</v>
      </c>
      <c r="Q12" s="111">
        <v>198</v>
      </c>
      <c r="R12" s="111">
        <v>43332</v>
      </c>
      <c r="S12" s="111">
        <v>0</v>
      </c>
      <c r="T12" s="111">
        <v>2</v>
      </c>
      <c r="U12" s="111">
        <v>4491</v>
      </c>
      <c r="V12" s="111">
        <v>260</v>
      </c>
      <c r="W12" s="111">
        <v>7</v>
      </c>
      <c r="X12" s="111">
        <v>93336</v>
      </c>
      <c r="Y12" s="111">
        <v>383324.5</v>
      </c>
      <c r="Z12" s="111">
        <v>124266</v>
      </c>
    </row>
    <row r="13" spans="1:26" s="74" customFormat="1" ht="13.5" customHeight="1">
      <c r="A13" s="141" t="s">
        <v>224</v>
      </c>
      <c r="B13" s="69" t="s">
        <v>163</v>
      </c>
      <c r="C13" s="111">
        <v>499301</v>
      </c>
      <c r="D13" s="111">
        <v>11544</v>
      </c>
      <c r="E13" s="111">
        <v>27878</v>
      </c>
      <c r="F13" s="111">
        <v>287</v>
      </c>
      <c r="G13" s="111">
        <v>471383</v>
      </c>
      <c r="H13" s="111">
        <v>315690</v>
      </c>
      <c r="I13" s="111">
        <v>16754</v>
      </c>
      <c r="J13" s="111">
        <v>84745</v>
      </c>
      <c r="K13" s="111">
        <v>54194</v>
      </c>
      <c r="L13" s="111">
        <v>15641</v>
      </c>
      <c r="M13" s="111">
        <v>15638</v>
      </c>
      <c r="N13" s="111">
        <v>3443</v>
      </c>
      <c r="O13" s="111">
        <v>61758</v>
      </c>
      <c r="P13" s="111">
        <v>1760</v>
      </c>
      <c r="Q13" s="111">
        <v>18</v>
      </c>
      <c r="R13" s="111">
        <v>40351</v>
      </c>
      <c r="S13" s="111">
        <v>0</v>
      </c>
      <c r="T13" s="111">
        <v>2</v>
      </c>
      <c r="U13" s="111">
        <v>3138</v>
      </c>
      <c r="V13" s="111">
        <v>258</v>
      </c>
      <c r="W13" s="111">
        <v>9</v>
      </c>
      <c r="X13" s="111">
        <v>66396</v>
      </c>
      <c r="Y13" s="111">
        <v>374979.91000000003</v>
      </c>
      <c r="Z13" s="111">
        <v>123229.01</v>
      </c>
    </row>
    <row r="14" spans="1:26" s="74" customFormat="1" ht="13.5" customHeight="1">
      <c r="A14" s="141" t="s">
        <v>225</v>
      </c>
      <c r="B14" s="69" t="s">
        <v>164</v>
      </c>
      <c r="C14" s="111">
        <v>486502</v>
      </c>
      <c r="D14" s="111">
        <v>9500</v>
      </c>
      <c r="E14" s="111">
        <v>25100</v>
      </c>
      <c r="F14" s="111">
        <v>189</v>
      </c>
      <c r="G14" s="111">
        <v>475235</v>
      </c>
      <c r="H14" s="111">
        <v>313103</v>
      </c>
      <c r="I14" s="111">
        <v>10627</v>
      </c>
      <c r="J14" s="111">
        <v>89632</v>
      </c>
      <c r="K14" s="111">
        <v>61873</v>
      </c>
      <c r="L14" s="111">
        <v>15534</v>
      </c>
      <c r="M14" s="111">
        <v>15534</v>
      </c>
      <c r="N14" s="111">
        <v>1476</v>
      </c>
      <c r="O14" s="111">
        <v>61466</v>
      </c>
      <c r="P14" s="111">
        <v>1177</v>
      </c>
      <c r="Q14" s="111">
        <v>23</v>
      </c>
      <c r="R14" s="111">
        <v>38013</v>
      </c>
      <c r="S14" s="111">
        <v>0</v>
      </c>
      <c r="T14" s="111">
        <v>0</v>
      </c>
      <c r="U14" s="111">
        <v>4190</v>
      </c>
      <c r="V14" s="111">
        <v>281</v>
      </c>
      <c r="W14" s="111">
        <v>2</v>
      </c>
      <c r="X14" s="111">
        <v>78319</v>
      </c>
      <c r="Y14" s="111">
        <v>366210.73</v>
      </c>
      <c r="Z14" s="111">
        <v>117374.9</v>
      </c>
    </row>
    <row r="15" spans="1:26" s="74" customFormat="1" ht="13.5" customHeight="1">
      <c r="A15" s="141" t="s">
        <v>226</v>
      </c>
      <c r="B15" s="69" t="s">
        <v>165</v>
      </c>
      <c r="C15" s="111">
        <v>492051</v>
      </c>
      <c r="D15" s="111">
        <v>9986</v>
      </c>
      <c r="E15" s="111">
        <v>26829</v>
      </c>
      <c r="F15" s="111">
        <v>274</v>
      </c>
      <c r="G15" s="111">
        <v>483268</v>
      </c>
      <c r="H15" s="111">
        <v>309163</v>
      </c>
      <c r="I15" s="111">
        <v>8082</v>
      </c>
      <c r="J15" s="111">
        <v>104060</v>
      </c>
      <c r="K15" s="111">
        <v>61963</v>
      </c>
      <c r="L15" s="111">
        <v>14294</v>
      </c>
      <c r="M15" s="111">
        <v>14294</v>
      </c>
      <c r="N15" s="111">
        <v>2640</v>
      </c>
      <c r="O15" s="111">
        <v>79161</v>
      </c>
      <c r="P15" s="111">
        <v>1421</v>
      </c>
      <c r="Q15" s="111">
        <v>26</v>
      </c>
      <c r="R15" s="111">
        <v>38367</v>
      </c>
      <c r="S15" s="111">
        <v>0</v>
      </c>
      <c r="T15" s="111">
        <v>34</v>
      </c>
      <c r="U15" s="111">
        <v>1822</v>
      </c>
      <c r="V15" s="111">
        <v>259</v>
      </c>
      <c r="W15" s="111">
        <v>6</v>
      </c>
      <c r="X15" s="111">
        <v>91868</v>
      </c>
      <c r="Y15" s="111">
        <v>374722.42000000004</v>
      </c>
      <c r="Z15" s="111">
        <v>115411.11</v>
      </c>
    </row>
    <row r="16" spans="1:26" s="74" customFormat="1" ht="13.5" customHeight="1">
      <c r="A16" s="141" t="s">
        <v>227</v>
      </c>
      <c r="B16" s="69" t="s">
        <v>228</v>
      </c>
      <c r="C16" s="111">
        <v>481753</v>
      </c>
      <c r="D16" s="111">
        <v>9483</v>
      </c>
      <c r="E16" s="111">
        <v>25919</v>
      </c>
      <c r="F16" s="111">
        <v>161</v>
      </c>
      <c r="G16" s="111">
        <v>487019</v>
      </c>
      <c r="H16" s="111">
        <v>306294</v>
      </c>
      <c r="I16" s="111">
        <v>9483</v>
      </c>
      <c r="J16" s="111">
        <v>111182</v>
      </c>
      <c r="K16" s="111">
        <v>60060</v>
      </c>
      <c r="L16" s="111">
        <v>13337</v>
      </c>
      <c r="M16" s="111">
        <v>13332</v>
      </c>
      <c r="N16" s="111">
        <v>2182</v>
      </c>
      <c r="O16" s="111">
        <v>82247</v>
      </c>
      <c r="P16" s="111">
        <v>911</v>
      </c>
      <c r="Q16" s="111">
        <v>22</v>
      </c>
      <c r="R16" s="111">
        <v>25916</v>
      </c>
      <c r="S16" s="111">
        <v>0</v>
      </c>
      <c r="T16" s="111">
        <v>1</v>
      </c>
      <c r="U16" s="111">
        <v>3835</v>
      </c>
      <c r="V16" s="111">
        <v>0</v>
      </c>
      <c r="W16" s="111">
        <v>10</v>
      </c>
      <c r="X16" s="111">
        <v>81762</v>
      </c>
      <c r="Y16" s="111">
        <v>363739.44999999995</v>
      </c>
      <c r="Z16" s="111">
        <v>113856.26000000001</v>
      </c>
    </row>
    <row r="17" spans="1:26" s="74" customFormat="1" ht="13.5" customHeight="1">
      <c r="A17" s="141" t="s">
        <v>229</v>
      </c>
      <c r="B17" s="69" t="s">
        <v>167</v>
      </c>
      <c r="C17" s="111">
        <v>461805</v>
      </c>
      <c r="D17" s="111">
        <v>7668</v>
      </c>
      <c r="E17" s="111">
        <v>21079</v>
      </c>
      <c r="F17" s="111">
        <v>220</v>
      </c>
      <c r="G17" s="111">
        <v>506359</v>
      </c>
      <c r="H17" s="111">
        <v>320939</v>
      </c>
      <c r="I17" s="111">
        <v>11559</v>
      </c>
      <c r="J17" s="111">
        <v>111562</v>
      </c>
      <c r="K17" s="111">
        <v>62299</v>
      </c>
      <c r="L17" s="111">
        <v>14569</v>
      </c>
      <c r="M17" s="111">
        <v>14564</v>
      </c>
      <c r="N17" s="111">
        <v>2342</v>
      </c>
      <c r="O17" s="111">
        <v>82151</v>
      </c>
      <c r="P17" s="111">
        <v>692</v>
      </c>
      <c r="Q17" s="111">
        <v>18</v>
      </c>
      <c r="R17" s="111">
        <v>37720</v>
      </c>
      <c r="S17" s="111">
        <v>0</v>
      </c>
      <c r="T17" s="111">
        <v>1</v>
      </c>
      <c r="U17" s="111">
        <v>3957</v>
      </c>
      <c r="V17" s="111">
        <v>189</v>
      </c>
      <c r="W17" s="111">
        <v>16</v>
      </c>
      <c r="X17" s="111">
        <v>64276</v>
      </c>
      <c r="Y17" s="111">
        <v>346585.74</v>
      </c>
      <c r="Z17" s="111">
        <v>111922.53</v>
      </c>
    </row>
    <row r="18" spans="1:26" s="74" customFormat="1" ht="13.5" customHeight="1">
      <c r="A18" s="141" t="s">
        <v>230</v>
      </c>
      <c r="B18" s="69" t="s">
        <v>168</v>
      </c>
      <c r="C18" s="111">
        <v>457147</v>
      </c>
      <c r="D18" s="111">
        <v>8043</v>
      </c>
      <c r="E18" s="111">
        <v>17299</v>
      </c>
      <c r="F18" s="111">
        <v>200</v>
      </c>
      <c r="G18" s="111">
        <v>502225</v>
      </c>
      <c r="H18" s="111">
        <v>319953</v>
      </c>
      <c r="I18" s="111">
        <v>12452</v>
      </c>
      <c r="J18" s="111">
        <v>107499</v>
      </c>
      <c r="K18" s="111">
        <v>62321</v>
      </c>
      <c r="L18" s="111">
        <v>9108</v>
      </c>
      <c r="M18" s="111">
        <v>9108</v>
      </c>
      <c r="N18" s="111">
        <v>2321</v>
      </c>
      <c r="O18" s="111">
        <v>82165</v>
      </c>
      <c r="P18" s="111">
        <v>1053</v>
      </c>
      <c r="Q18" s="111">
        <v>23</v>
      </c>
      <c r="R18" s="111">
        <v>37480</v>
      </c>
      <c r="S18" s="111">
        <v>0</v>
      </c>
      <c r="T18" s="111">
        <v>0</v>
      </c>
      <c r="U18" s="111">
        <v>3207</v>
      </c>
      <c r="V18" s="111">
        <v>513</v>
      </c>
      <c r="W18" s="111">
        <v>4</v>
      </c>
      <c r="X18" s="111">
        <v>64383</v>
      </c>
      <c r="Y18" s="111">
        <v>342978.25</v>
      </c>
      <c r="Z18" s="111">
        <v>114275.7</v>
      </c>
    </row>
    <row r="19" spans="1:26" s="74" customFormat="1" ht="13.5" customHeight="1">
      <c r="A19" s="141" t="s">
        <v>231</v>
      </c>
      <c r="B19" s="69" t="s">
        <v>169</v>
      </c>
      <c r="C19" s="111">
        <v>410301</v>
      </c>
      <c r="D19" s="111">
        <v>7252</v>
      </c>
      <c r="E19" s="111">
        <v>15892</v>
      </c>
      <c r="F19" s="111">
        <v>80</v>
      </c>
      <c r="G19" s="111">
        <v>472799</v>
      </c>
      <c r="H19" s="111">
        <v>294383</v>
      </c>
      <c r="I19" s="111">
        <v>14417</v>
      </c>
      <c r="J19" s="111">
        <v>99923</v>
      </c>
      <c r="K19" s="111">
        <v>64076</v>
      </c>
      <c r="L19" s="111">
        <v>8633</v>
      </c>
      <c r="M19" s="111">
        <v>8627</v>
      </c>
      <c r="N19" s="111">
        <v>996</v>
      </c>
      <c r="O19" s="111">
        <v>83870</v>
      </c>
      <c r="P19" s="111">
        <v>1213</v>
      </c>
      <c r="Q19" s="111">
        <v>17</v>
      </c>
      <c r="R19" s="111">
        <v>35901</v>
      </c>
      <c r="S19" s="111">
        <v>0</v>
      </c>
      <c r="T19" s="111">
        <v>1</v>
      </c>
      <c r="U19" s="111">
        <v>2873</v>
      </c>
      <c r="V19" s="111">
        <v>1326</v>
      </c>
      <c r="W19" s="111">
        <v>6</v>
      </c>
      <c r="X19" s="111">
        <v>70205</v>
      </c>
      <c r="Y19" s="111">
        <v>307599.25</v>
      </c>
      <c r="Z19" s="111">
        <v>102568</v>
      </c>
    </row>
    <row r="20" spans="1:26" s="74" customFormat="1" ht="15" customHeight="1">
      <c r="A20" s="142" t="s">
        <v>232</v>
      </c>
      <c r="B20" s="142"/>
      <c r="C20" s="143">
        <f>SUM(C8:C19)</f>
        <v>5634055</v>
      </c>
      <c r="D20" s="143">
        <f t="shared" ref="D20:P20" si="0">SUM(D8:D19)</f>
        <v>177128</v>
      </c>
      <c r="E20" s="143">
        <f t="shared" si="0"/>
        <v>285620</v>
      </c>
      <c r="F20" s="143">
        <f t="shared" si="0"/>
        <v>2358</v>
      </c>
      <c r="G20" s="143">
        <f t="shared" si="0"/>
        <v>5617646</v>
      </c>
      <c r="H20" s="143">
        <f t="shared" si="0"/>
        <v>3576260</v>
      </c>
      <c r="I20" s="143">
        <f t="shared" si="0"/>
        <v>156670</v>
      </c>
      <c r="J20" s="143">
        <f t="shared" si="0"/>
        <v>1172346</v>
      </c>
      <c r="K20" s="143">
        <f t="shared" si="0"/>
        <v>712370</v>
      </c>
      <c r="L20" s="143">
        <f t="shared" si="0"/>
        <v>126042</v>
      </c>
      <c r="M20" s="143">
        <f t="shared" si="0"/>
        <v>125937</v>
      </c>
      <c r="N20" s="143">
        <f t="shared" si="0"/>
        <v>24889</v>
      </c>
      <c r="O20" s="144">
        <f t="shared" si="0"/>
        <v>921047</v>
      </c>
      <c r="P20" s="144">
        <f t="shared" si="0"/>
        <v>22370</v>
      </c>
      <c r="Q20" s="144">
        <f>SUM(Q8:Q19)</f>
        <v>432</v>
      </c>
      <c r="R20" s="144">
        <f>SUM(R8:R19)</f>
        <v>413483</v>
      </c>
      <c r="S20" s="144">
        <f t="shared" ref="S20:T20" si="1">SUM(S8:S19)</f>
        <v>0</v>
      </c>
      <c r="T20" s="144">
        <f t="shared" si="1"/>
        <v>130</v>
      </c>
      <c r="U20" s="144">
        <f>SUM(U8:U19)</f>
        <v>41203</v>
      </c>
      <c r="V20" s="144">
        <f t="shared" ref="V20:Z20" si="2">SUM(V8:V19)</f>
        <v>4712</v>
      </c>
      <c r="W20" s="144">
        <f t="shared" si="2"/>
        <v>100</v>
      </c>
      <c r="X20" s="144">
        <f t="shared" si="2"/>
        <v>931169</v>
      </c>
      <c r="Y20" s="144">
        <f t="shared" si="2"/>
        <v>4238251.12</v>
      </c>
      <c r="Z20" s="144">
        <f t="shared" si="2"/>
        <v>1359416.2250000001</v>
      </c>
    </row>
    <row r="21" spans="1:26" s="74" customFormat="1" ht="13.5" customHeight="1">
      <c r="A21" s="141" t="s">
        <v>219</v>
      </c>
      <c r="B21" s="69" t="s">
        <v>158</v>
      </c>
      <c r="C21" s="111">
        <v>446215.72</v>
      </c>
      <c r="D21" s="111">
        <v>8678.36</v>
      </c>
      <c r="E21" s="111">
        <v>16636</v>
      </c>
      <c r="F21" s="111">
        <v>0</v>
      </c>
      <c r="G21" s="111">
        <v>506269.33999999991</v>
      </c>
      <c r="H21" s="111">
        <v>316179.33999999991</v>
      </c>
      <c r="I21" s="111">
        <v>13076.39</v>
      </c>
      <c r="J21" s="111">
        <v>112747.68</v>
      </c>
      <c r="K21" s="111">
        <v>64265.93</v>
      </c>
      <c r="L21" s="111">
        <v>8697.5399999999991</v>
      </c>
      <c r="M21" s="111">
        <v>8692.5399999999991</v>
      </c>
      <c r="N21" s="111">
        <v>1078</v>
      </c>
      <c r="O21" s="111">
        <v>85757</v>
      </c>
      <c r="P21" s="111">
        <v>986</v>
      </c>
      <c r="Q21" s="111">
        <v>11</v>
      </c>
      <c r="R21" s="111">
        <v>34018</v>
      </c>
      <c r="S21" s="111">
        <v>0</v>
      </c>
      <c r="T21" s="111">
        <v>0</v>
      </c>
      <c r="U21" s="111">
        <v>2924</v>
      </c>
      <c r="V21" s="111">
        <v>225</v>
      </c>
      <c r="W21" s="111">
        <v>8</v>
      </c>
      <c r="X21" s="111">
        <v>61657</v>
      </c>
      <c r="Y21" s="111">
        <v>332080</v>
      </c>
      <c r="Z21" s="111">
        <v>111364</v>
      </c>
    </row>
    <row r="22" spans="1:26" s="74" customFormat="1" ht="13.5" customHeight="1">
      <c r="A22" s="141" t="s">
        <v>220</v>
      </c>
      <c r="B22" s="69" t="s">
        <v>159</v>
      </c>
      <c r="C22" s="111">
        <v>411349</v>
      </c>
      <c r="D22" s="111">
        <v>11030</v>
      </c>
      <c r="E22" s="111">
        <v>21679</v>
      </c>
      <c r="F22" s="111">
        <v>61</v>
      </c>
      <c r="G22" s="111">
        <v>460507.31999999995</v>
      </c>
      <c r="H22" s="111">
        <v>279831.8</v>
      </c>
      <c r="I22" s="111">
        <v>17546.600000000002</v>
      </c>
      <c r="J22" s="111">
        <v>105632.54000000001</v>
      </c>
      <c r="K22" s="111">
        <v>57496.38</v>
      </c>
      <c r="L22" s="111">
        <v>6754.76</v>
      </c>
      <c r="M22" s="111">
        <v>6754.76</v>
      </c>
      <c r="N22" s="111">
        <v>1956</v>
      </c>
      <c r="O22" s="111">
        <v>75706</v>
      </c>
      <c r="P22" s="111">
        <v>1625</v>
      </c>
      <c r="Q22" s="111">
        <v>3</v>
      </c>
      <c r="R22" s="111">
        <v>32348</v>
      </c>
      <c r="S22" s="111">
        <v>1</v>
      </c>
      <c r="T22" s="111">
        <v>4</v>
      </c>
      <c r="U22" s="111">
        <v>3338</v>
      </c>
      <c r="V22" s="111">
        <v>418</v>
      </c>
      <c r="W22" s="111">
        <v>7</v>
      </c>
      <c r="X22" s="111">
        <v>59591</v>
      </c>
      <c r="Y22" s="111">
        <v>309504.20750000002</v>
      </c>
      <c r="Z22" s="111">
        <v>101486.1605</v>
      </c>
    </row>
    <row r="23" spans="1:26" s="74" customFormat="1" ht="13.5" customHeight="1">
      <c r="A23" s="141" t="s">
        <v>221</v>
      </c>
      <c r="B23" s="69" t="s">
        <v>160</v>
      </c>
      <c r="C23" s="111">
        <v>495561.91999999987</v>
      </c>
      <c r="D23" s="111">
        <v>9073.5399999999991</v>
      </c>
      <c r="E23" s="111">
        <v>22497</v>
      </c>
      <c r="F23" s="111">
        <v>1</v>
      </c>
      <c r="G23" s="111">
        <v>517599</v>
      </c>
      <c r="H23" s="111">
        <v>322099</v>
      </c>
      <c r="I23" s="111">
        <v>17385</v>
      </c>
      <c r="J23" s="111">
        <v>121986</v>
      </c>
      <c r="K23" s="111">
        <v>56129</v>
      </c>
      <c r="L23" s="111">
        <v>7097</v>
      </c>
      <c r="M23" s="111">
        <v>6980</v>
      </c>
      <c r="N23" s="111">
        <v>2026</v>
      </c>
      <c r="O23" s="111">
        <v>77167</v>
      </c>
      <c r="P23" s="111">
        <v>1445</v>
      </c>
      <c r="Q23" s="111">
        <v>13</v>
      </c>
      <c r="R23" s="111">
        <v>37742</v>
      </c>
      <c r="S23" s="111">
        <v>5</v>
      </c>
      <c r="T23" s="111">
        <v>0</v>
      </c>
      <c r="U23" s="111">
        <v>4077</v>
      </c>
      <c r="V23" s="111">
        <v>615</v>
      </c>
      <c r="W23" s="111">
        <v>7</v>
      </c>
      <c r="X23" s="111">
        <v>78361</v>
      </c>
      <c r="Y23" s="111">
        <v>372099.89769999997</v>
      </c>
      <c r="Z23" s="111">
        <v>120359.77929999999</v>
      </c>
    </row>
    <row r="24" spans="1:26" s="74" customFormat="1" ht="13.5" customHeight="1">
      <c r="A24" s="141" t="s">
        <v>222</v>
      </c>
      <c r="B24" s="69" t="s">
        <v>161</v>
      </c>
      <c r="C24" s="111">
        <v>494935.89</v>
      </c>
      <c r="D24" s="111">
        <v>9520.4599999999991</v>
      </c>
      <c r="E24" s="111">
        <v>28324.639999999999</v>
      </c>
      <c r="F24" s="111">
        <v>94.210000000000008</v>
      </c>
      <c r="G24" s="111">
        <v>516933</v>
      </c>
      <c r="H24" s="111">
        <v>323444</v>
      </c>
      <c r="I24" s="111">
        <v>17282</v>
      </c>
      <c r="J24" s="111">
        <v>109146</v>
      </c>
      <c r="K24" s="111">
        <v>67061</v>
      </c>
      <c r="L24" s="111">
        <v>7745</v>
      </c>
      <c r="M24" s="111">
        <v>7739</v>
      </c>
      <c r="N24" s="111">
        <v>2782</v>
      </c>
      <c r="O24" s="111">
        <v>74874</v>
      </c>
      <c r="P24" s="111">
        <v>1523</v>
      </c>
      <c r="Q24" s="111">
        <v>199</v>
      </c>
      <c r="R24" s="111">
        <v>39022</v>
      </c>
      <c r="S24" s="111">
        <v>2</v>
      </c>
      <c r="T24" s="111">
        <v>1</v>
      </c>
      <c r="U24" s="111">
        <v>4013</v>
      </c>
      <c r="V24" s="111">
        <v>692</v>
      </c>
      <c r="W24" s="111">
        <v>12</v>
      </c>
      <c r="X24" s="111">
        <v>96132</v>
      </c>
      <c r="Y24" s="111">
        <v>370993.89499999996</v>
      </c>
      <c r="Z24" s="111">
        <v>125586.9423</v>
      </c>
    </row>
    <row r="25" spans="1:26" s="74" customFormat="1" ht="13.5" customHeight="1">
      <c r="A25" s="141" t="s">
        <v>223</v>
      </c>
      <c r="B25" s="69" t="s">
        <v>162</v>
      </c>
      <c r="C25" s="111">
        <v>500988.56000000011</v>
      </c>
      <c r="D25" s="111">
        <v>8232.630000000001</v>
      </c>
      <c r="E25" s="111">
        <v>29108.84</v>
      </c>
      <c r="F25" s="111">
        <v>394.94</v>
      </c>
      <c r="G25" s="111">
        <v>519924</v>
      </c>
      <c r="H25" s="111">
        <v>338686</v>
      </c>
      <c r="I25" s="111">
        <v>19717</v>
      </c>
      <c r="J25" s="111">
        <v>101672</v>
      </c>
      <c r="K25" s="111">
        <v>59849</v>
      </c>
      <c r="L25" s="111">
        <v>8108</v>
      </c>
      <c r="M25" s="111">
        <v>7921</v>
      </c>
      <c r="N25" s="111">
        <v>2628</v>
      </c>
      <c r="O25" s="111">
        <v>78719</v>
      </c>
      <c r="P25" s="111">
        <v>1200</v>
      </c>
      <c r="Q25" s="111">
        <v>101</v>
      </c>
      <c r="R25" s="111">
        <v>40335</v>
      </c>
      <c r="S25" s="111">
        <v>2</v>
      </c>
      <c r="T25" s="111">
        <v>0</v>
      </c>
      <c r="U25" s="111">
        <v>3956</v>
      </c>
      <c r="V25" s="111">
        <v>1583</v>
      </c>
      <c r="W25" s="111">
        <v>8</v>
      </c>
      <c r="X25" s="111">
        <v>109466</v>
      </c>
      <c r="Y25" s="111">
        <v>376686.83</v>
      </c>
      <c r="Z25" s="111">
        <v>123446.2404</v>
      </c>
    </row>
    <row r="26" spans="1:26" s="74" customFormat="1" ht="13.5" customHeight="1">
      <c r="A26" s="141" t="s">
        <v>224</v>
      </c>
      <c r="B26" s="69" t="s">
        <v>163</v>
      </c>
      <c r="C26" s="111">
        <v>434674.45999999996</v>
      </c>
      <c r="D26" s="111">
        <v>6507.8400000000011</v>
      </c>
      <c r="E26" s="111">
        <v>24903</v>
      </c>
      <c r="F26" s="111">
        <v>307</v>
      </c>
      <c r="G26" s="111">
        <v>494874</v>
      </c>
      <c r="H26" s="111">
        <v>330627</v>
      </c>
      <c r="I26" s="111">
        <v>16046</v>
      </c>
      <c r="J26" s="111">
        <v>90417</v>
      </c>
      <c r="K26" s="111">
        <v>57784</v>
      </c>
      <c r="L26" s="111">
        <v>8294</v>
      </c>
      <c r="M26" s="111">
        <v>8126</v>
      </c>
      <c r="N26" s="111">
        <v>2216</v>
      </c>
      <c r="O26" s="111">
        <v>68417</v>
      </c>
      <c r="P26" s="111">
        <v>1492</v>
      </c>
      <c r="Q26" s="111">
        <v>8</v>
      </c>
      <c r="R26" s="111">
        <v>38341</v>
      </c>
      <c r="S26" s="111">
        <v>0</v>
      </c>
      <c r="T26" s="111">
        <v>0</v>
      </c>
      <c r="U26" s="111">
        <v>3010</v>
      </c>
      <c r="V26" s="111">
        <v>253</v>
      </c>
      <c r="W26" s="111">
        <v>7</v>
      </c>
      <c r="X26" s="111">
        <v>89508</v>
      </c>
      <c r="Y26" s="111">
        <v>326092</v>
      </c>
      <c r="Z26" s="111">
        <v>107836.83259999999</v>
      </c>
    </row>
    <row r="27" spans="1:26" s="74" customFormat="1" ht="13.5" customHeight="1">
      <c r="A27" s="141" t="s">
        <v>225</v>
      </c>
      <c r="B27" s="69" t="s">
        <v>164</v>
      </c>
      <c r="C27" s="111">
        <v>465099.56000000017</v>
      </c>
      <c r="D27" s="111">
        <v>4948.9799999999996</v>
      </c>
      <c r="E27" s="111">
        <v>25705.75</v>
      </c>
      <c r="F27" s="111">
        <v>300</v>
      </c>
      <c r="G27" s="111">
        <v>514497</v>
      </c>
      <c r="H27" s="111">
        <v>347113</v>
      </c>
      <c r="I27" s="111">
        <v>12832</v>
      </c>
      <c r="J27" s="111">
        <v>96670</v>
      </c>
      <c r="K27" s="111">
        <v>57882</v>
      </c>
      <c r="L27" s="111">
        <v>9063</v>
      </c>
      <c r="M27" s="111">
        <v>8906</v>
      </c>
      <c r="N27" s="111">
        <v>1752</v>
      </c>
      <c r="O27" s="111">
        <v>71687</v>
      </c>
      <c r="P27" s="111">
        <v>1641</v>
      </c>
      <c r="Q27" s="111">
        <v>6</v>
      </c>
      <c r="R27" s="111">
        <v>38676</v>
      </c>
      <c r="S27" s="111">
        <v>7</v>
      </c>
      <c r="T27" s="111">
        <v>1</v>
      </c>
      <c r="U27" s="111">
        <v>2084</v>
      </c>
      <c r="V27" s="111">
        <v>1344</v>
      </c>
      <c r="W27" s="111">
        <v>7</v>
      </c>
      <c r="X27" s="111">
        <v>99782</v>
      </c>
      <c r="Y27" s="111">
        <v>350111.91249999998</v>
      </c>
      <c r="Z27" s="111">
        <v>114731.6054</v>
      </c>
    </row>
    <row r="28" spans="1:26" s="74" customFormat="1" ht="13.5" customHeight="1">
      <c r="A28" s="141" t="s">
        <v>226</v>
      </c>
      <c r="B28" s="69" t="s">
        <v>165</v>
      </c>
      <c r="C28" s="111">
        <v>486029</v>
      </c>
      <c r="D28" s="111">
        <v>4063</v>
      </c>
      <c r="E28" s="111">
        <v>25331</v>
      </c>
      <c r="F28" s="111">
        <v>250</v>
      </c>
      <c r="G28" s="111">
        <v>522931</v>
      </c>
      <c r="H28" s="111">
        <v>345978</v>
      </c>
      <c r="I28" s="111">
        <v>9866</v>
      </c>
      <c r="J28" s="111">
        <v>106288</v>
      </c>
      <c r="K28" s="111">
        <v>60799</v>
      </c>
      <c r="L28" s="111">
        <v>9034</v>
      </c>
      <c r="M28" s="111">
        <v>9024</v>
      </c>
      <c r="N28" s="111">
        <v>2140</v>
      </c>
      <c r="O28" s="111">
        <v>61885</v>
      </c>
      <c r="P28" s="111">
        <v>925</v>
      </c>
      <c r="Q28" s="111">
        <v>0</v>
      </c>
      <c r="R28" s="111">
        <v>36950</v>
      </c>
      <c r="S28" s="111">
        <v>1</v>
      </c>
      <c r="T28" s="111">
        <v>1</v>
      </c>
      <c r="U28" s="111">
        <v>1997</v>
      </c>
      <c r="V28" s="111">
        <v>1242</v>
      </c>
      <c r="W28" s="111">
        <v>8</v>
      </c>
      <c r="X28" s="111">
        <v>107943</v>
      </c>
      <c r="Y28" s="111">
        <v>367018</v>
      </c>
      <c r="Z28" s="111">
        <v>119816.25</v>
      </c>
    </row>
    <row r="29" spans="1:26" s="74" customFormat="1" ht="13.5" customHeight="1">
      <c r="A29" s="141" t="s">
        <v>227</v>
      </c>
      <c r="B29" s="69" t="s">
        <v>228</v>
      </c>
      <c r="C29" s="111">
        <v>420329</v>
      </c>
      <c r="D29" s="111">
        <v>2962</v>
      </c>
      <c r="E29" s="111">
        <v>20377</v>
      </c>
      <c r="F29" s="111">
        <v>202</v>
      </c>
      <c r="G29" s="111">
        <v>495630</v>
      </c>
      <c r="H29" s="111">
        <v>327351</v>
      </c>
      <c r="I29" s="111">
        <v>9324</v>
      </c>
      <c r="J29" s="111">
        <v>105709</v>
      </c>
      <c r="K29" s="111">
        <v>53246</v>
      </c>
      <c r="L29" s="111">
        <v>7803</v>
      </c>
      <c r="M29" s="111">
        <v>7769</v>
      </c>
      <c r="N29" s="111">
        <v>1110</v>
      </c>
      <c r="O29" s="111">
        <v>69924</v>
      </c>
      <c r="P29" s="111">
        <v>560</v>
      </c>
      <c r="Q29" s="111">
        <v>5</v>
      </c>
      <c r="R29" s="111">
        <v>28361</v>
      </c>
      <c r="S29" s="111">
        <v>0</v>
      </c>
      <c r="T29" s="111">
        <v>0</v>
      </c>
      <c r="U29" s="111">
        <v>2351</v>
      </c>
      <c r="V29" s="111">
        <v>352</v>
      </c>
      <c r="W29" s="111">
        <v>8</v>
      </c>
      <c r="X29" s="111">
        <v>78800</v>
      </c>
      <c r="Y29" s="111">
        <v>315857.31</v>
      </c>
      <c r="Z29" s="111">
        <v>104082.82</v>
      </c>
    </row>
    <row r="30" spans="1:26" s="74" customFormat="1" ht="13.5" customHeight="1">
      <c r="A30" s="141" t="s">
        <v>229</v>
      </c>
      <c r="B30" s="69" t="s">
        <v>167</v>
      </c>
      <c r="C30" s="111">
        <v>429146</v>
      </c>
      <c r="D30" s="111">
        <v>2189</v>
      </c>
      <c r="E30" s="111">
        <v>22505</v>
      </c>
      <c r="F30" s="111">
        <v>17</v>
      </c>
      <c r="G30" s="111">
        <v>532671</v>
      </c>
      <c r="H30" s="111">
        <v>355346</v>
      </c>
      <c r="I30" s="111">
        <v>9137</v>
      </c>
      <c r="J30" s="111">
        <v>116985</v>
      </c>
      <c r="K30" s="111">
        <v>51203</v>
      </c>
      <c r="L30" s="111">
        <v>8261</v>
      </c>
      <c r="M30" s="111">
        <v>8211</v>
      </c>
      <c r="N30" s="111">
        <v>842</v>
      </c>
      <c r="O30" s="111">
        <v>81751</v>
      </c>
      <c r="P30" s="111">
        <v>591</v>
      </c>
      <c r="Q30" s="111">
        <v>15</v>
      </c>
      <c r="R30" s="111">
        <v>28774</v>
      </c>
      <c r="S30" s="111">
        <v>1</v>
      </c>
      <c r="T30" s="111">
        <v>2</v>
      </c>
      <c r="U30" s="111">
        <v>2620</v>
      </c>
      <c r="V30" s="111">
        <v>244</v>
      </c>
      <c r="W30" s="111">
        <v>6</v>
      </c>
      <c r="X30" s="111">
        <v>86408</v>
      </c>
      <c r="Y30" s="111">
        <v>322202</v>
      </c>
      <c r="Z30" s="111">
        <v>105886</v>
      </c>
    </row>
    <row r="31" spans="1:26" s="74" customFormat="1" ht="13.5" customHeight="1">
      <c r="A31" s="141" t="s">
        <v>230</v>
      </c>
      <c r="B31" s="69" t="s">
        <v>168</v>
      </c>
      <c r="C31" s="111">
        <v>413861</v>
      </c>
      <c r="D31" s="111">
        <v>3535</v>
      </c>
      <c r="E31" s="111">
        <v>20869</v>
      </c>
      <c r="F31" s="111">
        <v>134</v>
      </c>
      <c r="G31" s="111">
        <v>530760</v>
      </c>
      <c r="H31" s="111">
        <v>354020</v>
      </c>
      <c r="I31" s="111">
        <v>8620</v>
      </c>
      <c r="J31" s="111">
        <v>108679</v>
      </c>
      <c r="K31" s="111">
        <v>59441</v>
      </c>
      <c r="L31" s="111">
        <v>6189</v>
      </c>
      <c r="M31" s="111">
        <v>6189</v>
      </c>
      <c r="N31" s="111">
        <v>1145</v>
      </c>
      <c r="O31" s="111">
        <v>78123</v>
      </c>
      <c r="P31" s="111">
        <v>194</v>
      </c>
      <c r="Q31" s="111">
        <v>0</v>
      </c>
      <c r="R31" s="111">
        <v>27967</v>
      </c>
      <c r="S31" s="111">
        <v>0</v>
      </c>
      <c r="T31" s="111">
        <v>0</v>
      </c>
      <c r="U31" s="111">
        <v>3082</v>
      </c>
      <c r="V31" s="111">
        <v>287</v>
      </c>
      <c r="W31" s="111">
        <v>7</v>
      </c>
      <c r="X31" s="111">
        <v>70703</v>
      </c>
      <c r="Y31" s="111">
        <v>309640.5</v>
      </c>
      <c r="Z31" s="111">
        <v>102760.02</v>
      </c>
    </row>
    <row r="32" spans="1:26" s="74" customFormat="1" ht="13.5" customHeight="1">
      <c r="A32" s="141" t="s">
        <v>231</v>
      </c>
      <c r="B32" s="69" t="s">
        <v>169</v>
      </c>
      <c r="C32" s="111">
        <v>416150</v>
      </c>
      <c r="D32" s="111">
        <v>4700</v>
      </c>
      <c r="E32" s="111">
        <v>16992</v>
      </c>
      <c r="F32" s="111">
        <v>74</v>
      </c>
      <c r="G32" s="111">
        <v>537592</v>
      </c>
      <c r="H32" s="111">
        <v>373928</v>
      </c>
      <c r="I32" s="111">
        <v>5799</v>
      </c>
      <c r="J32" s="111">
        <v>94551</v>
      </c>
      <c r="K32" s="111">
        <v>63314</v>
      </c>
      <c r="L32" s="111">
        <v>6003</v>
      </c>
      <c r="M32" s="111">
        <v>5998</v>
      </c>
      <c r="N32" s="111">
        <v>1136</v>
      </c>
      <c r="O32" s="111">
        <v>82915</v>
      </c>
      <c r="P32" s="111">
        <v>1050</v>
      </c>
      <c r="Q32" s="111">
        <v>0</v>
      </c>
      <c r="R32" s="111">
        <v>26898</v>
      </c>
      <c r="S32" s="111">
        <v>3</v>
      </c>
      <c r="T32" s="111">
        <v>2</v>
      </c>
      <c r="U32" s="111">
        <v>3364</v>
      </c>
      <c r="V32" s="111">
        <v>429</v>
      </c>
      <c r="W32" s="111">
        <v>2</v>
      </c>
      <c r="X32" s="111">
        <v>68681</v>
      </c>
      <c r="Y32" s="111">
        <v>312352</v>
      </c>
      <c r="Z32" s="111">
        <v>102551</v>
      </c>
    </row>
    <row r="33" spans="1:26" s="74" customFormat="1" ht="15" customHeight="1">
      <c r="A33" s="142" t="s">
        <v>233</v>
      </c>
      <c r="B33" s="142"/>
      <c r="C33" s="143">
        <f>SUM(C21:C32)</f>
        <v>5414340.1099999994</v>
      </c>
      <c r="D33" s="143">
        <f t="shared" ref="D33:P33" si="3">SUM(D21:D32)</f>
        <v>75440.810000000012</v>
      </c>
      <c r="E33" s="143">
        <f t="shared" si="3"/>
        <v>274928.23</v>
      </c>
      <c r="F33" s="143">
        <f t="shared" si="3"/>
        <v>1835.15</v>
      </c>
      <c r="G33" s="143">
        <f t="shared" si="3"/>
        <v>6150187.6600000001</v>
      </c>
      <c r="H33" s="143">
        <f t="shared" si="3"/>
        <v>4014603.1399999997</v>
      </c>
      <c r="I33" s="143">
        <f t="shared" si="3"/>
        <v>156630.99</v>
      </c>
      <c r="J33" s="143">
        <f t="shared" si="3"/>
        <v>1270483.22</v>
      </c>
      <c r="K33" s="143">
        <f t="shared" si="3"/>
        <v>708470.31</v>
      </c>
      <c r="L33" s="143">
        <f t="shared" si="3"/>
        <v>93049.3</v>
      </c>
      <c r="M33" s="143">
        <f t="shared" si="3"/>
        <v>92310.3</v>
      </c>
      <c r="N33" s="143">
        <f t="shared" si="3"/>
        <v>20811</v>
      </c>
      <c r="O33" s="144">
        <f t="shared" si="3"/>
        <v>906925</v>
      </c>
      <c r="P33" s="144">
        <f t="shared" si="3"/>
        <v>13232</v>
      </c>
      <c r="Q33" s="144">
        <f>SUM(Q21:Q32)</f>
        <v>361</v>
      </c>
      <c r="R33" s="144">
        <f>SUM(R21:R32)</f>
        <v>409432</v>
      </c>
      <c r="S33" s="144">
        <f t="shared" ref="S33:T33" si="4">SUM(S21:S32)</f>
        <v>22</v>
      </c>
      <c r="T33" s="144">
        <f t="shared" si="4"/>
        <v>11</v>
      </c>
      <c r="U33" s="144">
        <f>SUM(U21:U32)</f>
        <v>36816</v>
      </c>
      <c r="V33" s="144">
        <f t="shared" ref="V33:Z33" si="5">SUM(V21:V32)</f>
        <v>7684</v>
      </c>
      <c r="W33" s="144">
        <f t="shared" si="5"/>
        <v>87</v>
      </c>
      <c r="X33" s="144">
        <f t="shared" si="5"/>
        <v>1007032</v>
      </c>
      <c r="Y33" s="144">
        <f t="shared" si="5"/>
        <v>4064638.5526999999</v>
      </c>
      <c r="Z33" s="144">
        <f t="shared" si="5"/>
        <v>1339907.6505</v>
      </c>
    </row>
    <row r="34" spans="1:26" s="74" customFormat="1" ht="13.5" customHeight="1">
      <c r="A34" s="141" t="s">
        <v>219</v>
      </c>
      <c r="B34" s="69" t="s">
        <v>158</v>
      </c>
      <c r="C34" s="111">
        <v>439030.73000000004</v>
      </c>
      <c r="D34" s="111">
        <v>5842.42</v>
      </c>
      <c r="E34" s="111">
        <v>18045.419999999998</v>
      </c>
      <c r="F34" s="111">
        <v>64.5</v>
      </c>
      <c r="G34" s="111">
        <v>498067.38</v>
      </c>
      <c r="H34" s="111">
        <v>325814.91000000003</v>
      </c>
      <c r="I34" s="111">
        <v>14009.07</v>
      </c>
      <c r="J34" s="111">
        <v>96579.599999999991</v>
      </c>
      <c r="K34" s="111">
        <v>61663.8</v>
      </c>
      <c r="L34" s="111">
        <v>5078.3200000000006</v>
      </c>
      <c r="M34" s="111">
        <v>5054.01</v>
      </c>
      <c r="N34" s="111">
        <v>1175</v>
      </c>
      <c r="O34" s="111">
        <v>80256</v>
      </c>
      <c r="P34" s="111">
        <v>1837</v>
      </c>
      <c r="Q34" s="111">
        <v>0</v>
      </c>
      <c r="R34" s="111">
        <v>24632</v>
      </c>
      <c r="S34" s="111">
        <v>0</v>
      </c>
      <c r="T34" s="111">
        <v>1</v>
      </c>
      <c r="U34" s="111">
        <v>2625</v>
      </c>
      <c r="V34" s="111">
        <v>357</v>
      </c>
      <c r="W34" s="111">
        <v>9</v>
      </c>
      <c r="X34" s="111">
        <v>59413</v>
      </c>
      <c r="Y34" s="111">
        <v>328859.29999999993</v>
      </c>
      <c r="Z34" s="111">
        <v>112669.64000000003</v>
      </c>
    </row>
    <row r="35" spans="1:26" s="74" customFormat="1" ht="13.5" customHeight="1">
      <c r="A35" s="141" t="s">
        <v>220</v>
      </c>
      <c r="B35" s="69" t="s">
        <v>159</v>
      </c>
      <c r="C35" s="111">
        <v>417198.86999999994</v>
      </c>
      <c r="D35" s="111">
        <v>6362.91</v>
      </c>
      <c r="E35" s="111">
        <v>20608.409999999996</v>
      </c>
      <c r="F35" s="111">
        <v>147</v>
      </c>
      <c r="G35" s="111">
        <v>465118.32</v>
      </c>
      <c r="H35" s="111">
        <v>293985.73000000004</v>
      </c>
      <c r="I35" s="111">
        <v>16165.67</v>
      </c>
      <c r="J35" s="111">
        <v>97477.299999999988</v>
      </c>
      <c r="K35" s="111">
        <v>57489.619999999995</v>
      </c>
      <c r="L35" s="111">
        <v>3152.2900000000004</v>
      </c>
      <c r="M35" s="111">
        <v>3143.3900000000003</v>
      </c>
      <c r="N35" s="111">
        <v>2427</v>
      </c>
      <c r="O35" s="111">
        <v>76082</v>
      </c>
      <c r="P35" s="111">
        <v>1131</v>
      </c>
      <c r="Q35" s="111">
        <v>0</v>
      </c>
      <c r="R35" s="111">
        <v>24041</v>
      </c>
      <c r="S35" s="111">
        <v>1</v>
      </c>
      <c r="T35" s="111">
        <v>0</v>
      </c>
      <c r="U35" s="111">
        <v>6299</v>
      </c>
      <c r="V35" s="111">
        <v>397</v>
      </c>
      <c r="W35" s="111">
        <v>8</v>
      </c>
      <c r="X35" s="111">
        <v>79464</v>
      </c>
      <c r="Y35" s="111">
        <v>312141.65000000008</v>
      </c>
      <c r="Z35" s="111">
        <v>103072.64000000001</v>
      </c>
    </row>
    <row r="36" spans="1:26" s="74" customFormat="1" ht="13.5" customHeight="1">
      <c r="A36" s="141" t="s">
        <v>221</v>
      </c>
      <c r="B36" s="69" t="s">
        <v>160</v>
      </c>
      <c r="C36" s="111">
        <v>475954.67</v>
      </c>
      <c r="D36" s="111">
        <v>7277.49</v>
      </c>
      <c r="E36" s="111">
        <v>22836.27</v>
      </c>
      <c r="F36" s="111">
        <v>289.77999999999997</v>
      </c>
      <c r="G36" s="111">
        <v>504970.42000000004</v>
      </c>
      <c r="H36" s="111">
        <v>323839.00000000006</v>
      </c>
      <c r="I36" s="111">
        <v>15439.32</v>
      </c>
      <c r="J36" s="111">
        <v>104008.87</v>
      </c>
      <c r="K36" s="111">
        <v>61683.229999999996</v>
      </c>
      <c r="L36" s="111">
        <v>4053.59</v>
      </c>
      <c r="M36" s="111">
        <v>3934.02</v>
      </c>
      <c r="N36" s="111">
        <v>1146</v>
      </c>
      <c r="O36" s="111">
        <v>81642</v>
      </c>
      <c r="P36" s="111">
        <v>1234</v>
      </c>
      <c r="Q36" s="111">
        <v>118</v>
      </c>
      <c r="R36" s="111">
        <v>24733</v>
      </c>
      <c r="S36" s="111">
        <v>0</v>
      </c>
      <c r="T36" s="111">
        <v>0</v>
      </c>
      <c r="U36" s="111">
        <v>2337</v>
      </c>
      <c r="V36" s="111">
        <v>581</v>
      </c>
      <c r="W36" s="111">
        <v>4</v>
      </c>
      <c r="X36" s="111">
        <v>103591</v>
      </c>
      <c r="Y36" s="111">
        <v>352271.12</v>
      </c>
      <c r="Z36" s="111">
        <v>119762.39</v>
      </c>
    </row>
    <row r="37" spans="1:26" s="74" customFormat="1" ht="13.5" customHeight="1">
      <c r="A37" s="141" t="s">
        <v>222</v>
      </c>
      <c r="B37" s="69" t="s">
        <v>161</v>
      </c>
      <c r="C37" s="111">
        <v>506015.07000000007</v>
      </c>
      <c r="D37" s="111">
        <v>5877.86</v>
      </c>
      <c r="E37" s="111">
        <v>24159.900000000005</v>
      </c>
      <c r="F37" s="111">
        <v>28</v>
      </c>
      <c r="G37" s="111">
        <v>524169.25</v>
      </c>
      <c r="H37" s="111">
        <v>340113.57</v>
      </c>
      <c r="I37" s="111">
        <v>19257.16</v>
      </c>
      <c r="J37" s="111">
        <v>103084.4</v>
      </c>
      <c r="K37" s="111">
        <v>61714.119999999995</v>
      </c>
      <c r="L37" s="111">
        <v>6610.08</v>
      </c>
      <c r="M37" s="111">
        <v>6604.08</v>
      </c>
      <c r="N37" s="111">
        <v>1645</v>
      </c>
      <c r="O37" s="111">
        <v>79318</v>
      </c>
      <c r="P37" s="111">
        <v>1142</v>
      </c>
      <c r="Q37" s="111">
        <v>31</v>
      </c>
      <c r="R37" s="111">
        <v>34519</v>
      </c>
      <c r="S37" s="111">
        <v>0</v>
      </c>
      <c r="T37" s="111">
        <v>2</v>
      </c>
      <c r="U37" s="111">
        <v>3622</v>
      </c>
      <c r="V37" s="111">
        <v>437</v>
      </c>
      <c r="W37" s="111">
        <v>5</v>
      </c>
      <c r="X37" s="111">
        <v>84515</v>
      </c>
      <c r="Y37" s="111">
        <v>372945.14000000007</v>
      </c>
      <c r="Z37" s="111">
        <v>127192.84999999999</v>
      </c>
    </row>
    <row r="38" spans="1:26" s="74" customFormat="1" ht="13.5" customHeight="1">
      <c r="A38" s="141" t="s">
        <v>223</v>
      </c>
      <c r="B38" s="69" t="s">
        <v>162</v>
      </c>
      <c r="C38" s="111">
        <v>546308.55000000005</v>
      </c>
      <c r="D38" s="111">
        <v>4353.6500000000005</v>
      </c>
      <c r="E38" s="111">
        <v>22354.07</v>
      </c>
      <c r="F38" s="111">
        <v>67</v>
      </c>
      <c r="G38" s="111">
        <v>520624.80999999994</v>
      </c>
      <c r="H38" s="111">
        <v>345826.71999999991</v>
      </c>
      <c r="I38" s="111">
        <v>19387.120000000003</v>
      </c>
      <c r="J38" s="111">
        <v>98535.950000000012</v>
      </c>
      <c r="K38" s="111">
        <v>56875.020000000004</v>
      </c>
      <c r="L38" s="111">
        <v>8247.369999999999</v>
      </c>
      <c r="M38" s="111">
        <v>8240.32</v>
      </c>
      <c r="N38" s="111">
        <v>1820</v>
      </c>
      <c r="O38" s="111">
        <v>87237</v>
      </c>
      <c r="P38" s="111">
        <v>1214</v>
      </c>
      <c r="Q38" s="111">
        <v>59</v>
      </c>
      <c r="R38" s="111">
        <v>37917</v>
      </c>
      <c r="S38" s="111">
        <v>0</v>
      </c>
      <c r="T38" s="111">
        <v>2</v>
      </c>
      <c r="U38" s="111">
        <v>4617</v>
      </c>
      <c r="V38" s="111">
        <v>713</v>
      </c>
      <c r="W38" s="111">
        <v>8</v>
      </c>
      <c r="X38" s="111">
        <v>93671</v>
      </c>
      <c r="Y38" s="111">
        <v>412036.12</v>
      </c>
      <c r="Z38" s="111">
        <v>135089.30000000002</v>
      </c>
    </row>
    <row r="39" spans="1:26" s="74" customFormat="1" ht="13.5" customHeight="1">
      <c r="A39" s="141" t="s">
        <v>224</v>
      </c>
      <c r="B39" s="69" t="s">
        <v>163</v>
      </c>
      <c r="C39" s="111">
        <v>523832.16000000003</v>
      </c>
      <c r="D39" s="111">
        <v>4695.7299999999996</v>
      </c>
      <c r="E39" s="111">
        <v>24360.170000000002</v>
      </c>
      <c r="F39" s="111">
        <v>126.5</v>
      </c>
      <c r="G39" s="111">
        <v>471729.28000000009</v>
      </c>
      <c r="H39" s="111">
        <v>309613.01000000007</v>
      </c>
      <c r="I39" s="111">
        <v>14786.169999999998</v>
      </c>
      <c r="J39" s="111">
        <v>85610.260000000009</v>
      </c>
      <c r="K39" s="111">
        <v>61719.840000000004</v>
      </c>
      <c r="L39" s="111">
        <v>6232.3600000000006</v>
      </c>
      <c r="M39" s="111">
        <v>6232.3600000000006</v>
      </c>
      <c r="N39" s="111">
        <v>929</v>
      </c>
      <c r="O39" s="111">
        <v>88130</v>
      </c>
      <c r="P39" s="111">
        <v>1571</v>
      </c>
      <c r="Q39" s="111">
        <v>3</v>
      </c>
      <c r="R39" s="111">
        <v>31730</v>
      </c>
      <c r="S39" s="111">
        <v>0</v>
      </c>
      <c r="T39" s="111">
        <v>2</v>
      </c>
      <c r="U39" s="111">
        <v>3018</v>
      </c>
      <c r="V39" s="111">
        <v>317</v>
      </c>
      <c r="W39" s="111">
        <v>6</v>
      </c>
      <c r="X39" s="111">
        <v>78448</v>
      </c>
      <c r="Y39" s="111">
        <v>393357.98000000004</v>
      </c>
      <c r="Z39" s="111">
        <v>132646.52000000002</v>
      </c>
    </row>
    <row r="40" spans="1:26" s="74" customFormat="1" ht="13.5" customHeight="1">
      <c r="A40" s="141" t="s">
        <v>225</v>
      </c>
      <c r="B40" s="69" t="s">
        <v>164</v>
      </c>
      <c r="C40" s="111">
        <v>546012.05000000005</v>
      </c>
      <c r="D40" s="111">
        <v>4192.4399999999996</v>
      </c>
      <c r="E40" s="111">
        <v>24359.170000000002</v>
      </c>
      <c r="F40" s="111">
        <v>331.8</v>
      </c>
      <c r="G40" s="111">
        <v>518727.49000000005</v>
      </c>
      <c r="H40" s="111">
        <v>345870.23000000004</v>
      </c>
      <c r="I40" s="111">
        <v>12348.75</v>
      </c>
      <c r="J40" s="111">
        <v>98179.44</v>
      </c>
      <c r="K40" s="111">
        <v>62329.07</v>
      </c>
      <c r="L40" s="111">
        <v>6589.15</v>
      </c>
      <c r="M40" s="111">
        <v>6569.15</v>
      </c>
      <c r="N40" s="111">
        <v>850</v>
      </c>
      <c r="O40" s="111">
        <v>89741</v>
      </c>
      <c r="P40" s="111">
        <v>1973</v>
      </c>
      <c r="Q40" s="111">
        <v>3</v>
      </c>
      <c r="R40" s="111">
        <v>37602</v>
      </c>
      <c r="S40" s="111">
        <v>0</v>
      </c>
      <c r="T40" s="111">
        <v>1</v>
      </c>
      <c r="U40" s="111">
        <v>3617</v>
      </c>
      <c r="V40" s="111">
        <v>356</v>
      </c>
      <c r="W40" s="111">
        <v>10</v>
      </c>
      <c r="X40" s="111">
        <v>90983</v>
      </c>
      <c r="Y40" s="111">
        <v>410512.25999999995</v>
      </c>
      <c r="Z40" s="111">
        <v>136885.72000000003</v>
      </c>
    </row>
    <row r="41" spans="1:26" s="74" customFormat="1" ht="13.5" customHeight="1">
      <c r="A41" s="141" t="s">
        <v>226</v>
      </c>
      <c r="B41" s="69" t="s">
        <v>165</v>
      </c>
      <c r="C41" s="111">
        <v>525641.94999999995</v>
      </c>
      <c r="D41" s="111">
        <v>3828.9399999999996</v>
      </c>
      <c r="E41" s="111">
        <v>21797.42</v>
      </c>
      <c r="F41" s="111">
        <v>493.23</v>
      </c>
      <c r="G41" s="111">
        <v>511227.47000000003</v>
      </c>
      <c r="H41" s="111">
        <v>334836.83999999997</v>
      </c>
      <c r="I41" s="111">
        <v>8998.0299999999988</v>
      </c>
      <c r="J41" s="111">
        <v>105095.53</v>
      </c>
      <c r="K41" s="111">
        <v>62297.07</v>
      </c>
      <c r="L41" s="111">
        <v>4227.2700000000004</v>
      </c>
      <c r="M41" s="111">
        <v>4215.3900000000003</v>
      </c>
      <c r="N41" s="111">
        <v>1648.0499999999997</v>
      </c>
      <c r="O41" s="111">
        <v>84689.739999999991</v>
      </c>
      <c r="P41" s="111">
        <v>1962.48</v>
      </c>
      <c r="Q41" s="111">
        <v>2.8</v>
      </c>
      <c r="R41" s="111">
        <v>38558.74</v>
      </c>
      <c r="S41" s="111">
        <v>0</v>
      </c>
      <c r="T41" s="111">
        <v>0</v>
      </c>
      <c r="U41" s="111">
        <v>465.03</v>
      </c>
      <c r="V41" s="111">
        <v>342.93</v>
      </c>
      <c r="W41" s="111">
        <v>15.51</v>
      </c>
      <c r="X41" s="111">
        <v>82276.060000000012</v>
      </c>
      <c r="Y41" s="111">
        <v>393988.72</v>
      </c>
      <c r="Z41" s="111">
        <v>134706.10000000003</v>
      </c>
    </row>
    <row r="42" spans="1:26" s="74" customFormat="1" ht="13.5" customHeight="1">
      <c r="A42" s="141" t="s">
        <v>227</v>
      </c>
      <c r="B42" s="69" t="s">
        <v>228</v>
      </c>
      <c r="C42" s="111">
        <v>486087.86999999988</v>
      </c>
      <c r="D42" s="111">
        <v>3705.84</v>
      </c>
      <c r="E42" s="111">
        <v>21190.57</v>
      </c>
      <c r="F42" s="111">
        <v>123.5</v>
      </c>
      <c r="G42" s="111">
        <v>516055.66000000015</v>
      </c>
      <c r="H42" s="111">
        <v>316625.08000000007</v>
      </c>
      <c r="I42" s="111">
        <v>11071.890000000001</v>
      </c>
      <c r="J42" s="111">
        <v>128758.41</v>
      </c>
      <c r="K42" s="111">
        <v>59600.28</v>
      </c>
      <c r="L42" s="111">
        <v>2935.63</v>
      </c>
      <c r="M42" s="111">
        <v>2935.63</v>
      </c>
      <c r="N42" s="111">
        <v>1185.5300000000002</v>
      </c>
      <c r="O42" s="111">
        <v>91263.180000000008</v>
      </c>
      <c r="P42" s="111">
        <v>3007.24</v>
      </c>
      <c r="Q42" s="111">
        <v>11.3</v>
      </c>
      <c r="R42" s="111">
        <v>38717.000000000007</v>
      </c>
      <c r="S42" s="111">
        <v>0</v>
      </c>
      <c r="T42" s="111">
        <v>0.75</v>
      </c>
      <c r="U42" s="111">
        <v>971.48</v>
      </c>
      <c r="V42" s="111">
        <v>229.51999999999998</v>
      </c>
      <c r="W42" s="111">
        <v>5.73</v>
      </c>
      <c r="X42" s="111">
        <v>66613.990000000005</v>
      </c>
      <c r="Y42" s="111">
        <v>362958.20999999996</v>
      </c>
      <c r="Z42" s="111">
        <v>125124.99</v>
      </c>
    </row>
    <row r="43" spans="1:26" s="74" customFormat="1" ht="13.5" customHeight="1">
      <c r="A43" s="141" t="s">
        <v>229</v>
      </c>
      <c r="B43" s="69" t="s">
        <v>167</v>
      </c>
      <c r="C43" s="111">
        <v>491598.63999999996</v>
      </c>
      <c r="D43" s="111">
        <v>3499.9700000000003</v>
      </c>
      <c r="E43" s="111">
        <v>21818.26</v>
      </c>
      <c r="F43" s="111">
        <v>88.15</v>
      </c>
      <c r="G43" s="111">
        <v>550735.73</v>
      </c>
      <c r="H43" s="111">
        <v>343893.09</v>
      </c>
      <c r="I43" s="111">
        <v>10211.790000000001</v>
      </c>
      <c r="J43" s="111">
        <v>131865.64000000001</v>
      </c>
      <c r="K43" s="111">
        <v>64765.209999999992</v>
      </c>
      <c r="L43" s="111">
        <v>2940.0500000000006</v>
      </c>
      <c r="M43" s="111">
        <v>2932.0500000000006</v>
      </c>
      <c r="N43" s="111">
        <v>1125.92</v>
      </c>
      <c r="O43" s="111">
        <v>86038.89</v>
      </c>
      <c r="P43" s="111">
        <v>3319.4900000000002</v>
      </c>
      <c r="Q43" s="111">
        <v>10.69</v>
      </c>
      <c r="R43" s="111">
        <v>33522.299999999996</v>
      </c>
      <c r="S43" s="111">
        <v>0</v>
      </c>
      <c r="T43" s="111">
        <v>0.9</v>
      </c>
      <c r="U43" s="111">
        <v>2548.3000000000002</v>
      </c>
      <c r="V43" s="111">
        <v>208.29999999999998</v>
      </c>
      <c r="W43" s="111">
        <v>7.58</v>
      </c>
      <c r="X43" s="111">
        <v>95354.97</v>
      </c>
      <c r="Y43" s="111">
        <v>368421.64</v>
      </c>
      <c r="Z43" s="111">
        <v>124146.03</v>
      </c>
    </row>
    <row r="44" spans="1:26" s="74" customFormat="1" ht="13.5" customHeight="1">
      <c r="A44" s="141" t="s">
        <v>230</v>
      </c>
      <c r="B44" s="69" t="s">
        <v>168</v>
      </c>
      <c r="C44" s="111">
        <v>468046.26</v>
      </c>
      <c r="D44" s="111">
        <v>3828.07</v>
      </c>
      <c r="E44" s="111">
        <v>19638.939999999999</v>
      </c>
      <c r="F44" s="111">
        <v>52.5</v>
      </c>
      <c r="G44" s="111">
        <v>539810.54</v>
      </c>
      <c r="H44" s="111">
        <v>344612.10000000003</v>
      </c>
      <c r="I44" s="111">
        <v>10620.630000000001</v>
      </c>
      <c r="J44" s="111">
        <v>126760.29999999999</v>
      </c>
      <c r="K44" s="111">
        <v>57817.509999999995</v>
      </c>
      <c r="L44" s="111">
        <v>1492.76</v>
      </c>
      <c r="M44" s="111">
        <v>1484.76</v>
      </c>
      <c r="N44" s="111">
        <v>891.84</v>
      </c>
      <c r="O44" s="111">
        <v>83304.160000000003</v>
      </c>
      <c r="P44" s="111">
        <v>2467.3399999999997</v>
      </c>
      <c r="Q44" s="111">
        <v>15</v>
      </c>
      <c r="R44" s="111">
        <v>33984.910000000003</v>
      </c>
      <c r="S44" s="111">
        <v>0</v>
      </c>
      <c r="T44" s="111">
        <v>1.25</v>
      </c>
      <c r="U44" s="111">
        <v>2714.9300000000003</v>
      </c>
      <c r="V44" s="111">
        <v>148.69</v>
      </c>
      <c r="W44" s="111">
        <v>7.21</v>
      </c>
      <c r="X44" s="111">
        <v>73440</v>
      </c>
      <c r="Y44" s="111">
        <v>346706.41000000003</v>
      </c>
      <c r="Z44" s="111">
        <v>118889.53</v>
      </c>
    </row>
    <row r="45" spans="1:26" s="74" customFormat="1" ht="13.5" customHeight="1">
      <c r="A45" s="141" t="s">
        <v>231</v>
      </c>
      <c r="B45" s="69" t="s">
        <v>169</v>
      </c>
      <c r="C45" s="111">
        <v>461924.63999999996</v>
      </c>
      <c r="D45" s="111">
        <v>6365.2000000000007</v>
      </c>
      <c r="E45" s="111">
        <v>16316.820000000002</v>
      </c>
      <c r="F45" s="111">
        <v>122.79</v>
      </c>
      <c r="G45" s="111">
        <v>527226.54</v>
      </c>
      <c r="H45" s="111">
        <v>329467.19000000006</v>
      </c>
      <c r="I45" s="111">
        <v>10524.130000000001</v>
      </c>
      <c r="J45" s="111">
        <v>122670.95999999999</v>
      </c>
      <c r="K45" s="111">
        <v>64564.259999999995</v>
      </c>
      <c r="L45" s="111">
        <v>1502.4799999999998</v>
      </c>
      <c r="M45" s="111">
        <v>1492.4799999999998</v>
      </c>
      <c r="N45" s="111">
        <v>1140.0199999999998</v>
      </c>
      <c r="O45" s="111">
        <v>88167.209999999992</v>
      </c>
      <c r="P45" s="111">
        <v>2126.1800000000003</v>
      </c>
      <c r="Q45" s="111">
        <v>9.7899999999999991</v>
      </c>
      <c r="R45" s="111">
        <v>32584.809999999994</v>
      </c>
      <c r="S45" s="111">
        <v>0</v>
      </c>
      <c r="T45" s="111">
        <v>0</v>
      </c>
      <c r="U45" s="111">
        <v>1804.23</v>
      </c>
      <c r="V45" s="111">
        <v>399.3</v>
      </c>
      <c r="W45" s="111">
        <v>5.53</v>
      </c>
      <c r="X45" s="111">
        <v>57991.479999999996</v>
      </c>
      <c r="Y45" s="111">
        <v>345482.8</v>
      </c>
      <c r="Z45" s="111">
        <v>116343.55999999998</v>
      </c>
    </row>
    <row r="46" spans="1:26" s="74" customFormat="1" ht="15" customHeight="1">
      <c r="A46" s="142" t="s">
        <v>234</v>
      </c>
      <c r="B46" s="142"/>
      <c r="C46" s="143">
        <f>SUM(C34:C45)</f>
        <v>5887651.46</v>
      </c>
      <c r="D46" s="143">
        <f t="shared" ref="D46:P46" si="6">SUM(D34:D45)</f>
        <v>59830.520000000004</v>
      </c>
      <c r="E46" s="143">
        <f t="shared" si="6"/>
        <v>257485.42000000004</v>
      </c>
      <c r="F46" s="143">
        <f t="shared" si="6"/>
        <v>1934.75</v>
      </c>
      <c r="G46" s="143">
        <f t="shared" si="6"/>
        <v>6148462.8900000006</v>
      </c>
      <c r="H46" s="143">
        <f t="shared" si="6"/>
        <v>3954497.47</v>
      </c>
      <c r="I46" s="143">
        <f t="shared" si="6"/>
        <v>162819.73000000001</v>
      </c>
      <c r="J46" s="143">
        <f t="shared" si="6"/>
        <v>1298626.6599999999</v>
      </c>
      <c r="K46" s="143">
        <f t="shared" si="6"/>
        <v>732519.03</v>
      </c>
      <c r="L46" s="143">
        <f t="shared" si="6"/>
        <v>53061.35</v>
      </c>
      <c r="M46" s="143">
        <f t="shared" si="6"/>
        <v>52837.640000000007</v>
      </c>
      <c r="N46" s="143">
        <f t="shared" si="6"/>
        <v>15983.36</v>
      </c>
      <c r="O46" s="144">
        <f t="shared" si="6"/>
        <v>1015869.18</v>
      </c>
      <c r="P46" s="144">
        <f t="shared" si="6"/>
        <v>22984.73</v>
      </c>
      <c r="Q46" s="144">
        <f>SUM(Q34:Q45)</f>
        <v>263.58000000000004</v>
      </c>
      <c r="R46" s="144">
        <f>SUM(R34:R45)</f>
        <v>392541.75999999995</v>
      </c>
      <c r="S46" s="144">
        <f t="shared" ref="S46:T46" si="7">SUM(S34:S45)</f>
        <v>1</v>
      </c>
      <c r="T46" s="144">
        <f t="shared" si="7"/>
        <v>10.9</v>
      </c>
      <c r="U46" s="144">
        <f>SUM(U34:U45)</f>
        <v>34638.97</v>
      </c>
      <c r="V46" s="144">
        <f t="shared" ref="V46:Z46" si="8">SUM(V34:V45)</f>
        <v>4486.74</v>
      </c>
      <c r="W46" s="144">
        <f t="shared" si="8"/>
        <v>91.56</v>
      </c>
      <c r="X46" s="144">
        <f t="shared" si="8"/>
        <v>965761.5</v>
      </c>
      <c r="Y46" s="144">
        <f t="shared" si="8"/>
        <v>4399681.3500000006</v>
      </c>
      <c r="Z46" s="144">
        <f t="shared" si="8"/>
        <v>1486529.2700000003</v>
      </c>
    </row>
    <row r="47" spans="1:26" s="74" customFormat="1" ht="13.5" customHeight="1">
      <c r="A47" s="141" t="s">
        <v>219</v>
      </c>
      <c r="B47" s="69" t="s">
        <v>158</v>
      </c>
      <c r="C47" s="111">
        <v>511423.07000000018</v>
      </c>
      <c r="D47" s="111">
        <v>14321.05</v>
      </c>
      <c r="E47" s="111">
        <v>22589.329999999998</v>
      </c>
      <c r="F47" s="111">
        <v>77.259999999999991</v>
      </c>
      <c r="G47" s="111">
        <v>520020.12000000005</v>
      </c>
      <c r="H47" s="111">
        <v>334597.62000000005</v>
      </c>
      <c r="I47" s="111">
        <v>11698.47</v>
      </c>
      <c r="J47" s="111">
        <v>122591.38</v>
      </c>
      <c r="K47" s="111">
        <v>51132.65</v>
      </c>
      <c r="L47" s="111">
        <v>1184.52</v>
      </c>
      <c r="M47" s="111">
        <v>1175.52</v>
      </c>
      <c r="N47" s="111">
        <v>1085</v>
      </c>
      <c r="O47" s="111">
        <v>89272</v>
      </c>
      <c r="P47" s="111">
        <v>3613</v>
      </c>
      <c r="Q47" s="111">
        <v>16</v>
      </c>
      <c r="R47" s="111">
        <v>32406</v>
      </c>
      <c r="S47" s="111">
        <v>0</v>
      </c>
      <c r="T47" s="111">
        <v>0</v>
      </c>
      <c r="U47" s="111">
        <v>2311</v>
      </c>
      <c r="V47" s="111">
        <v>988</v>
      </c>
      <c r="W47" s="111">
        <v>15</v>
      </c>
      <c r="X47" s="111">
        <v>58172</v>
      </c>
      <c r="Y47" s="111">
        <v>382592.19</v>
      </c>
      <c r="Z47" s="111">
        <v>134728.93999999997</v>
      </c>
    </row>
    <row r="48" spans="1:26" s="74" customFormat="1" ht="13.5" customHeight="1">
      <c r="A48" s="141" t="s">
        <v>220</v>
      </c>
      <c r="B48" s="69" t="s">
        <v>159</v>
      </c>
      <c r="C48" s="111">
        <v>474365.31999999989</v>
      </c>
      <c r="D48" s="111">
        <v>5858.35</v>
      </c>
      <c r="E48" s="111">
        <v>20121.18</v>
      </c>
      <c r="F48" s="111">
        <v>44.5</v>
      </c>
      <c r="G48" s="111">
        <v>471567.61000000004</v>
      </c>
      <c r="H48" s="111">
        <v>288619.54000000004</v>
      </c>
      <c r="I48" s="111">
        <v>14459.23</v>
      </c>
      <c r="J48" s="111">
        <v>124236.82</v>
      </c>
      <c r="K48" s="111">
        <v>44252.02</v>
      </c>
      <c r="L48" s="111">
        <v>1683.51</v>
      </c>
      <c r="M48" s="111">
        <v>1683.51</v>
      </c>
      <c r="N48" s="111">
        <v>1081</v>
      </c>
      <c r="O48" s="111">
        <v>82126</v>
      </c>
      <c r="P48" s="111">
        <v>4758.2200000000012</v>
      </c>
      <c r="Q48" s="111">
        <v>175</v>
      </c>
      <c r="R48" s="111">
        <v>27148.000000000007</v>
      </c>
      <c r="S48" s="111">
        <v>0</v>
      </c>
      <c r="T48" s="111">
        <v>0</v>
      </c>
      <c r="U48" s="111">
        <v>2698.0499999999997</v>
      </c>
      <c r="V48" s="111">
        <v>0</v>
      </c>
      <c r="W48" s="111">
        <v>5</v>
      </c>
      <c r="X48" s="111">
        <v>87794</v>
      </c>
      <c r="Y48" s="111">
        <v>351883.09999999992</v>
      </c>
      <c r="Z48" s="111">
        <v>123290.66999999998</v>
      </c>
    </row>
    <row r="49" spans="1:26" s="74" customFormat="1" ht="13.5" customHeight="1">
      <c r="A49" s="141" t="s">
        <v>221</v>
      </c>
      <c r="B49" s="69" t="s">
        <v>160</v>
      </c>
      <c r="C49" s="111">
        <v>488558.01999999996</v>
      </c>
      <c r="D49" s="111">
        <v>4186.9799999999996</v>
      </c>
      <c r="E49" s="111">
        <v>29474.449999999997</v>
      </c>
      <c r="F49" s="111">
        <v>17.78</v>
      </c>
      <c r="G49" s="111">
        <v>531720.73</v>
      </c>
      <c r="H49" s="111">
        <v>326192.11</v>
      </c>
      <c r="I49" s="111">
        <v>15801.36</v>
      </c>
      <c r="J49" s="111">
        <v>132465.79999999999</v>
      </c>
      <c r="K49" s="111">
        <v>57261.459999999992</v>
      </c>
      <c r="L49" s="111">
        <v>1470.28</v>
      </c>
      <c r="M49" s="111">
        <v>1450.28</v>
      </c>
      <c r="N49" s="111">
        <v>1461.96</v>
      </c>
      <c r="O49" s="111">
        <v>84445</v>
      </c>
      <c r="P49" s="111">
        <v>3839.04</v>
      </c>
      <c r="Q49" s="111">
        <v>168.42999999999998</v>
      </c>
      <c r="R49" s="111">
        <v>32328.3</v>
      </c>
      <c r="S49" s="111">
        <v>0</v>
      </c>
      <c r="T49" s="111">
        <v>0</v>
      </c>
      <c r="U49" s="111">
        <v>2883.94</v>
      </c>
      <c r="V49" s="111">
        <v>0</v>
      </c>
      <c r="W49" s="111">
        <v>4.79</v>
      </c>
      <c r="X49" s="111">
        <v>110248</v>
      </c>
      <c r="Y49" s="111">
        <v>364774.28999999986</v>
      </c>
      <c r="Z49" s="111">
        <v>127941.94000000002</v>
      </c>
    </row>
    <row r="50" spans="1:26" s="74" customFormat="1" ht="13.5" customHeight="1">
      <c r="A50" s="141" t="s">
        <v>222</v>
      </c>
      <c r="B50" s="69" t="s">
        <v>161</v>
      </c>
      <c r="C50" s="111">
        <v>540616.05000000005</v>
      </c>
      <c r="D50" s="111">
        <v>3656.33</v>
      </c>
      <c r="E50" s="111">
        <v>30241.61</v>
      </c>
      <c r="F50" s="111">
        <v>89.56</v>
      </c>
      <c r="G50" s="111">
        <v>472931.52</v>
      </c>
      <c r="H50" s="111">
        <v>324750.18999999994</v>
      </c>
      <c r="I50" s="111">
        <v>21789.910000000003</v>
      </c>
      <c r="J50" s="111">
        <v>95295.950000000012</v>
      </c>
      <c r="K50" s="111">
        <v>31095.47</v>
      </c>
      <c r="L50" s="111">
        <v>2361.58</v>
      </c>
      <c r="M50" s="111">
        <v>2346.58</v>
      </c>
      <c r="N50" s="111">
        <v>1522.16</v>
      </c>
      <c r="O50" s="111">
        <v>74835</v>
      </c>
      <c r="P50" s="111">
        <v>4254.8599999999997</v>
      </c>
      <c r="Q50" s="111">
        <v>30.720000000000002</v>
      </c>
      <c r="R50" s="111">
        <v>40698.99</v>
      </c>
      <c r="S50" s="111">
        <v>0</v>
      </c>
      <c r="T50" s="111">
        <v>1</v>
      </c>
      <c r="U50" s="111">
        <v>4154.79</v>
      </c>
      <c r="V50" s="111">
        <v>167.52</v>
      </c>
      <c r="W50" s="111">
        <v>7.24</v>
      </c>
      <c r="X50" s="111">
        <v>103452</v>
      </c>
      <c r="Y50" s="111">
        <v>411559.02719999995</v>
      </c>
      <c r="Z50" s="111">
        <v>143036.21999999997</v>
      </c>
    </row>
    <row r="51" spans="1:26" s="74" customFormat="1" ht="13.5" customHeight="1">
      <c r="A51" s="141" t="s">
        <v>223</v>
      </c>
      <c r="B51" s="69" t="s">
        <v>162</v>
      </c>
      <c r="C51" s="111">
        <v>562102.21000000008</v>
      </c>
      <c r="D51" s="111">
        <v>2536.37</v>
      </c>
      <c r="E51" s="111">
        <v>29124.41</v>
      </c>
      <c r="F51" s="111">
        <v>226.55</v>
      </c>
      <c r="G51" s="111">
        <v>499737.22000000003</v>
      </c>
      <c r="H51" s="111">
        <v>322137.59000000003</v>
      </c>
      <c r="I51" s="111">
        <v>20982.37</v>
      </c>
      <c r="J51" s="111">
        <v>109379.86</v>
      </c>
      <c r="K51" s="111">
        <v>47237.4</v>
      </c>
      <c r="L51" s="111">
        <v>1964.5400000000002</v>
      </c>
      <c r="M51" s="111">
        <v>1964.5400000000002</v>
      </c>
      <c r="N51" s="111">
        <v>2896.66</v>
      </c>
      <c r="O51" s="111">
        <v>70875.77</v>
      </c>
      <c r="P51" s="111">
        <v>2724.21</v>
      </c>
      <c r="Q51" s="111">
        <v>1.26</v>
      </c>
      <c r="R51" s="111">
        <v>36737</v>
      </c>
      <c r="S51" s="111">
        <v>0</v>
      </c>
      <c r="T51" s="111">
        <v>0</v>
      </c>
      <c r="U51" s="111">
        <v>685</v>
      </c>
      <c r="V51" s="111">
        <v>274.14</v>
      </c>
      <c r="W51" s="111">
        <v>6.8599999999999994</v>
      </c>
      <c r="X51" s="111">
        <v>110336</v>
      </c>
      <c r="Y51" s="111">
        <v>424371.24000000005</v>
      </c>
      <c r="Z51" s="111">
        <v>145214.46999999997</v>
      </c>
    </row>
    <row r="52" spans="1:26" s="74" customFormat="1" ht="13.5" customHeight="1">
      <c r="A52" s="141" t="s">
        <v>224</v>
      </c>
      <c r="B52" s="69" t="s">
        <v>163</v>
      </c>
      <c r="C52" s="111">
        <v>524295</v>
      </c>
      <c r="D52" s="111">
        <v>2779.11</v>
      </c>
      <c r="E52" s="111">
        <v>26569.16</v>
      </c>
      <c r="F52" s="111">
        <v>366.13</v>
      </c>
      <c r="G52" s="111">
        <v>530397.34</v>
      </c>
      <c r="H52" s="111">
        <v>350504.81999999995</v>
      </c>
      <c r="I52" s="111">
        <v>25374.880000000001</v>
      </c>
      <c r="J52" s="111">
        <v>105415.09</v>
      </c>
      <c r="K52" s="111">
        <v>49102.55</v>
      </c>
      <c r="L52" s="111">
        <v>1765.08</v>
      </c>
      <c r="M52" s="111">
        <v>1749.58</v>
      </c>
      <c r="N52" s="111">
        <v>2479.04</v>
      </c>
      <c r="O52" s="111">
        <v>48413.06</v>
      </c>
      <c r="P52" s="111">
        <v>2046</v>
      </c>
      <c r="Q52" s="111">
        <v>0.51</v>
      </c>
      <c r="R52" s="111">
        <v>35694</v>
      </c>
      <c r="S52" s="111">
        <v>0</v>
      </c>
      <c r="T52" s="111">
        <v>0</v>
      </c>
      <c r="U52" s="111">
        <v>954</v>
      </c>
      <c r="V52" s="111">
        <v>748.06999999999994</v>
      </c>
      <c r="W52" s="111">
        <v>8.7900000000000009</v>
      </c>
      <c r="X52" s="111">
        <v>91387</v>
      </c>
      <c r="Y52" s="111">
        <v>395805.85999999993</v>
      </c>
      <c r="Z52" s="111">
        <v>135632.28000000003</v>
      </c>
    </row>
    <row r="53" spans="1:26" s="74" customFormat="1" ht="13.5" customHeight="1">
      <c r="A53" s="141" t="s">
        <v>225</v>
      </c>
      <c r="B53" s="69" t="s">
        <v>164</v>
      </c>
      <c r="C53" s="111">
        <v>575902.80000000005</v>
      </c>
      <c r="D53" s="111">
        <v>2326.8200000000002</v>
      </c>
      <c r="E53" s="111">
        <v>27589.91</v>
      </c>
      <c r="F53" s="111">
        <v>324.3</v>
      </c>
      <c r="G53" s="111">
        <v>571977.69999999995</v>
      </c>
      <c r="H53" s="111">
        <v>367885.52999999997</v>
      </c>
      <c r="I53" s="111">
        <v>23688.28</v>
      </c>
      <c r="J53" s="111">
        <v>128168.86</v>
      </c>
      <c r="K53" s="111">
        <v>52235.03</v>
      </c>
      <c r="L53" s="111">
        <v>1521.6399999999999</v>
      </c>
      <c r="M53" s="111">
        <v>1506.6399999999999</v>
      </c>
      <c r="N53" s="111">
        <v>3038.3400000000006</v>
      </c>
      <c r="O53" s="111">
        <v>60728</v>
      </c>
      <c r="P53" s="111">
        <v>2142</v>
      </c>
      <c r="Q53" s="111">
        <v>25</v>
      </c>
      <c r="R53" s="111">
        <v>38319</v>
      </c>
      <c r="S53" s="111">
        <v>1.86</v>
      </c>
      <c r="T53" s="111">
        <v>1.75</v>
      </c>
      <c r="U53" s="111">
        <v>3783</v>
      </c>
      <c r="V53" s="111">
        <v>1141</v>
      </c>
      <c r="W53" s="111">
        <v>15</v>
      </c>
      <c r="X53" s="111">
        <v>87816</v>
      </c>
      <c r="Y53" s="111">
        <v>435188.56</v>
      </c>
      <c r="Z53" s="111">
        <v>147548.60000000003</v>
      </c>
    </row>
    <row r="54" spans="1:26" s="74" customFormat="1" ht="13.5" customHeight="1">
      <c r="A54" s="141" t="s">
        <v>226</v>
      </c>
      <c r="B54" s="69" t="s">
        <v>165</v>
      </c>
      <c r="C54" s="111">
        <v>515635.38</v>
      </c>
      <c r="D54" s="111">
        <v>1389.54</v>
      </c>
      <c r="E54" s="111">
        <v>25890.99</v>
      </c>
      <c r="F54" s="111">
        <v>335.52</v>
      </c>
      <c r="G54" s="111">
        <v>570715.56999999995</v>
      </c>
      <c r="H54" s="111">
        <v>371978.04</v>
      </c>
      <c r="I54" s="111">
        <v>15392.66</v>
      </c>
      <c r="J54" s="111">
        <v>130876.5</v>
      </c>
      <c r="K54" s="111">
        <v>52468.37</v>
      </c>
      <c r="L54" s="111">
        <v>1418.68</v>
      </c>
      <c r="M54" s="111">
        <v>1408.68</v>
      </c>
      <c r="N54" s="111">
        <v>2242.8699999999994</v>
      </c>
      <c r="O54" s="111">
        <v>94068.480000000025</v>
      </c>
      <c r="P54" s="111">
        <v>2077.25</v>
      </c>
      <c r="Q54" s="111">
        <v>58</v>
      </c>
      <c r="R54" s="111">
        <v>37213</v>
      </c>
      <c r="S54" s="111">
        <v>0.8</v>
      </c>
      <c r="T54" s="111">
        <v>1</v>
      </c>
      <c r="U54" s="111">
        <v>3265</v>
      </c>
      <c r="V54" s="111">
        <v>1101</v>
      </c>
      <c r="W54" s="111">
        <v>8.49</v>
      </c>
      <c r="X54" s="111">
        <v>76435.110000000015</v>
      </c>
      <c r="Y54" s="111">
        <v>387817.55000000005</v>
      </c>
      <c r="Z54" s="111">
        <v>131893.59000000003</v>
      </c>
    </row>
    <row r="55" spans="1:26" s="74" customFormat="1" ht="13.5" customHeight="1">
      <c r="A55" s="141" t="s">
        <v>227</v>
      </c>
      <c r="B55" s="69" t="s">
        <v>228</v>
      </c>
      <c r="C55" s="111">
        <v>499295.66</v>
      </c>
      <c r="D55" s="111">
        <v>1417.74</v>
      </c>
      <c r="E55" s="111">
        <v>21932.45</v>
      </c>
      <c r="F55" s="111">
        <v>40.28</v>
      </c>
      <c r="G55" s="111">
        <v>560186</v>
      </c>
      <c r="H55" s="111">
        <v>377812.97</v>
      </c>
      <c r="I55" s="111">
        <v>11985.06</v>
      </c>
      <c r="J55" s="111">
        <v>122319.44</v>
      </c>
      <c r="K55" s="111">
        <v>48068.53</v>
      </c>
      <c r="L55" s="111">
        <v>1105.04</v>
      </c>
      <c r="M55" s="111">
        <v>1094.74</v>
      </c>
      <c r="N55" s="111">
        <v>1817.3799999999999</v>
      </c>
      <c r="O55" s="111">
        <v>90860.86</v>
      </c>
      <c r="P55" s="111">
        <v>2551.4599999999996</v>
      </c>
      <c r="Q55" s="111">
        <v>27</v>
      </c>
      <c r="R55" s="111">
        <v>38482.609999999993</v>
      </c>
      <c r="S55" s="111">
        <v>0</v>
      </c>
      <c r="T55" s="111">
        <v>0.4</v>
      </c>
      <c r="U55" s="111">
        <v>5060.79</v>
      </c>
      <c r="V55" s="111">
        <v>913.76</v>
      </c>
      <c r="W55" s="111">
        <v>6.6400000000000006</v>
      </c>
      <c r="X55" s="111">
        <v>87583.64999999998</v>
      </c>
      <c r="Y55" s="111">
        <v>375159.36999999994</v>
      </c>
      <c r="Z55" s="111">
        <v>125617.03999999998</v>
      </c>
    </row>
    <row r="56" spans="1:26" s="74" customFormat="1" ht="13.5" customHeight="1">
      <c r="A56" s="141" t="s">
        <v>229</v>
      </c>
      <c r="B56" s="69" t="s">
        <v>167</v>
      </c>
      <c r="C56" s="111">
        <v>494959.3</v>
      </c>
      <c r="D56" s="111">
        <v>1666.25</v>
      </c>
      <c r="E56" s="111">
        <v>23951.690000000002</v>
      </c>
      <c r="F56" s="111">
        <v>27.53</v>
      </c>
      <c r="G56" s="111">
        <v>585322.87</v>
      </c>
      <c r="H56" s="111">
        <v>375315.88999999996</v>
      </c>
      <c r="I56" s="111">
        <v>11235.400000000001</v>
      </c>
      <c r="J56" s="111">
        <v>146236.65000000002</v>
      </c>
      <c r="K56" s="111">
        <v>52534.93</v>
      </c>
      <c r="L56" s="111">
        <v>1206.17</v>
      </c>
      <c r="M56" s="111">
        <v>1181.02</v>
      </c>
      <c r="N56" s="111">
        <v>1668.9</v>
      </c>
      <c r="O56" s="111">
        <v>94756.34</v>
      </c>
      <c r="P56" s="111">
        <v>1472.9700000000003</v>
      </c>
      <c r="Q56" s="111">
        <v>16</v>
      </c>
      <c r="R56" s="111">
        <v>37254</v>
      </c>
      <c r="S56" s="111">
        <v>0</v>
      </c>
      <c r="T56" s="111">
        <v>0</v>
      </c>
      <c r="U56" s="111">
        <v>2511.7600000000002</v>
      </c>
      <c r="V56" s="111">
        <v>1374.9899999999998</v>
      </c>
      <c r="W56" s="111">
        <v>2.4700000000000002</v>
      </c>
      <c r="X56" s="111">
        <v>73526</v>
      </c>
      <c r="Y56" s="111">
        <v>373718.84</v>
      </c>
      <c r="Z56" s="111">
        <v>126100.34999999999</v>
      </c>
    </row>
    <row r="57" spans="1:26" s="74" customFormat="1" ht="13.5" customHeight="1">
      <c r="A57" s="141" t="s">
        <v>230</v>
      </c>
      <c r="B57" s="69" t="s">
        <v>168</v>
      </c>
      <c r="C57" s="111">
        <v>422346.97</v>
      </c>
      <c r="D57" s="111">
        <v>3137.55</v>
      </c>
      <c r="E57" s="111">
        <v>18894.900000000001</v>
      </c>
      <c r="F57" s="111">
        <v>224.01</v>
      </c>
      <c r="G57" s="111">
        <v>548236.69999999995</v>
      </c>
      <c r="H57" s="111">
        <v>360378.98</v>
      </c>
      <c r="I57" s="111">
        <v>11102.63</v>
      </c>
      <c r="J57" s="111">
        <v>138735.26</v>
      </c>
      <c r="K57" s="111">
        <v>38019.83</v>
      </c>
      <c r="L57" s="111">
        <v>634.78</v>
      </c>
      <c r="M57" s="111">
        <v>634.57999999999993</v>
      </c>
      <c r="N57" s="111">
        <v>1837.76</v>
      </c>
      <c r="O57" s="111">
        <v>89129.640000000014</v>
      </c>
      <c r="P57" s="111">
        <v>890.92999999999972</v>
      </c>
      <c r="Q57" s="111">
        <v>5.71</v>
      </c>
      <c r="R57" s="111">
        <v>37196.200000000012</v>
      </c>
      <c r="S57" s="111">
        <v>0</v>
      </c>
      <c r="T57" s="111">
        <v>0</v>
      </c>
      <c r="U57" s="111">
        <v>3129.98</v>
      </c>
      <c r="V57" s="111">
        <v>1308.06</v>
      </c>
      <c r="W57" s="111">
        <v>4</v>
      </c>
      <c r="X57" s="111">
        <v>60002.98</v>
      </c>
      <c r="Y57" s="111">
        <v>316516.59000000003</v>
      </c>
      <c r="Z57" s="111">
        <v>107790.06</v>
      </c>
    </row>
    <row r="58" spans="1:26" s="74" customFormat="1" ht="13.5" customHeight="1">
      <c r="A58" s="141" t="s">
        <v>231</v>
      </c>
      <c r="B58" s="69" t="s">
        <v>169</v>
      </c>
      <c r="C58" s="111">
        <v>389694.88000000006</v>
      </c>
      <c r="D58" s="111">
        <v>9021.75</v>
      </c>
      <c r="E58" s="111">
        <v>16767.830000000002</v>
      </c>
      <c r="F58" s="111">
        <v>139</v>
      </c>
      <c r="G58" s="111">
        <v>539929.31000000006</v>
      </c>
      <c r="H58" s="111">
        <v>371374.38999999996</v>
      </c>
      <c r="I58" s="111">
        <v>10628.71</v>
      </c>
      <c r="J58" s="111">
        <v>122255.53</v>
      </c>
      <c r="K58" s="111">
        <v>35670.68</v>
      </c>
      <c r="L58" s="111">
        <v>477.81</v>
      </c>
      <c r="M58" s="111">
        <v>477.81</v>
      </c>
      <c r="N58" s="111">
        <v>2085</v>
      </c>
      <c r="O58" s="111">
        <v>92650.05</v>
      </c>
      <c r="P58" s="111">
        <v>1509.4999999999995</v>
      </c>
      <c r="Q58" s="111">
        <v>9.98</v>
      </c>
      <c r="R58" s="111">
        <v>42471</v>
      </c>
      <c r="S58" s="111">
        <v>0</v>
      </c>
      <c r="T58" s="111">
        <v>0</v>
      </c>
      <c r="U58" s="111">
        <v>1988.74</v>
      </c>
      <c r="V58" s="111">
        <v>837.25</v>
      </c>
      <c r="W58" s="111">
        <v>5.3900000000000006</v>
      </c>
      <c r="X58" s="111">
        <v>52148</v>
      </c>
      <c r="Y58" s="111">
        <v>292560.82</v>
      </c>
      <c r="Z58" s="111">
        <v>99631.500000000015</v>
      </c>
    </row>
    <row r="59" spans="1:26" s="74" customFormat="1" ht="15" customHeight="1">
      <c r="A59" s="142" t="s">
        <v>235</v>
      </c>
      <c r="B59" s="142"/>
      <c r="C59" s="143">
        <f>SUM(C47:C58)</f>
        <v>5999194.6600000001</v>
      </c>
      <c r="D59" s="143">
        <f t="shared" ref="D59:P59" si="9">SUM(D47:D58)</f>
        <v>52297.84</v>
      </c>
      <c r="E59" s="143">
        <f t="shared" si="9"/>
        <v>293147.91000000003</v>
      </c>
      <c r="F59" s="143">
        <f t="shared" si="9"/>
        <v>1912.4199999999998</v>
      </c>
      <c r="G59" s="143">
        <f t="shared" si="9"/>
        <v>6402742.6900000013</v>
      </c>
      <c r="H59" s="143">
        <f t="shared" si="9"/>
        <v>4171547.6700000004</v>
      </c>
      <c r="I59" s="143">
        <f t="shared" si="9"/>
        <v>194138.96</v>
      </c>
      <c r="J59" s="143">
        <f t="shared" si="9"/>
        <v>1477977.1400000001</v>
      </c>
      <c r="K59" s="143">
        <f t="shared" si="9"/>
        <v>559078.92000000004</v>
      </c>
      <c r="L59" s="143">
        <f t="shared" si="9"/>
        <v>16793.63</v>
      </c>
      <c r="M59" s="143">
        <f t="shared" si="9"/>
        <v>16673.48</v>
      </c>
      <c r="N59" s="143">
        <f t="shared" si="9"/>
        <v>23216.07</v>
      </c>
      <c r="O59" s="144">
        <f t="shared" si="9"/>
        <v>972160.20000000007</v>
      </c>
      <c r="P59" s="144">
        <f t="shared" si="9"/>
        <v>31879.440000000002</v>
      </c>
      <c r="Q59" s="144">
        <f>SUM(Q47:Q58)</f>
        <v>533.61</v>
      </c>
      <c r="R59" s="144">
        <f>SUM(R47:R58)</f>
        <v>435948.10000000003</v>
      </c>
      <c r="S59" s="144">
        <f t="shared" ref="S59:T59" si="10">SUM(S47:S58)</f>
        <v>2.66</v>
      </c>
      <c r="T59" s="144">
        <f t="shared" si="10"/>
        <v>4.1500000000000004</v>
      </c>
      <c r="U59" s="144">
        <f>SUM(U47:U58)</f>
        <v>33426.050000000003</v>
      </c>
      <c r="V59" s="144">
        <f t="shared" ref="V59:Z59" si="11">SUM(V47:V58)</f>
        <v>8853.7899999999991</v>
      </c>
      <c r="W59" s="144">
        <f t="shared" si="11"/>
        <v>89.67</v>
      </c>
      <c r="X59" s="144">
        <f t="shared" si="11"/>
        <v>998900.74</v>
      </c>
      <c r="Y59" s="144">
        <f t="shared" si="11"/>
        <v>4511947.4371999996</v>
      </c>
      <c r="Z59" s="144">
        <f t="shared" si="11"/>
        <v>1548425.6600000004</v>
      </c>
    </row>
    <row r="60" spans="1:26" s="74" customFormat="1" ht="13.5" customHeight="1">
      <c r="A60" s="141" t="s">
        <v>219</v>
      </c>
      <c r="B60" s="69" t="s">
        <v>158</v>
      </c>
      <c r="C60" s="111">
        <v>441861.55999999994</v>
      </c>
      <c r="D60" s="111">
        <v>9040.7000000000007</v>
      </c>
      <c r="E60" s="111">
        <v>20614</v>
      </c>
      <c r="F60" s="111">
        <v>146.5</v>
      </c>
      <c r="G60" s="111">
        <v>525784.13</v>
      </c>
      <c r="H60" s="111">
        <v>331579.13000000006</v>
      </c>
      <c r="I60" s="111">
        <v>15679.08</v>
      </c>
      <c r="J60" s="111">
        <v>127423.6</v>
      </c>
      <c r="K60" s="111">
        <v>51102.32</v>
      </c>
      <c r="L60" s="111">
        <v>447.86</v>
      </c>
      <c r="M60" s="111">
        <v>438.61</v>
      </c>
      <c r="N60" s="111">
        <v>1836</v>
      </c>
      <c r="O60" s="111">
        <v>89392</v>
      </c>
      <c r="P60" s="111">
        <v>1814</v>
      </c>
      <c r="Q60" s="111">
        <v>112</v>
      </c>
      <c r="R60" s="111">
        <v>37140</v>
      </c>
      <c r="S60" s="111">
        <v>0</v>
      </c>
      <c r="T60" s="111">
        <v>0</v>
      </c>
      <c r="U60" s="111">
        <v>715</v>
      </c>
      <c r="V60" s="111">
        <v>579</v>
      </c>
      <c r="W60" s="111">
        <v>6</v>
      </c>
      <c r="X60" s="111">
        <v>59620</v>
      </c>
      <c r="Y60" s="111">
        <v>331734.16000000003</v>
      </c>
      <c r="Z60" s="111">
        <v>111021.6</v>
      </c>
    </row>
    <row r="61" spans="1:26" s="74" customFormat="1" ht="13.5" customHeight="1">
      <c r="A61" s="141" t="s">
        <v>220</v>
      </c>
      <c r="B61" s="69" t="s">
        <v>159</v>
      </c>
      <c r="C61" s="111">
        <v>435041.42</v>
      </c>
      <c r="D61" s="111">
        <v>6147.31</v>
      </c>
      <c r="E61" s="111">
        <v>22499.870000000003</v>
      </c>
      <c r="F61" s="111">
        <v>294.68</v>
      </c>
      <c r="G61" s="111">
        <v>529164.04999999993</v>
      </c>
      <c r="H61" s="111">
        <v>338394.82</v>
      </c>
      <c r="I61" s="111">
        <v>15998.870000000003</v>
      </c>
      <c r="J61" s="111">
        <v>131685.13999999998</v>
      </c>
      <c r="K61" s="111">
        <v>43085.22</v>
      </c>
      <c r="L61" s="111">
        <v>674.61999999999989</v>
      </c>
      <c r="M61" s="111">
        <v>615.32999999999993</v>
      </c>
      <c r="N61" s="111">
        <v>2076</v>
      </c>
      <c r="O61" s="111">
        <v>82201</v>
      </c>
      <c r="P61" s="111">
        <v>1192</v>
      </c>
      <c r="Q61" s="111">
        <v>61</v>
      </c>
      <c r="R61" s="111">
        <v>34759</v>
      </c>
      <c r="S61" s="111">
        <v>1</v>
      </c>
      <c r="T61" s="111">
        <v>0</v>
      </c>
      <c r="U61" s="111">
        <v>2037</v>
      </c>
      <c r="V61" s="111">
        <v>1603</v>
      </c>
      <c r="W61" s="111">
        <v>5</v>
      </c>
      <c r="X61" s="111">
        <v>78836</v>
      </c>
      <c r="Y61" s="111">
        <v>328275.65000000002</v>
      </c>
      <c r="Z61" s="111">
        <v>112946.20000000003</v>
      </c>
    </row>
    <row r="62" spans="1:26" s="74" customFormat="1" ht="13.5" customHeight="1">
      <c r="A62" s="141" t="s">
        <v>221</v>
      </c>
      <c r="B62" s="69" t="s">
        <v>160</v>
      </c>
      <c r="C62" s="111">
        <v>508945.7099999999</v>
      </c>
      <c r="D62" s="111">
        <v>4552.51</v>
      </c>
      <c r="E62" s="111">
        <v>28224.190000000002</v>
      </c>
      <c r="F62" s="111">
        <v>214.56</v>
      </c>
      <c r="G62" s="111">
        <v>598338.33999999985</v>
      </c>
      <c r="H62" s="111">
        <v>381366.27999999991</v>
      </c>
      <c r="I62" s="111">
        <v>19649.05</v>
      </c>
      <c r="J62" s="111">
        <v>143100.52000000002</v>
      </c>
      <c r="K62" s="111">
        <v>54222.49</v>
      </c>
      <c r="L62" s="111">
        <v>463.26</v>
      </c>
      <c r="M62" s="111">
        <v>463.26</v>
      </c>
      <c r="N62" s="111">
        <v>2082</v>
      </c>
      <c r="O62" s="111">
        <v>91060</v>
      </c>
      <c r="P62" s="111">
        <v>1877</v>
      </c>
      <c r="Q62" s="111">
        <v>11</v>
      </c>
      <c r="R62" s="111">
        <v>40661</v>
      </c>
      <c r="S62" s="111">
        <v>0</v>
      </c>
      <c r="T62" s="111">
        <v>0</v>
      </c>
      <c r="U62" s="111">
        <v>4319</v>
      </c>
      <c r="V62" s="111">
        <v>1420</v>
      </c>
      <c r="W62" s="111">
        <v>7</v>
      </c>
      <c r="X62" s="111">
        <v>121271</v>
      </c>
      <c r="Y62" s="111">
        <v>381862.6399999999</v>
      </c>
      <c r="Z62" s="111">
        <v>132121.28</v>
      </c>
    </row>
    <row r="63" spans="1:26" s="74" customFormat="1" ht="13.5" customHeight="1">
      <c r="A63" s="141" t="s">
        <v>222</v>
      </c>
      <c r="B63" s="69" t="s">
        <v>161</v>
      </c>
      <c r="C63" s="111">
        <v>495170.78</v>
      </c>
      <c r="D63" s="111">
        <v>5134.13</v>
      </c>
      <c r="E63" s="111">
        <v>25305.08</v>
      </c>
      <c r="F63" s="111">
        <v>326.94</v>
      </c>
      <c r="G63" s="111">
        <v>575990.46</v>
      </c>
      <c r="H63" s="111">
        <v>373317.11</v>
      </c>
      <c r="I63" s="111">
        <v>23001.93</v>
      </c>
      <c r="J63" s="111">
        <v>127163.94</v>
      </c>
      <c r="K63" s="111">
        <v>52507.48</v>
      </c>
      <c r="L63" s="111">
        <v>787.58000000000015</v>
      </c>
      <c r="M63" s="111">
        <v>727.0200000000001</v>
      </c>
      <c r="N63" s="111">
        <v>857</v>
      </c>
      <c r="O63" s="111">
        <v>89181</v>
      </c>
      <c r="P63" s="111">
        <v>1279</v>
      </c>
      <c r="Q63" s="111">
        <v>30</v>
      </c>
      <c r="R63" s="111">
        <v>39879</v>
      </c>
      <c r="S63" s="111">
        <v>0</v>
      </c>
      <c r="T63" s="111">
        <v>0</v>
      </c>
      <c r="U63" s="111">
        <v>4445</v>
      </c>
      <c r="V63" s="111">
        <v>1619</v>
      </c>
      <c r="W63" s="111">
        <v>5</v>
      </c>
      <c r="X63" s="111">
        <v>99521</v>
      </c>
      <c r="Y63" s="111">
        <v>371207.87000000005</v>
      </c>
      <c r="Z63" s="111">
        <v>129378.42</v>
      </c>
    </row>
    <row r="64" spans="1:26" s="74" customFormat="1" ht="13.5" customHeight="1">
      <c r="A64" s="141" t="s">
        <v>223</v>
      </c>
      <c r="B64" s="69" t="s">
        <v>162</v>
      </c>
      <c r="C64" s="111">
        <v>515879.43</v>
      </c>
      <c r="D64" s="111">
        <v>7678.7899999999991</v>
      </c>
      <c r="E64" s="111">
        <v>24997.88</v>
      </c>
      <c r="F64" s="111">
        <v>475</v>
      </c>
      <c r="G64" s="111">
        <v>535824.03</v>
      </c>
      <c r="H64" s="111">
        <v>348321.07000000007</v>
      </c>
      <c r="I64" s="111">
        <v>18851.769999999997</v>
      </c>
      <c r="J64" s="111">
        <v>117623.67</v>
      </c>
      <c r="K64" s="111">
        <v>51027.519999999997</v>
      </c>
      <c r="L64" s="111">
        <v>2345.0800000000004</v>
      </c>
      <c r="M64" s="111">
        <v>2344.7200000000003</v>
      </c>
      <c r="N64" s="111">
        <v>2203</v>
      </c>
      <c r="O64" s="111">
        <v>93099</v>
      </c>
      <c r="P64" s="111">
        <v>1408</v>
      </c>
      <c r="Q64" s="111">
        <v>17</v>
      </c>
      <c r="R64" s="111">
        <v>43774</v>
      </c>
      <c r="S64" s="111">
        <v>2</v>
      </c>
      <c r="T64" s="111">
        <v>0</v>
      </c>
      <c r="U64" s="111">
        <v>7665</v>
      </c>
      <c r="V64" s="111">
        <v>1235</v>
      </c>
      <c r="W64" s="111">
        <v>5</v>
      </c>
      <c r="X64" s="111">
        <v>91005</v>
      </c>
      <c r="Y64" s="111">
        <v>388820.43</v>
      </c>
      <c r="Z64" s="111">
        <v>134160.72999999998</v>
      </c>
    </row>
    <row r="65" spans="1:26" s="74" customFormat="1" ht="13.5" customHeight="1">
      <c r="A65" s="141" t="s">
        <v>224</v>
      </c>
      <c r="B65" s="69" t="s">
        <v>163</v>
      </c>
      <c r="C65" s="111">
        <v>512668.65</v>
      </c>
      <c r="D65" s="111">
        <v>5558.0300000000007</v>
      </c>
      <c r="E65" s="111">
        <v>20320.46</v>
      </c>
      <c r="F65" s="111">
        <v>284.8</v>
      </c>
      <c r="G65" s="111">
        <v>517996.87</v>
      </c>
      <c r="H65" s="111">
        <v>350777.11</v>
      </c>
      <c r="I65" s="111">
        <v>14973.429999999998</v>
      </c>
      <c r="J65" s="111">
        <v>105297.62</v>
      </c>
      <c r="K65" s="111">
        <v>46948.71</v>
      </c>
      <c r="L65" s="111">
        <v>2485.3500000000004</v>
      </c>
      <c r="M65" s="111">
        <v>2484.8700000000003</v>
      </c>
      <c r="N65" s="111">
        <v>2297</v>
      </c>
      <c r="O65" s="111">
        <v>93599</v>
      </c>
      <c r="P65" s="111">
        <v>1210</v>
      </c>
      <c r="Q65" s="111">
        <v>13</v>
      </c>
      <c r="R65" s="111">
        <v>41006</v>
      </c>
      <c r="S65" s="111">
        <v>0</v>
      </c>
      <c r="T65" s="111">
        <v>0</v>
      </c>
      <c r="U65" s="111">
        <v>4442</v>
      </c>
      <c r="V65" s="111">
        <v>1603</v>
      </c>
      <c r="W65" s="111">
        <v>6</v>
      </c>
      <c r="X65" s="111">
        <v>118251</v>
      </c>
      <c r="Y65" s="111">
        <v>385105.25</v>
      </c>
      <c r="Z65" s="111">
        <v>132190.68</v>
      </c>
    </row>
    <row r="66" spans="1:26" s="74" customFormat="1" ht="13.5" customHeight="1">
      <c r="A66" s="141" t="s">
        <v>225</v>
      </c>
      <c r="B66" s="69" t="s">
        <v>164</v>
      </c>
      <c r="C66" s="111">
        <v>539244.32999999996</v>
      </c>
      <c r="D66" s="111">
        <v>5717.45</v>
      </c>
      <c r="E66" s="111">
        <v>22516.400000000001</v>
      </c>
      <c r="F66" s="111">
        <v>177.67000000000002</v>
      </c>
      <c r="G66" s="111">
        <v>562631.56000000006</v>
      </c>
      <c r="H66" s="111">
        <v>382149.82</v>
      </c>
      <c r="I66" s="111">
        <v>17494.64</v>
      </c>
      <c r="J66" s="111">
        <v>113923.68</v>
      </c>
      <c r="K66" s="111">
        <v>49063.420000000006</v>
      </c>
      <c r="L66" s="111">
        <v>2533.2500000000005</v>
      </c>
      <c r="M66" s="111">
        <v>2523.9600000000005</v>
      </c>
      <c r="N66" s="111">
        <v>2707</v>
      </c>
      <c r="O66" s="111">
        <v>97511</v>
      </c>
      <c r="P66" s="111">
        <v>1067</v>
      </c>
      <c r="Q66" s="111">
        <v>24</v>
      </c>
      <c r="R66" s="111">
        <v>41380</v>
      </c>
      <c r="S66" s="111">
        <v>0</v>
      </c>
      <c r="T66" s="111">
        <v>0</v>
      </c>
      <c r="U66" s="111">
        <v>5431</v>
      </c>
      <c r="V66" s="111">
        <v>1450</v>
      </c>
      <c r="W66" s="111">
        <v>7</v>
      </c>
      <c r="X66" s="111">
        <v>102778</v>
      </c>
      <c r="Y66" s="111">
        <v>405324.74</v>
      </c>
      <c r="Z66" s="111">
        <v>138242.87</v>
      </c>
    </row>
    <row r="67" spans="1:26" s="74" customFormat="1" ht="13.5" customHeight="1">
      <c r="A67" s="141" t="s">
        <v>226</v>
      </c>
      <c r="B67" s="69" t="s">
        <v>165</v>
      </c>
      <c r="C67" s="111">
        <v>519536.46999999991</v>
      </c>
      <c r="D67" s="111">
        <v>4466.1499999999996</v>
      </c>
      <c r="E67" s="111">
        <v>23924.84</v>
      </c>
      <c r="F67" s="111">
        <v>74.69</v>
      </c>
      <c r="G67" s="111">
        <v>597245.30000000005</v>
      </c>
      <c r="H67" s="111">
        <v>382304.05</v>
      </c>
      <c r="I67" s="111">
        <v>14780.400000000001</v>
      </c>
      <c r="J67" s="111">
        <v>144346.65999999997</v>
      </c>
      <c r="K67" s="111">
        <v>55814.19</v>
      </c>
      <c r="L67" s="111">
        <v>4960.1499999999996</v>
      </c>
      <c r="M67" s="111">
        <v>4942.42</v>
      </c>
      <c r="N67" s="111">
        <v>2168</v>
      </c>
      <c r="O67" s="111">
        <v>95138</v>
      </c>
      <c r="P67" s="111">
        <v>1376</v>
      </c>
      <c r="Q67" s="111">
        <v>12</v>
      </c>
      <c r="R67" s="111">
        <v>37525</v>
      </c>
      <c r="S67" s="111">
        <v>0</v>
      </c>
      <c r="T67" s="111">
        <v>0</v>
      </c>
      <c r="U67" s="111">
        <v>4640</v>
      </c>
      <c r="V67" s="111">
        <v>1447</v>
      </c>
      <c r="W67" s="111">
        <v>9</v>
      </c>
      <c r="X67" s="111">
        <v>82503</v>
      </c>
      <c r="Y67" s="111">
        <v>390831.72000000009</v>
      </c>
      <c r="Z67" s="111">
        <v>134125.15</v>
      </c>
    </row>
    <row r="68" spans="1:26" s="74" customFormat="1" ht="13.5" customHeight="1">
      <c r="A68" s="141" t="s">
        <v>227</v>
      </c>
      <c r="B68" s="69" t="s">
        <v>228</v>
      </c>
      <c r="C68" s="111">
        <v>511655.64999999997</v>
      </c>
      <c r="D68" s="111">
        <v>3885.35</v>
      </c>
      <c r="E68" s="111">
        <v>20240.899999999998</v>
      </c>
      <c r="F68" s="111">
        <v>61.58</v>
      </c>
      <c r="G68" s="111">
        <v>608935.31000000006</v>
      </c>
      <c r="H68" s="111">
        <v>388035.89</v>
      </c>
      <c r="I68" s="111">
        <v>9990.17</v>
      </c>
      <c r="J68" s="111">
        <v>151416.56</v>
      </c>
      <c r="K68" s="111">
        <v>59492.69</v>
      </c>
      <c r="L68" s="111">
        <v>3679.34</v>
      </c>
      <c r="M68" s="111">
        <v>3662.11</v>
      </c>
      <c r="N68" s="111">
        <v>1586</v>
      </c>
      <c r="O68" s="111">
        <v>95658</v>
      </c>
      <c r="P68" s="111">
        <v>1401</v>
      </c>
      <c r="Q68" s="111">
        <v>68</v>
      </c>
      <c r="R68" s="111">
        <v>36090</v>
      </c>
      <c r="S68" s="111">
        <v>0</v>
      </c>
      <c r="T68" s="111">
        <v>0</v>
      </c>
      <c r="U68" s="111">
        <v>3666</v>
      </c>
      <c r="V68" s="111">
        <v>2017</v>
      </c>
      <c r="W68" s="111">
        <v>7</v>
      </c>
      <c r="X68" s="111">
        <v>85797</v>
      </c>
      <c r="Y68" s="111">
        <v>384843.63</v>
      </c>
      <c r="Z68" s="111">
        <v>129521.05000000002</v>
      </c>
    </row>
    <row r="69" spans="1:26" s="74" customFormat="1" ht="13.5" customHeight="1">
      <c r="A69" s="141" t="s">
        <v>229</v>
      </c>
      <c r="B69" s="69" t="s">
        <v>167</v>
      </c>
      <c r="C69" s="111">
        <v>474270.87</v>
      </c>
      <c r="D69" s="111">
        <v>3591.45</v>
      </c>
      <c r="E69" s="111">
        <v>19377.099999999999</v>
      </c>
      <c r="F69" s="111">
        <v>164.62</v>
      </c>
      <c r="G69" s="111">
        <v>611960.90999999992</v>
      </c>
      <c r="H69" s="111">
        <v>385804.69000000006</v>
      </c>
      <c r="I69" s="111">
        <v>11018.35</v>
      </c>
      <c r="J69" s="111">
        <v>154524.66999999998</v>
      </c>
      <c r="K69" s="111">
        <v>60613.200000000004</v>
      </c>
      <c r="L69" s="111">
        <v>3093.51</v>
      </c>
      <c r="M69" s="111">
        <v>3074.7200000000003</v>
      </c>
      <c r="N69" s="111">
        <v>1360</v>
      </c>
      <c r="O69" s="111">
        <v>94896</v>
      </c>
      <c r="P69" s="111">
        <v>740</v>
      </c>
      <c r="Q69" s="111">
        <v>6</v>
      </c>
      <c r="R69" s="111">
        <v>36391</v>
      </c>
      <c r="S69" s="111">
        <v>0</v>
      </c>
      <c r="T69" s="111">
        <v>0</v>
      </c>
      <c r="U69" s="111">
        <v>3779</v>
      </c>
      <c r="V69" s="111">
        <v>1523</v>
      </c>
      <c r="W69" s="111">
        <v>7</v>
      </c>
      <c r="X69" s="111">
        <v>88134</v>
      </c>
      <c r="Y69" s="111">
        <v>356497.1</v>
      </c>
      <c r="Z69" s="111">
        <v>122865.68000000001</v>
      </c>
    </row>
    <row r="70" spans="1:26" s="74" customFormat="1" ht="13.5" customHeight="1">
      <c r="A70" s="141" t="s">
        <v>230</v>
      </c>
      <c r="B70" s="69" t="s">
        <v>168</v>
      </c>
      <c r="C70" s="111">
        <v>455483.21000000008</v>
      </c>
      <c r="D70" s="111">
        <v>4742.84</v>
      </c>
      <c r="E70" s="111">
        <v>19121.010000000002</v>
      </c>
      <c r="F70" s="111">
        <v>245.25</v>
      </c>
      <c r="G70" s="111">
        <v>621539.83999999997</v>
      </c>
      <c r="H70" s="111">
        <v>403200.68000000005</v>
      </c>
      <c r="I70" s="111">
        <v>12015.52</v>
      </c>
      <c r="J70" s="111">
        <v>146177.06</v>
      </c>
      <c r="K70" s="111">
        <v>60146.579999999994</v>
      </c>
      <c r="L70" s="111">
        <v>3011.4199999999996</v>
      </c>
      <c r="M70" s="111">
        <v>3001.6899999999996</v>
      </c>
      <c r="N70" s="111">
        <v>1066</v>
      </c>
      <c r="O70" s="111">
        <v>90453</v>
      </c>
      <c r="P70" s="111">
        <v>610</v>
      </c>
      <c r="Q70" s="111">
        <v>10</v>
      </c>
      <c r="R70" s="111">
        <v>40863</v>
      </c>
      <c r="S70" s="111">
        <v>0</v>
      </c>
      <c r="T70" s="111">
        <v>0</v>
      </c>
      <c r="U70" s="111">
        <v>3811</v>
      </c>
      <c r="V70" s="111">
        <v>1523</v>
      </c>
      <c r="W70" s="111">
        <v>9</v>
      </c>
      <c r="X70" s="111">
        <v>88598</v>
      </c>
      <c r="Y70" s="111">
        <v>342215.38</v>
      </c>
      <c r="Z70" s="111">
        <v>118375.9</v>
      </c>
    </row>
    <row r="71" spans="1:26" s="74" customFormat="1" ht="13.5" customHeight="1">
      <c r="A71" s="141" t="s">
        <v>231</v>
      </c>
      <c r="B71" s="69" t="s">
        <v>169</v>
      </c>
      <c r="C71" s="111">
        <v>450369.13000000006</v>
      </c>
      <c r="D71" s="111">
        <v>4460.1000000000004</v>
      </c>
      <c r="E71" s="111">
        <v>18709.79</v>
      </c>
      <c r="F71" s="111">
        <v>68.010000000000005</v>
      </c>
      <c r="G71" s="111">
        <v>627050</v>
      </c>
      <c r="H71" s="111">
        <v>396396</v>
      </c>
      <c r="I71" s="111">
        <v>11686</v>
      </c>
      <c r="J71" s="111">
        <v>149700</v>
      </c>
      <c r="K71" s="111">
        <v>69268</v>
      </c>
      <c r="L71" s="111">
        <v>2884</v>
      </c>
      <c r="M71" s="111">
        <v>2883</v>
      </c>
      <c r="N71" s="111">
        <v>1248</v>
      </c>
      <c r="O71" s="111">
        <v>91667</v>
      </c>
      <c r="P71" s="111">
        <v>1474</v>
      </c>
      <c r="Q71" s="111">
        <v>16</v>
      </c>
      <c r="R71" s="111">
        <v>42873</v>
      </c>
      <c r="S71" s="111">
        <v>0</v>
      </c>
      <c r="T71" s="111">
        <v>0</v>
      </c>
      <c r="U71" s="111">
        <v>2962</v>
      </c>
      <c r="V71" s="111">
        <v>1281</v>
      </c>
      <c r="W71" s="111">
        <v>4</v>
      </c>
      <c r="X71" s="111">
        <v>58123</v>
      </c>
      <c r="Y71" s="111">
        <v>335789.52000000008</v>
      </c>
      <c r="Z71" s="111">
        <v>113991.16</v>
      </c>
    </row>
    <row r="72" spans="1:26" s="74" customFormat="1" ht="15" customHeight="1">
      <c r="A72" s="142" t="s">
        <v>236</v>
      </c>
      <c r="B72" s="142"/>
      <c r="C72" s="143">
        <f>SUM(C60:C71)</f>
        <v>5860127.21</v>
      </c>
      <c r="D72" s="143">
        <f t="shared" ref="D72:P72" si="12">SUM(D60:D71)</f>
        <v>64974.80999999999</v>
      </c>
      <c r="E72" s="143">
        <f t="shared" si="12"/>
        <v>265851.52000000002</v>
      </c>
      <c r="F72" s="143">
        <f t="shared" si="12"/>
        <v>2534.3000000000002</v>
      </c>
      <c r="G72" s="143">
        <f t="shared" si="12"/>
        <v>6912460.8000000007</v>
      </c>
      <c r="H72" s="143">
        <f t="shared" si="12"/>
        <v>4461646.6500000004</v>
      </c>
      <c r="I72" s="143">
        <f t="shared" si="12"/>
        <v>185139.21</v>
      </c>
      <c r="J72" s="143">
        <f t="shared" si="12"/>
        <v>1612383.1199999999</v>
      </c>
      <c r="K72" s="143">
        <f t="shared" si="12"/>
        <v>653291.81999999995</v>
      </c>
      <c r="L72" s="143">
        <f t="shared" si="12"/>
        <v>27365.42</v>
      </c>
      <c r="M72" s="143">
        <f t="shared" si="12"/>
        <v>27161.710000000003</v>
      </c>
      <c r="N72" s="143">
        <f t="shared" si="12"/>
        <v>21486</v>
      </c>
      <c r="O72" s="144">
        <f t="shared" si="12"/>
        <v>1103855</v>
      </c>
      <c r="P72" s="144">
        <f t="shared" si="12"/>
        <v>15448</v>
      </c>
      <c r="Q72" s="144">
        <f>SUM(Q60:Q71)</f>
        <v>380</v>
      </c>
      <c r="R72" s="144">
        <f>SUM(R60:R71)</f>
        <v>472341</v>
      </c>
      <c r="S72" s="144">
        <f t="shared" ref="S72:T72" si="13">SUM(S60:S71)</f>
        <v>3</v>
      </c>
      <c r="T72" s="144">
        <f t="shared" si="13"/>
        <v>0</v>
      </c>
      <c r="U72" s="144">
        <f>SUM(U60:U71)</f>
        <v>47912</v>
      </c>
      <c r="V72" s="144">
        <f t="shared" ref="V72:Z72" si="14">SUM(V60:V71)</f>
        <v>17300</v>
      </c>
      <c r="W72" s="144">
        <f t="shared" si="14"/>
        <v>77</v>
      </c>
      <c r="X72" s="144">
        <f t="shared" si="14"/>
        <v>1074437</v>
      </c>
      <c r="Y72" s="144">
        <f t="shared" si="14"/>
        <v>4402508.0900000008</v>
      </c>
      <c r="Z72" s="144">
        <f t="shared" si="14"/>
        <v>1508940.7199999997</v>
      </c>
    </row>
    <row r="73" spans="1:26" s="74" customFormat="1" ht="13.5" customHeight="1">
      <c r="A73" s="141" t="s">
        <v>219</v>
      </c>
      <c r="B73" s="69" t="s">
        <v>158</v>
      </c>
      <c r="C73" s="111">
        <v>415903.26999999996</v>
      </c>
      <c r="D73" s="111">
        <v>7168.2799999999988</v>
      </c>
      <c r="E73" s="111">
        <v>19485.900000000001</v>
      </c>
      <c r="F73" s="111">
        <v>38.239999999999995</v>
      </c>
      <c r="G73" s="111">
        <v>578635.49000000046</v>
      </c>
      <c r="H73" s="111">
        <v>373856.78000000044</v>
      </c>
      <c r="I73" s="111">
        <v>10881.68</v>
      </c>
      <c r="J73" s="111">
        <v>135251.87999999998</v>
      </c>
      <c r="K73" s="111">
        <v>58645.149999999987</v>
      </c>
      <c r="L73" s="111">
        <v>3397.2699999999991</v>
      </c>
      <c r="M73" s="111">
        <v>3021.9199999999992</v>
      </c>
      <c r="N73" s="111">
        <v>823</v>
      </c>
      <c r="O73" s="111">
        <v>92397</v>
      </c>
      <c r="P73" s="111">
        <v>2022</v>
      </c>
      <c r="Q73" s="111">
        <v>9</v>
      </c>
      <c r="R73" s="111">
        <v>39773</v>
      </c>
      <c r="S73" s="111">
        <v>0</v>
      </c>
      <c r="T73" s="111">
        <v>0</v>
      </c>
      <c r="U73" s="111">
        <v>2407</v>
      </c>
      <c r="V73" s="111">
        <v>717</v>
      </c>
      <c r="W73" s="111">
        <v>7</v>
      </c>
      <c r="X73" s="111">
        <v>61707</v>
      </c>
      <c r="Y73" s="111">
        <v>312116.72000000009</v>
      </c>
      <c r="Z73" s="111">
        <v>103991.64999999998</v>
      </c>
    </row>
    <row r="74" spans="1:26" s="74" customFormat="1" ht="13.5" customHeight="1">
      <c r="A74" s="141" t="s">
        <v>220</v>
      </c>
      <c r="B74" s="69" t="s">
        <v>159</v>
      </c>
      <c r="C74" s="111">
        <v>447284.54</v>
      </c>
      <c r="D74" s="111">
        <v>12396.04</v>
      </c>
      <c r="E74" s="111">
        <v>20044.68</v>
      </c>
      <c r="F74" s="111">
        <v>75.320000000000007</v>
      </c>
      <c r="G74" s="111">
        <v>555212.67999999993</v>
      </c>
      <c r="H74" s="111">
        <v>332829.87999999995</v>
      </c>
      <c r="I74" s="111">
        <v>14056.260000000002</v>
      </c>
      <c r="J74" s="111">
        <v>145914.12</v>
      </c>
      <c r="K74" s="111">
        <v>62412.42</v>
      </c>
      <c r="L74" s="111">
        <v>3318.2399999999993</v>
      </c>
      <c r="M74" s="111">
        <v>3304.6499999999992</v>
      </c>
      <c r="N74" s="111">
        <v>1061</v>
      </c>
      <c r="O74" s="111">
        <v>81466</v>
      </c>
      <c r="P74" s="111">
        <v>1981</v>
      </c>
      <c r="Q74" s="111">
        <v>6</v>
      </c>
      <c r="R74" s="111">
        <v>33814</v>
      </c>
      <c r="S74" s="111">
        <v>0</v>
      </c>
      <c r="T74" s="111">
        <v>0</v>
      </c>
      <c r="U74" s="111">
        <v>4264</v>
      </c>
      <c r="V74" s="111">
        <v>1696</v>
      </c>
      <c r="W74" s="111">
        <v>9</v>
      </c>
      <c r="X74" s="111">
        <v>79635</v>
      </c>
      <c r="Y74" s="111">
        <v>326074.0799999999</v>
      </c>
      <c r="Z74" s="111">
        <v>115721.69</v>
      </c>
    </row>
    <row r="75" spans="1:26" s="74" customFormat="1" ht="13.5" customHeight="1">
      <c r="A75" s="141" t="s">
        <v>221</v>
      </c>
      <c r="B75" s="69" t="s">
        <v>160</v>
      </c>
      <c r="C75" s="111">
        <v>540253.11</v>
      </c>
      <c r="D75" s="111">
        <v>11427.12</v>
      </c>
      <c r="E75" s="111">
        <v>29204.729999999996</v>
      </c>
      <c r="F75" s="111">
        <v>128.13999999999999</v>
      </c>
      <c r="G75" s="111">
        <v>627426.05999999982</v>
      </c>
      <c r="H75" s="111">
        <v>389854.11999999976</v>
      </c>
      <c r="I75" s="111">
        <v>18838.080000000002</v>
      </c>
      <c r="J75" s="111">
        <v>158750.94999999998</v>
      </c>
      <c r="K75" s="111">
        <v>59982.909999999996</v>
      </c>
      <c r="L75" s="111">
        <v>3257.4900000000002</v>
      </c>
      <c r="M75" s="111">
        <v>3241.3100000000004</v>
      </c>
      <c r="N75" s="111">
        <v>2246</v>
      </c>
      <c r="O75" s="111">
        <v>90881</v>
      </c>
      <c r="P75" s="111">
        <v>3256</v>
      </c>
      <c r="Q75" s="111">
        <v>111</v>
      </c>
      <c r="R75" s="111">
        <v>42283</v>
      </c>
      <c r="S75" s="111">
        <v>0</v>
      </c>
      <c r="T75" s="111">
        <v>0</v>
      </c>
      <c r="U75" s="111">
        <v>3818</v>
      </c>
      <c r="V75" s="111">
        <v>2067</v>
      </c>
      <c r="W75" s="111">
        <v>5</v>
      </c>
      <c r="X75" s="111">
        <v>106935</v>
      </c>
      <c r="Y75" s="111">
        <v>404678.39999999991</v>
      </c>
      <c r="Z75" s="111">
        <v>136712.89000000001</v>
      </c>
    </row>
    <row r="76" spans="1:26" s="74" customFormat="1" ht="13.5" customHeight="1">
      <c r="A76" s="141" t="s">
        <v>222</v>
      </c>
      <c r="B76" s="69" t="s">
        <v>161</v>
      </c>
      <c r="C76" s="111">
        <v>490474.48</v>
      </c>
      <c r="D76" s="111">
        <v>9474.98</v>
      </c>
      <c r="E76" s="111">
        <v>29646.79</v>
      </c>
      <c r="F76" s="111">
        <v>278.11</v>
      </c>
      <c r="G76" s="111">
        <v>611962</v>
      </c>
      <c r="H76" s="111">
        <v>387039</v>
      </c>
      <c r="I76" s="111">
        <v>21072.03</v>
      </c>
      <c r="J76" s="111">
        <v>147934.26</v>
      </c>
      <c r="K76" s="111">
        <v>55917</v>
      </c>
      <c r="L76" s="111">
        <v>2861.38</v>
      </c>
      <c r="M76" s="111">
        <v>2859.81</v>
      </c>
      <c r="N76" s="111">
        <v>2133</v>
      </c>
      <c r="O76" s="111">
        <v>92046</v>
      </c>
      <c r="P76" s="111">
        <v>2856</v>
      </c>
      <c r="Q76" s="111">
        <v>34</v>
      </c>
      <c r="R76" s="111">
        <v>42615</v>
      </c>
      <c r="S76" s="111">
        <v>0</v>
      </c>
      <c r="T76" s="111">
        <v>0</v>
      </c>
      <c r="U76" s="111">
        <v>1010</v>
      </c>
      <c r="V76" s="111">
        <v>950</v>
      </c>
      <c r="W76" s="111">
        <v>6</v>
      </c>
      <c r="X76" s="111">
        <v>115306</v>
      </c>
      <c r="Y76" s="111">
        <v>368733.68000000005</v>
      </c>
      <c r="Z76" s="111">
        <v>126039.2</v>
      </c>
    </row>
    <row r="77" spans="1:26" s="74" customFormat="1" ht="13.5" customHeight="1">
      <c r="A77" s="141" t="s">
        <v>223</v>
      </c>
      <c r="B77" s="69" t="s">
        <v>162</v>
      </c>
      <c r="C77" s="111">
        <v>511965.41999999993</v>
      </c>
      <c r="D77" s="111">
        <v>6933.3100000000013</v>
      </c>
      <c r="E77" s="111">
        <v>27524.84</v>
      </c>
      <c r="F77" s="111">
        <v>153.72</v>
      </c>
      <c r="G77" s="111">
        <v>635798.64999999956</v>
      </c>
      <c r="H77" s="111">
        <v>406860.58999999956</v>
      </c>
      <c r="I77" s="111">
        <v>20813.980000000003</v>
      </c>
      <c r="J77" s="111">
        <v>147560.71000000002</v>
      </c>
      <c r="K77" s="111">
        <v>60563.369999999995</v>
      </c>
      <c r="L77" s="111">
        <v>2808.1200000000003</v>
      </c>
      <c r="M77" s="111">
        <v>2795.09</v>
      </c>
      <c r="N77" s="111">
        <v>2044</v>
      </c>
      <c r="O77" s="111">
        <v>97263.35000000002</v>
      </c>
      <c r="P77" s="111">
        <v>2693</v>
      </c>
      <c r="Q77" s="111">
        <v>3</v>
      </c>
      <c r="R77" s="111">
        <v>51875</v>
      </c>
      <c r="S77" s="111">
        <v>0</v>
      </c>
      <c r="T77" s="111">
        <v>0</v>
      </c>
      <c r="U77" s="111">
        <v>4314</v>
      </c>
      <c r="V77" s="111">
        <v>1074</v>
      </c>
      <c r="W77" s="111">
        <v>7</v>
      </c>
      <c r="X77" s="111">
        <v>104818</v>
      </c>
      <c r="Y77" s="111">
        <v>386293.95999999996</v>
      </c>
      <c r="Z77" s="111">
        <v>130489.7</v>
      </c>
    </row>
    <row r="78" spans="1:26" s="74" customFormat="1" ht="13.5" customHeight="1">
      <c r="A78" s="141" t="s">
        <v>224</v>
      </c>
      <c r="B78" s="69" t="s">
        <v>163</v>
      </c>
      <c r="C78" s="111">
        <v>515658.56999999989</v>
      </c>
      <c r="D78" s="111">
        <v>5612.2</v>
      </c>
      <c r="E78" s="111">
        <v>24429.269999999997</v>
      </c>
      <c r="F78" s="111">
        <v>468.08</v>
      </c>
      <c r="G78" s="111">
        <v>611816.69999999949</v>
      </c>
      <c r="H78" s="111">
        <v>404683.90999999939</v>
      </c>
      <c r="I78" s="111">
        <v>23246.3</v>
      </c>
      <c r="J78" s="111">
        <v>124774.86000000006</v>
      </c>
      <c r="K78" s="111">
        <v>59111.63</v>
      </c>
      <c r="L78" s="111">
        <v>4951.3200000000006</v>
      </c>
      <c r="M78" s="111">
        <v>4949.3400000000011</v>
      </c>
      <c r="N78" s="111">
        <v>2158</v>
      </c>
      <c r="O78" s="111">
        <v>93512</v>
      </c>
      <c r="P78" s="111">
        <v>2190</v>
      </c>
      <c r="Q78" s="111">
        <v>8</v>
      </c>
      <c r="R78" s="111">
        <v>51614</v>
      </c>
      <c r="S78" s="111">
        <v>0</v>
      </c>
      <c r="T78" s="111">
        <v>0</v>
      </c>
      <c r="U78" s="111">
        <v>2803</v>
      </c>
      <c r="V78" s="111">
        <v>1671</v>
      </c>
      <c r="W78" s="111">
        <v>6</v>
      </c>
      <c r="X78" s="111">
        <v>99518</v>
      </c>
      <c r="Y78" s="111">
        <v>388908.81999999995</v>
      </c>
      <c r="Z78" s="111">
        <v>131350.62</v>
      </c>
    </row>
    <row r="79" spans="1:26" s="74" customFormat="1" ht="13.5" customHeight="1">
      <c r="A79" s="141" t="s">
        <v>225</v>
      </c>
      <c r="B79" s="69" t="s">
        <v>164</v>
      </c>
      <c r="C79" s="111">
        <v>539848.2300000001</v>
      </c>
      <c r="D79" s="111">
        <v>3461.7000000000003</v>
      </c>
      <c r="E79" s="111">
        <v>22921.550000000003</v>
      </c>
      <c r="F79" s="111">
        <v>350.73</v>
      </c>
      <c r="G79" s="111">
        <v>602053.13000000024</v>
      </c>
      <c r="H79" s="111">
        <v>404646.22000000026</v>
      </c>
      <c r="I79" s="111">
        <v>16263.999999999998</v>
      </c>
      <c r="J79" s="111">
        <v>125202.12999999999</v>
      </c>
      <c r="K79" s="111">
        <v>55940.78</v>
      </c>
      <c r="L79" s="111">
        <v>3239.9999999999986</v>
      </c>
      <c r="M79" s="111">
        <v>3237.9999999999986</v>
      </c>
      <c r="N79" s="111">
        <v>2161</v>
      </c>
      <c r="O79" s="111">
        <v>95671</v>
      </c>
      <c r="P79" s="111">
        <v>2149</v>
      </c>
      <c r="Q79" s="111">
        <v>18</v>
      </c>
      <c r="R79" s="111">
        <v>39486</v>
      </c>
      <c r="S79" s="111">
        <v>0</v>
      </c>
      <c r="T79" s="111">
        <v>0</v>
      </c>
      <c r="U79" s="111">
        <v>3888</v>
      </c>
      <c r="V79" s="111">
        <v>1562</v>
      </c>
      <c r="W79" s="111">
        <v>9</v>
      </c>
      <c r="X79" s="111">
        <v>113007</v>
      </c>
      <c r="Y79" s="111">
        <v>406493.92000000004</v>
      </c>
      <c r="Z79" s="111">
        <v>137828.9</v>
      </c>
    </row>
    <row r="80" spans="1:26" s="74" customFormat="1" ht="13.5" customHeight="1">
      <c r="A80" s="141" t="s">
        <v>226</v>
      </c>
      <c r="B80" s="69" t="s">
        <v>165</v>
      </c>
      <c r="C80" s="111">
        <v>522575.89000000007</v>
      </c>
      <c r="D80" s="111">
        <v>2206.11</v>
      </c>
      <c r="E80" s="111">
        <v>24655.750000000004</v>
      </c>
      <c r="F80" s="111">
        <v>322.8</v>
      </c>
      <c r="G80" s="111">
        <v>636823.60000000021</v>
      </c>
      <c r="H80" s="111">
        <v>426294.25000000023</v>
      </c>
      <c r="I80" s="111">
        <v>12952.179999999997</v>
      </c>
      <c r="J80" s="111">
        <v>139187.19</v>
      </c>
      <c r="K80" s="111">
        <v>58389.98</v>
      </c>
      <c r="L80" s="111">
        <v>3451.6099999999997</v>
      </c>
      <c r="M80" s="111">
        <v>3419.43</v>
      </c>
      <c r="N80" s="111">
        <v>2237</v>
      </c>
      <c r="O80" s="111">
        <v>99180</v>
      </c>
      <c r="P80" s="111">
        <v>2345</v>
      </c>
      <c r="Q80" s="111">
        <v>19</v>
      </c>
      <c r="R80" s="111">
        <v>43175</v>
      </c>
      <c r="S80" s="111">
        <v>0</v>
      </c>
      <c r="T80" s="111">
        <v>0</v>
      </c>
      <c r="U80" s="111">
        <v>1927</v>
      </c>
      <c r="V80" s="111">
        <v>1199</v>
      </c>
      <c r="W80" s="111">
        <v>8</v>
      </c>
      <c r="X80" s="111">
        <v>92183</v>
      </c>
      <c r="Y80" s="111">
        <v>392736.78</v>
      </c>
      <c r="Z80" s="111">
        <v>133144.94999999995</v>
      </c>
    </row>
    <row r="81" spans="1:26" s="74" customFormat="1" ht="13.5" customHeight="1">
      <c r="A81" s="141" t="s">
        <v>227</v>
      </c>
      <c r="B81" s="69" t="s">
        <v>228</v>
      </c>
      <c r="C81" s="111">
        <v>499967.66999999987</v>
      </c>
      <c r="D81" s="111">
        <v>3044.58</v>
      </c>
      <c r="E81" s="111">
        <v>23411.34</v>
      </c>
      <c r="F81" s="111">
        <v>310.06</v>
      </c>
      <c r="G81" s="111">
        <v>620086.90000000061</v>
      </c>
      <c r="H81" s="111">
        <v>412687.66000000056</v>
      </c>
      <c r="I81" s="111">
        <v>11676.08</v>
      </c>
      <c r="J81" s="111">
        <v>135554.61000000002</v>
      </c>
      <c r="K81" s="111">
        <v>60168.55</v>
      </c>
      <c r="L81" s="111">
        <v>3027.5499999999993</v>
      </c>
      <c r="M81" s="111">
        <v>2976.9999999999995</v>
      </c>
      <c r="N81" s="111">
        <v>1436</v>
      </c>
      <c r="O81" s="111">
        <v>91985</v>
      </c>
      <c r="P81" s="111">
        <v>2184</v>
      </c>
      <c r="Q81" s="111">
        <v>2</v>
      </c>
      <c r="R81" s="111">
        <v>44260</v>
      </c>
      <c r="S81" s="111">
        <v>0</v>
      </c>
      <c r="T81" s="111">
        <v>0</v>
      </c>
      <c r="U81" s="111">
        <v>4168</v>
      </c>
      <c r="V81" s="111">
        <v>1302</v>
      </c>
      <c r="W81" s="111">
        <v>8</v>
      </c>
      <c r="X81" s="111">
        <v>92477</v>
      </c>
      <c r="Y81" s="111">
        <v>376864.01999999996</v>
      </c>
      <c r="Z81" s="111">
        <v>126901.02</v>
      </c>
    </row>
    <row r="82" spans="1:26" s="74" customFormat="1" ht="13.5" customHeight="1">
      <c r="A82" s="141" t="s">
        <v>229</v>
      </c>
      <c r="B82" s="69" t="s">
        <v>167</v>
      </c>
      <c r="C82" s="111">
        <v>467147.02000000014</v>
      </c>
      <c r="D82" s="111">
        <v>4234.7299999999996</v>
      </c>
      <c r="E82" s="111">
        <v>22615.09</v>
      </c>
      <c r="F82" s="111">
        <v>211.22</v>
      </c>
      <c r="G82" s="111">
        <v>625013.77999999956</v>
      </c>
      <c r="H82" s="111">
        <v>414351.22999999969</v>
      </c>
      <c r="I82" s="111">
        <v>9695.9799999999977</v>
      </c>
      <c r="J82" s="111">
        <v>140591.49999999997</v>
      </c>
      <c r="K82" s="111">
        <v>60375.069999999992</v>
      </c>
      <c r="L82" s="111">
        <v>2874.25</v>
      </c>
      <c r="M82" s="111">
        <v>2857.41</v>
      </c>
      <c r="N82" s="111">
        <v>1675</v>
      </c>
      <c r="O82" s="111">
        <v>96585</v>
      </c>
      <c r="P82" s="111">
        <v>1746</v>
      </c>
      <c r="Q82" s="111">
        <v>9</v>
      </c>
      <c r="R82" s="111">
        <v>40439</v>
      </c>
      <c r="S82" s="111">
        <v>0</v>
      </c>
      <c r="T82" s="111">
        <v>0</v>
      </c>
      <c r="U82" s="111">
        <v>5203</v>
      </c>
      <c r="V82" s="111">
        <v>1835</v>
      </c>
      <c r="W82" s="111">
        <v>7</v>
      </c>
      <c r="X82" s="111">
        <v>89724</v>
      </c>
      <c r="Y82" s="111">
        <v>349949.68</v>
      </c>
      <c r="Z82" s="111">
        <v>120559.32999999999</v>
      </c>
    </row>
    <row r="83" spans="1:26" s="74" customFormat="1" ht="13.5" customHeight="1">
      <c r="A83" s="141" t="s">
        <v>230</v>
      </c>
      <c r="B83" s="69" t="s">
        <v>168</v>
      </c>
      <c r="C83" s="111">
        <v>478220.58999999997</v>
      </c>
      <c r="D83" s="111">
        <v>2289.56</v>
      </c>
      <c r="E83" s="111">
        <v>19479.93</v>
      </c>
      <c r="F83" s="111">
        <v>218.1</v>
      </c>
      <c r="G83" s="111">
        <v>598881.10999999964</v>
      </c>
      <c r="H83" s="111">
        <v>399622.58999999962</v>
      </c>
      <c r="I83" s="111">
        <v>11312.749999999998</v>
      </c>
      <c r="J83" s="111">
        <v>129072.82999999996</v>
      </c>
      <c r="K83" s="111">
        <v>58872.94</v>
      </c>
      <c r="L83" s="111">
        <v>2798.52</v>
      </c>
      <c r="M83" s="111">
        <v>2788.9</v>
      </c>
      <c r="N83" s="111">
        <v>992</v>
      </c>
      <c r="O83" s="111">
        <v>90267</v>
      </c>
      <c r="P83" s="111">
        <v>1603</v>
      </c>
      <c r="Q83" s="111">
        <v>22</v>
      </c>
      <c r="R83" s="111">
        <v>37344</v>
      </c>
      <c r="S83" s="111">
        <v>2</v>
      </c>
      <c r="T83" s="111">
        <v>1</v>
      </c>
      <c r="U83" s="111">
        <v>3431</v>
      </c>
      <c r="V83" s="111">
        <v>1468</v>
      </c>
      <c r="W83" s="111">
        <v>9</v>
      </c>
      <c r="X83" s="111">
        <v>86129</v>
      </c>
      <c r="Y83" s="111">
        <v>359602.32</v>
      </c>
      <c r="Z83" s="111">
        <v>121995.63</v>
      </c>
    </row>
    <row r="84" spans="1:26" s="74" customFormat="1" ht="13.5" customHeight="1">
      <c r="A84" s="141" t="s">
        <v>231</v>
      </c>
      <c r="B84" s="69" t="s">
        <v>169</v>
      </c>
      <c r="C84" s="111">
        <v>443365.96000000008</v>
      </c>
      <c r="D84" s="111">
        <v>3216.79</v>
      </c>
      <c r="E84" s="111">
        <v>10649.07</v>
      </c>
      <c r="F84" s="111">
        <v>234</v>
      </c>
      <c r="G84" s="111">
        <v>618385.75</v>
      </c>
      <c r="H84" s="111">
        <v>425303.71000000008</v>
      </c>
      <c r="I84" s="111">
        <v>11966.469999999998</v>
      </c>
      <c r="J84" s="111">
        <v>123993.46999999996</v>
      </c>
      <c r="K84" s="111">
        <v>57122.1</v>
      </c>
      <c r="L84" s="111">
        <v>1848.51</v>
      </c>
      <c r="M84" s="111">
        <v>1838.01</v>
      </c>
      <c r="N84" s="111">
        <v>1516</v>
      </c>
      <c r="O84" s="111">
        <v>94887</v>
      </c>
      <c r="P84" s="111">
        <v>1485</v>
      </c>
      <c r="Q84" s="111">
        <v>33</v>
      </c>
      <c r="R84" s="111">
        <v>36475</v>
      </c>
      <c r="S84" s="111">
        <v>0</v>
      </c>
      <c r="T84" s="111">
        <v>0</v>
      </c>
      <c r="U84" s="111">
        <v>2550</v>
      </c>
      <c r="V84" s="111">
        <v>637</v>
      </c>
      <c r="W84" s="111">
        <v>5</v>
      </c>
      <c r="X84" s="111">
        <v>77132</v>
      </c>
      <c r="Y84" s="111">
        <v>333407.17999999993</v>
      </c>
      <c r="Z84" s="111">
        <v>110691.51000000001</v>
      </c>
    </row>
    <row r="85" spans="1:26" s="74" customFormat="1" ht="15" customHeight="1">
      <c r="A85" s="142" t="s">
        <v>237</v>
      </c>
      <c r="B85" s="142"/>
      <c r="C85" s="143">
        <f>SUM(C73:C84)</f>
        <v>5872664.75</v>
      </c>
      <c r="D85" s="143">
        <f t="shared" ref="D85:P85" si="15">SUM(D73:D84)</f>
        <v>71465.39999999998</v>
      </c>
      <c r="E85" s="143">
        <f t="shared" si="15"/>
        <v>274068.94</v>
      </c>
      <c r="F85" s="143">
        <f t="shared" si="15"/>
        <v>2788.5199999999995</v>
      </c>
      <c r="G85" s="143">
        <f t="shared" si="15"/>
        <v>7322095.8499999987</v>
      </c>
      <c r="H85" s="143">
        <f t="shared" si="15"/>
        <v>4778029.9399999995</v>
      </c>
      <c r="I85" s="143">
        <f t="shared" si="15"/>
        <v>182775.79</v>
      </c>
      <c r="J85" s="143">
        <f t="shared" si="15"/>
        <v>1653788.51</v>
      </c>
      <c r="K85" s="143">
        <f t="shared" si="15"/>
        <v>707501.9</v>
      </c>
      <c r="L85" s="143">
        <f t="shared" si="15"/>
        <v>37834.259999999995</v>
      </c>
      <c r="M85" s="143">
        <f t="shared" si="15"/>
        <v>37290.870000000003</v>
      </c>
      <c r="N85" s="143">
        <f t="shared" si="15"/>
        <v>20482</v>
      </c>
      <c r="O85" s="144">
        <f t="shared" si="15"/>
        <v>1116140.3500000001</v>
      </c>
      <c r="P85" s="144">
        <f t="shared" si="15"/>
        <v>26510</v>
      </c>
      <c r="Q85" s="144">
        <f>SUM(Q73:Q84)</f>
        <v>274</v>
      </c>
      <c r="R85" s="144">
        <f>SUM(R73:R84)</f>
        <v>503153</v>
      </c>
      <c r="S85" s="144">
        <f t="shared" ref="S85:T85" si="16">SUM(S73:S84)</f>
        <v>2</v>
      </c>
      <c r="T85" s="144">
        <f t="shared" si="16"/>
        <v>1</v>
      </c>
      <c r="U85" s="144">
        <f>SUM(U73:U84)</f>
        <v>39783</v>
      </c>
      <c r="V85" s="144">
        <f t="shared" ref="V85:Z85" si="17">SUM(V73:V84)</f>
        <v>16178</v>
      </c>
      <c r="W85" s="144">
        <f t="shared" si="17"/>
        <v>86</v>
      </c>
      <c r="X85" s="144">
        <f t="shared" si="17"/>
        <v>1118571</v>
      </c>
      <c r="Y85" s="144">
        <f t="shared" si="17"/>
        <v>4405859.5599999996</v>
      </c>
      <c r="Z85" s="144">
        <f t="shared" si="17"/>
        <v>1495427.09</v>
      </c>
    </row>
    <row r="86" spans="1:26" s="74" customFormat="1" ht="13.5" customHeight="1">
      <c r="A86" s="141" t="s">
        <v>219</v>
      </c>
      <c r="B86" s="69" t="s">
        <v>158</v>
      </c>
      <c r="C86" s="111">
        <v>454426.19</v>
      </c>
      <c r="D86" s="111">
        <v>3888.7300000000005</v>
      </c>
      <c r="E86" s="111">
        <v>14734.330000000002</v>
      </c>
      <c r="F86" s="111">
        <v>466.55</v>
      </c>
      <c r="G86" s="111">
        <v>610641.58999999962</v>
      </c>
      <c r="H86" s="111">
        <v>407523.93999999965</v>
      </c>
      <c r="I86" s="111">
        <v>18503.620000000003</v>
      </c>
      <c r="J86" s="111">
        <v>127713.72000000002</v>
      </c>
      <c r="K86" s="111">
        <v>56900.31</v>
      </c>
      <c r="L86" s="111">
        <v>1563.0000000000002</v>
      </c>
      <c r="M86" s="111">
        <v>1563.0000000000002</v>
      </c>
      <c r="N86" s="111">
        <v>1986</v>
      </c>
      <c r="O86" s="111">
        <v>94283</v>
      </c>
      <c r="P86" s="111">
        <v>2026</v>
      </c>
      <c r="Q86" s="111">
        <v>33</v>
      </c>
      <c r="R86" s="111">
        <v>28251</v>
      </c>
      <c r="S86" s="111">
        <v>0</v>
      </c>
      <c r="T86" s="111">
        <v>36</v>
      </c>
      <c r="U86" s="111">
        <v>1807</v>
      </c>
      <c r="V86" s="111">
        <v>707</v>
      </c>
      <c r="W86" s="111">
        <v>7</v>
      </c>
      <c r="X86" s="111">
        <v>64084</v>
      </c>
      <c r="Y86" s="111">
        <v>337254.65</v>
      </c>
      <c r="Z86" s="111">
        <v>111686.40999999997</v>
      </c>
    </row>
    <row r="87" spans="1:26" s="74" customFormat="1" ht="13.5" customHeight="1">
      <c r="A87" s="141" t="s">
        <v>220</v>
      </c>
      <c r="B87" s="69" t="s">
        <v>159</v>
      </c>
      <c r="C87" s="111">
        <v>441842.13000000006</v>
      </c>
      <c r="D87" s="111">
        <v>4930.1900000000005</v>
      </c>
      <c r="E87" s="111">
        <v>20452.46</v>
      </c>
      <c r="F87" s="111">
        <v>167.24</v>
      </c>
      <c r="G87" s="111">
        <v>565777.75999999966</v>
      </c>
      <c r="H87" s="111">
        <v>379522.09999999969</v>
      </c>
      <c r="I87" s="111">
        <v>15479.560000000001</v>
      </c>
      <c r="J87" s="111">
        <v>121269.69999999995</v>
      </c>
      <c r="K87" s="111">
        <v>49506.400000000001</v>
      </c>
      <c r="L87" s="111">
        <v>939.57</v>
      </c>
      <c r="M87" s="111">
        <v>927.57</v>
      </c>
      <c r="N87" s="111">
        <v>1922</v>
      </c>
      <c r="O87" s="111">
        <v>85309</v>
      </c>
      <c r="P87" s="111">
        <v>2088</v>
      </c>
      <c r="Q87" s="111">
        <v>48</v>
      </c>
      <c r="R87" s="111">
        <v>26816</v>
      </c>
      <c r="S87" s="111">
        <v>0</v>
      </c>
      <c r="T87" s="111">
        <v>35</v>
      </c>
      <c r="U87" s="111">
        <v>3246</v>
      </c>
      <c r="V87" s="111">
        <v>925</v>
      </c>
      <c r="W87" s="111">
        <v>8</v>
      </c>
      <c r="X87" s="111">
        <v>80447</v>
      </c>
      <c r="Y87" s="111">
        <v>329280.19999999995</v>
      </c>
      <c r="Z87" s="111">
        <v>109524.26000000002</v>
      </c>
    </row>
    <row r="88" spans="1:26" s="74" customFormat="1" ht="13.5" customHeight="1">
      <c r="A88" s="141" t="s">
        <v>221</v>
      </c>
      <c r="B88" s="69" t="s">
        <v>160</v>
      </c>
      <c r="C88" s="111">
        <v>527125.42999999993</v>
      </c>
      <c r="D88" s="111">
        <v>7790.43</v>
      </c>
      <c r="E88" s="111">
        <v>22159.14</v>
      </c>
      <c r="F88" s="111">
        <v>118.96</v>
      </c>
      <c r="G88" s="111">
        <v>660959.25999999978</v>
      </c>
      <c r="H88" s="111">
        <v>455754.14999999985</v>
      </c>
      <c r="I88" s="111">
        <v>18782.889999999996</v>
      </c>
      <c r="J88" s="111">
        <v>130595.26000000001</v>
      </c>
      <c r="K88" s="111">
        <v>55826.959999999992</v>
      </c>
      <c r="L88" s="111">
        <v>703.7600000000001</v>
      </c>
      <c r="M88" s="111">
        <v>679.84000000000015</v>
      </c>
      <c r="N88" s="111">
        <v>1408</v>
      </c>
      <c r="O88" s="111">
        <v>91228</v>
      </c>
      <c r="P88" s="111">
        <v>2742</v>
      </c>
      <c r="Q88" s="111">
        <v>125</v>
      </c>
      <c r="R88" s="111">
        <v>36436</v>
      </c>
      <c r="S88" s="111">
        <v>0</v>
      </c>
      <c r="T88" s="111">
        <v>2</v>
      </c>
      <c r="U88" s="111">
        <v>838</v>
      </c>
      <c r="V88" s="111">
        <v>2087</v>
      </c>
      <c r="W88" s="111">
        <v>4</v>
      </c>
      <c r="X88" s="111">
        <v>112136</v>
      </c>
      <c r="Y88" s="111">
        <v>395418.94</v>
      </c>
      <c r="Z88" s="111">
        <v>134892.53</v>
      </c>
    </row>
    <row r="89" spans="1:26" s="74" customFormat="1" ht="13.5" customHeight="1">
      <c r="A89" s="141" t="s">
        <v>222</v>
      </c>
      <c r="B89" s="69" t="s">
        <v>161</v>
      </c>
      <c r="C89" s="111">
        <v>538518.78999999992</v>
      </c>
      <c r="D89" s="111">
        <v>6576.4699999999993</v>
      </c>
      <c r="E89" s="111">
        <v>21947.17</v>
      </c>
      <c r="F89" s="111">
        <v>399.74</v>
      </c>
      <c r="G89" s="111">
        <v>636968.99</v>
      </c>
      <c r="H89" s="111">
        <v>425144.58999999997</v>
      </c>
      <c r="I89" s="111">
        <v>21846.560000000005</v>
      </c>
      <c r="J89" s="111">
        <v>133345.13</v>
      </c>
      <c r="K89" s="111">
        <v>56632.71</v>
      </c>
      <c r="L89" s="111">
        <v>1161.8499999999999</v>
      </c>
      <c r="M89" s="111">
        <v>1137.98</v>
      </c>
      <c r="N89" s="111">
        <v>2215</v>
      </c>
      <c r="O89" s="111">
        <v>88799</v>
      </c>
      <c r="P89" s="111">
        <v>3310</v>
      </c>
      <c r="Q89" s="111">
        <v>4</v>
      </c>
      <c r="R89" s="111">
        <v>34358</v>
      </c>
      <c r="S89" s="111">
        <v>0</v>
      </c>
      <c r="T89" s="111">
        <v>56</v>
      </c>
      <c r="U89" s="111">
        <v>1019</v>
      </c>
      <c r="V89" s="111">
        <v>762</v>
      </c>
      <c r="W89" s="111">
        <v>6</v>
      </c>
      <c r="X89" s="111">
        <v>109551</v>
      </c>
      <c r="Y89" s="111">
        <v>403552.22000000003</v>
      </c>
      <c r="Z89" s="111">
        <v>136397.34000000003</v>
      </c>
    </row>
    <row r="90" spans="1:26" s="74" customFormat="1" ht="13.5" customHeight="1">
      <c r="A90" s="141" t="s">
        <v>223</v>
      </c>
      <c r="B90" s="69" t="s">
        <v>162</v>
      </c>
      <c r="C90" s="111">
        <v>565121.30999999994</v>
      </c>
      <c r="D90" s="111">
        <v>6935.2</v>
      </c>
      <c r="E90" s="111">
        <v>22336.679999999997</v>
      </c>
      <c r="F90" s="111">
        <v>1078.51</v>
      </c>
      <c r="G90" s="111">
        <v>654483.8899999999</v>
      </c>
      <c r="H90" s="111">
        <v>439195.48999999993</v>
      </c>
      <c r="I90" s="111">
        <v>23316.649999999994</v>
      </c>
      <c r="J90" s="111">
        <v>133231.56999999995</v>
      </c>
      <c r="K90" s="111">
        <v>58740.18</v>
      </c>
      <c r="L90" s="111">
        <v>1155.05</v>
      </c>
      <c r="M90" s="111">
        <v>1124.26</v>
      </c>
      <c r="N90" s="111">
        <v>2120</v>
      </c>
      <c r="O90" s="111">
        <v>99837</v>
      </c>
      <c r="P90" s="111">
        <v>2678</v>
      </c>
      <c r="Q90" s="111">
        <v>44</v>
      </c>
      <c r="R90" s="111">
        <v>35085</v>
      </c>
      <c r="S90" s="111">
        <v>0</v>
      </c>
      <c r="T90" s="111">
        <v>22</v>
      </c>
      <c r="U90" s="111">
        <v>1460</v>
      </c>
      <c r="V90" s="111">
        <v>1816</v>
      </c>
      <c r="W90" s="111">
        <v>6</v>
      </c>
      <c r="X90" s="111">
        <v>106064</v>
      </c>
      <c r="Y90" s="111">
        <v>422835.04000000004</v>
      </c>
      <c r="Z90" s="111">
        <v>145531.24000000008</v>
      </c>
    </row>
    <row r="91" spans="1:26" s="74" customFormat="1" ht="13.5" customHeight="1">
      <c r="A91" s="141" t="s">
        <v>224</v>
      </c>
      <c r="B91" s="69" t="s">
        <v>163</v>
      </c>
      <c r="C91" s="111">
        <v>560297.71</v>
      </c>
      <c r="D91" s="111">
        <v>6126.07</v>
      </c>
      <c r="E91" s="111">
        <v>19352.829999999998</v>
      </c>
      <c r="F91" s="111">
        <v>472.22</v>
      </c>
      <c r="G91" s="111">
        <v>654858.6300000007</v>
      </c>
      <c r="H91" s="111">
        <v>451317.20000000065</v>
      </c>
      <c r="I91" s="111">
        <v>23724.649999999998</v>
      </c>
      <c r="J91" s="111">
        <v>122631.24000000003</v>
      </c>
      <c r="K91" s="111">
        <v>57185.54</v>
      </c>
      <c r="L91" s="111">
        <v>1262.44</v>
      </c>
      <c r="M91" s="111">
        <v>1243.43</v>
      </c>
      <c r="N91" s="111">
        <v>1759</v>
      </c>
      <c r="O91" s="111">
        <v>87891</v>
      </c>
      <c r="P91" s="111">
        <v>3918</v>
      </c>
      <c r="Q91" s="111">
        <v>65</v>
      </c>
      <c r="R91" s="111">
        <v>34355</v>
      </c>
      <c r="S91" s="111">
        <v>0</v>
      </c>
      <c r="T91" s="111">
        <v>1</v>
      </c>
      <c r="U91" s="111">
        <v>4859</v>
      </c>
      <c r="V91" s="111">
        <v>1423</v>
      </c>
      <c r="W91" s="111">
        <v>6</v>
      </c>
      <c r="X91" s="111">
        <v>86893</v>
      </c>
      <c r="Y91" s="111">
        <v>420709.24999999994</v>
      </c>
      <c r="Z91" s="111">
        <v>142498.16999999995</v>
      </c>
    </row>
    <row r="92" spans="1:26" s="74" customFormat="1" ht="13.5" customHeight="1">
      <c r="A92" s="141" t="s">
        <v>225</v>
      </c>
      <c r="B92" s="69" t="s">
        <v>164</v>
      </c>
      <c r="C92" s="111">
        <v>560597.64999999991</v>
      </c>
      <c r="D92" s="111">
        <v>6120.3200000000006</v>
      </c>
      <c r="E92" s="111">
        <v>22041.279999999999</v>
      </c>
      <c r="F92" s="111">
        <v>325.64</v>
      </c>
      <c r="G92" s="111">
        <v>654906.4100000005</v>
      </c>
      <c r="H92" s="111">
        <v>444135.47000000055</v>
      </c>
      <c r="I92" s="111">
        <v>21930.17</v>
      </c>
      <c r="J92" s="111">
        <v>127522.85999999997</v>
      </c>
      <c r="K92" s="111">
        <v>61317.909999999996</v>
      </c>
      <c r="L92" s="111">
        <v>1292.56</v>
      </c>
      <c r="M92" s="111">
        <v>1289.1399999999999</v>
      </c>
      <c r="N92" s="111">
        <v>938</v>
      </c>
      <c r="O92" s="111">
        <v>97894</v>
      </c>
      <c r="P92" s="111">
        <v>3490</v>
      </c>
      <c r="Q92" s="111">
        <v>52</v>
      </c>
      <c r="R92" s="111">
        <v>35180</v>
      </c>
      <c r="S92" s="111">
        <v>0</v>
      </c>
      <c r="T92" s="111">
        <v>1</v>
      </c>
      <c r="U92" s="111">
        <v>5236</v>
      </c>
      <c r="V92" s="111">
        <v>71</v>
      </c>
      <c r="W92" s="111">
        <v>12</v>
      </c>
      <c r="X92" s="111">
        <v>77713</v>
      </c>
      <c r="Y92" s="111">
        <v>422596.93000000005</v>
      </c>
      <c r="Z92" s="111">
        <v>143398.73000000001</v>
      </c>
    </row>
    <row r="93" spans="1:26" s="74" customFormat="1" ht="13.5" customHeight="1">
      <c r="A93" s="141" t="s">
        <v>226</v>
      </c>
      <c r="B93" s="69" t="s">
        <v>165</v>
      </c>
      <c r="C93" s="111">
        <v>562555.67000000004</v>
      </c>
      <c r="D93" s="111">
        <v>3959.24</v>
      </c>
      <c r="E93" s="111">
        <v>12302.85</v>
      </c>
      <c r="F93" s="111">
        <v>219.7</v>
      </c>
      <c r="G93" s="111">
        <v>662682.53999999992</v>
      </c>
      <c r="H93" s="111">
        <v>458974.44</v>
      </c>
      <c r="I93" s="111">
        <v>14014.859999999999</v>
      </c>
      <c r="J93" s="111">
        <v>126776.63999999998</v>
      </c>
      <c r="K93" s="111">
        <v>62916.6</v>
      </c>
      <c r="L93" s="111">
        <v>898.5</v>
      </c>
      <c r="M93" s="111">
        <v>876.77</v>
      </c>
      <c r="N93" s="111">
        <v>2329</v>
      </c>
      <c r="O93" s="111">
        <v>84485</v>
      </c>
      <c r="P93" s="111">
        <v>3346</v>
      </c>
      <c r="Q93" s="111">
        <v>53</v>
      </c>
      <c r="R93" s="111">
        <v>42174</v>
      </c>
      <c r="S93" s="111">
        <v>1</v>
      </c>
      <c r="T93" s="111">
        <v>0</v>
      </c>
      <c r="U93" s="111">
        <v>6304</v>
      </c>
      <c r="V93" s="111">
        <v>51</v>
      </c>
      <c r="W93" s="111">
        <v>4</v>
      </c>
      <c r="X93" s="111">
        <v>67902</v>
      </c>
      <c r="Y93" s="111">
        <v>413342.14000000007</v>
      </c>
      <c r="Z93" s="111">
        <v>138429.82999999999</v>
      </c>
    </row>
    <row r="94" spans="1:26" s="74" customFormat="1" ht="13.5" customHeight="1">
      <c r="A94" s="141" t="s">
        <v>227</v>
      </c>
      <c r="B94" s="69" t="s">
        <v>228</v>
      </c>
      <c r="C94" s="111">
        <v>533564.56000000006</v>
      </c>
      <c r="D94" s="111">
        <v>3370.46</v>
      </c>
      <c r="E94" s="111">
        <v>17014.009999999998</v>
      </c>
      <c r="F94" s="111">
        <v>310.38</v>
      </c>
      <c r="G94" s="111">
        <v>636381.09</v>
      </c>
      <c r="H94" s="111">
        <v>439608.30999999994</v>
      </c>
      <c r="I94" s="111">
        <v>13034.399999999998</v>
      </c>
      <c r="J94" s="111">
        <v>140531.25999999995</v>
      </c>
      <c r="K94" s="111">
        <v>43207.119999999995</v>
      </c>
      <c r="L94" s="111">
        <v>524.21</v>
      </c>
      <c r="M94" s="111">
        <v>520.71</v>
      </c>
      <c r="N94" s="111">
        <v>1969</v>
      </c>
      <c r="O94" s="111">
        <v>73052</v>
      </c>
      <c r="P94" s="111">
        <v>2808</v>
      </c>
      <c r="Q94" s="111">
        <v>3</v>
      </c>
      <c r="R94" s="111">
        <v>37073</v>
      </c>
      <c r="S94" s="111">
        <v>1</v>
      </c>
      <c r="T94" s="111">
        <v>0</v>
      </c>
      <c r="U94" s="111">
        <v>3095</v>
      </c>
      <c r="V94" s="111">
        <v>51</v>
      </c>
      <c r="W94" s="111">
        <v>8</v>
      </c>
      <c r="X94" s="111">
        <v>60456</v>
      </c>
      <c r="Y94" s="111">
        <v>401251.00999999989</v>
      </c>
      <c r="Z94" s="111">
        <v>135939.69</v>
      </c>
    </row>
    <row r="95" spans="1:26" s="74" customFormat="1" ht="13.5" customHeight="1">
      <c r="A95" s="141" t="s">
        <v>229</v>
      </c>
      <c r="B95" s="69" t="s">
        <v>167</v>
      </c>
      <c r="C95" s="111">
        <v>481794.56</v>
      </c>
      <c r="D95" s="111">
        <v>5737.15</v>
      </c>
      <c r="E95" s="111">
        <v>19910.690000000002</v>
      </c>
      <c r="F95" s="111">
        <v>195.72</v>
      </c>
      <c r="G95" s="111">
        <v>644690.22</v>
      </c>
      <c r="H95" s="111">
        <v>447348.44</v>
      </c>
      <c r="I95" s="111">
        <v>14546.289999999995</v>
      </c>
      <c r="J95" s="111">
        <v>145692.67000000001</v>
      </c>
      <c r="K95" s="111">
        <v>37102.819999999992</v>
      </c>
      <c r="L95" s="111">
        <v>701.88</v>
      </c>
      <c r="M95" s="111">
        <v>701.88</v>
      </c>
      <c r="N95" s="111">
        <v>2217</v>
      </c>
      <c r="O95" s="111">
        <v>96522</v>
      </c>
      <c r="P95" s="111">
        <v>4675</v>
      </c>
      <c r="Q95" s="111">
        <v>2</v>
      </c>
      <c r="R95" s="111">
        <v>36389</v>
      </c>
      <c r="S95" s="111">
        <v>0</v>
      </c>
      <c r="T95" s="111">
        <v>0</v>
      </c>
      <c r="U95" s="111">
        <v>3539</v>
      </c>
      <c r="V95" s="111">
        <v>0</v>
      </c>
      <c r="W95" s="111">
        <v>9</v>
      </c>
      <c r="X95" s="111">
        <v>62247</v>
      </c>
      <c r="Y95" s="111">
        <v>360580.82000000007</v>
      </c>
      <c r="Z95" s="111">
        <v>123085.78</v>
      </c>
    </row>
    <row r="96" spans="1:26" s="74" customFormat="1" ht="13.5" customHeight="1">
      <c r="A96" s="141" t="s">
        <v>230</v>
      </c>
      <c r="B96" s="69" t="s">
        <v>168</v>
      </c>
      <c r="C96" s="111">
        <v>508314.37</v>
      </c>
      <c r="D96" s="111">
        <v>8050.91</v>
      </c>
      <c r="E96" s="111">
        <v>16215.98</v>
      </c>
      <c r="F96" s="111">
        <v>178.84</v>
      </c>
      <c r="G96" s="111">
        <v>654663.85</v>
      </c>
      <c r="H96" s="111">
        <v>467215</v>
      </c>
      <c r="I96" s="111">
        <v>15510.009999999998</v>
      </c>
      <c r="J96" s="111">
        <v>136324.13</v>
      </c>
      <c r="K96" s="111">
        <v>35614.709999999992</v>
      </c>
      <c r="L96" s="111">
        <v>1722.2000000000003</v>
      </c>
      <c r="M96" s="111">
        <v>726.84999999999991</v>
      </c>
      <c r="N96" s="111">
        <v>1538</v>
      </c>
      <c r="O96" s="111">
        <v>89629</v>
      </c>
      <c r="P96" s="111">
        <v>5120</v>
      </c>
      <c r="Q96" s="111">
        <v>2</v>
      </c>
      <c r="R96" s="111">
        <v>39784</v>
      </c>
      <c r="S96" s="111">
        <v>0</v>
      </c>
      <c r="T96" s="111">
        <v>0</v>
      </c>
      <c r="U96" s="111">
        <v>3438</v>
      </c>
      <c r="V96" s="111">
        <v>1402</v>
      </c>
      <c r="W96" s="111">
        <v>7</v>
      </c>
      <c r="X96" s="111">
        <v>55571</v>
      </c>
      <c r="Y96" s="111">
        <v>384427.99000000005</v>
      </c>
      <c r="Z96" s="111">
        <v>129770.92000000001</v>
      </c>
    </row>
    <row r="97" spans="1:26" s="74" customFormat="1" ht="13.5" customHeight="1">
      <c r="A97" s="141" t="s">
        <v>231</v>
      </c>
      <c r="B97" s="69" t="s">
        <v>169</v>
      </c>
      <c r="C97" s="111">
        <v>437704.26</v>
      </c>
      <c r="D97" s="111">
        <v>11028.210000000001</v>
      </c>
      <c r="E97" s="111">
        <v>12609.760000000002</v>
      </c>
      <c r="F97" s="111">
        <v>62.870000000000005</v>
      </c>
      <c r="G97" s="111">
        <v>597421.40000000084</v>
      </c>
      <c r="H97" s="111">
        <v>421866.32000000088</v>
      </c>
      <c r="I97" s="111">
        <v>13883.450000000003</v>
      </c>
      <c r="J97" s="111">
        <v>127138.47999999997</v>
      </c>
      <c r="K97" s="111">
        <v>34533.15</v>
      </c>
      <c r="L97" s="111">
        <v>189.85</v>
      </c>
      <c r="M97" s="111">
        <v>189.57999999999998</v>
      </c>
      <c r="N97" s="111">
        <v>1063</v>
      </c>
      <c r="O97" s="111">
        <v>91660</v>
      </c>
      <c r="P97" s="111">
        <v>4950</v>
      </c>
      <c r="Q97" s="111">
        <v>2</v>
      </c>
      <c r="R97" s="111">
        <v>40578</v>
      </c>
      <c r="S97" s="111">
        <v>0</v>
      </c>
      <c r="T97" s="111">
        <v>0</v>
      </c>
      <c r="U97" s="111">
        <v>2494</v>
      </c>
      <c r="V97" s="111">
        <v>1009</v>
      </c>
      <c r="W97" s="111">
        <v>5</v>
      </c>
      <c r="X97" s="111">
        <v>50496</v>
      </c>
      <c r="Y97" s="111">
        <v>327820.50000000006</v>
      </c>
      <c r="Z97" s="111">
        <v>112422.08000000002</v>
      </c>
    </row>
    <row r="98" spans="1:26" s="74" customFormat="1" ht="15" customHeight="1">
      <c r="A98" s="142" t="s">
        <v>238</v>
      </c>
      <c r="B98" s="142"/>
      <c r="C98" s="143">
        <f>SUM(C86:C97)</f>
        <v>6171862.629999999</v>
      </c>
      <c r="D98" s="143">
        <f t="shared" ref="D98:P98" si="18">SUM(D86:D97)</f>
        <v>74513.38</v>
      </c>
      <c r="E98" s="143">
        <f t="shared" si="18"/>
        <v>221077.18000000005</v>
      </c>
      <c r="F98" s="143">
        <f t="shared" si="18"/>
        <v>3996.37</v>
      </c>
      <c r="G98" s="143">
        <f t="shared" si="18"/>
        <v>7634435.629999999</v>
      </c>
      <c r="H98" s="143">
        <f t="shared" si="18"/>
        <v>5237605.450000002</v>
      </c>
      <c r="I98" s="143">
        <f t="shared" si="18"/>
        <v>214573.11</v>
      </c>
      <c r="J98" s="143">
        <f t="shared" si="18"/>
        <v>1572772.6599999997</v>
      </c>
      <c r="K98" s="143">
        <f t="shared" si="18"/>
        <v>609484.40999999992</v>
      </c>
      <c r="L98" s="143">
        <f t="shared" si="18"/>
        <v>12114.869999999999</v>
      </c>
      <c r="M98" s="143">
        <f t="shared" si="18"/>
        <v>10981.01</v>
      </c>
      <c r="N98" s="143">
        <f t="shared" si="18"/>
        <v>21464</v>
      </c>
      <c r="O98" s="144">
        <f t="shared" si="18"/>
        <v>1080589</v>
      </c>
      <c r="P98" s="144">
        <f t="shared" si="18"/>
        <v>41151</v>
      </c>
      <c r="Q98" s="144">
        <f>SUM(Q86:Q97)</f>
        <v>433</v>
      </c>
      <c r="R98" s="144">
        <f>SUM(R86:R97)</f>
        <v>426479</v>
      </c>
      <c r="S98" s="144">
        <f t="shared" ref="S98:T98" si="19">SUM(S86:S97)</f>
        <v>2</v>
      </c>
      <c r="T98" s="144">
        <f t="shared" si="19"/>
        <v>153</v>
      </c>
      <c r="U98" s="144">
        <f>SUM(U86:U97)</f>
        <v>37335</v>
      </c>
      <c r="V98" s="144">
        <f t="shared" ref="V98:Z98" si="20">SUM(V86:V97)</f>
        <v>10304</v>
      </c>
      <c r="W98" s="144">
        <f t="shared" si="20"/>
        <v>82</v>
      </c>
      <c r="X98" s="144">
        <f t="shared" si="20"/>
        <v>933560</v>
      </c>
      <c r="Y98" s="144">
        <f t="shared" si="20"/>
        <v>4619069.6900000004</v>
      </c>
      <c r="Z98" s="144">
        <f t="shared" si="20"/>
        <v>1563576.98</v>
      </c>
    </row>
    <row r="99" spans="1:26" s="74" customFormat="1" ht="13.5" customHeight="1">
      <c r="A99" s="141" t="s">
        <v>219</v>
      </c>
      <c r="B99" s="69" t="s">
        <v>158</v>
      </c>
      <c r="C99" s="111">
        <v>456133.34999999992</v>
      </c>
      <c r="D99" s="111">
        <v>10736.28</v>
      </c>
      <c r="E99" s="111">
        <v>20926.53</v>
      </c>
      <c r="F99" s="111">
        <v>70.989999999999995</v>
      </c>
      <c r="G99" s="111">
        <v>597052</v>
      </c>
      <c r="H99" s="111">
        <v>420131</v>
      </c>
      <c r="I99" s="111">
        <v>15980</v>
      </c>
      <c r="J99" s="111">
        <v>121824</v>
      </c>
      <c r="K99" s="111">
        <v>39117</v>
      </c>
      <c r="L99" s="111">
        <v>340</v>
      </c>
      <c r="M99" s="111">
        <v>337.62</v>
      </c>
      <c r="N99" s="111">
        <v>987</v>
      </c>
      <c r="O99" s="111">
        <v>89762</v>
      </c>
      <c r="P99" s="111">
        <v>4109</v>
      </c>
      <c r="Q99" s="111">
        <v>1</v>
      </c>
      <c r="R99" s="111">
        <v>40104</v>
      </c>
      <c r="S99" s="111">
        <v>0</v>
      </c>
      <c r="T99" s="111">
        <v>0</v>
      </c>
      <c r="U99" s="111">
        <v>1428</v>
      </c>
      <c r="V99" s="111">
        <v>0</v>
      </c>
      <c r="W99" s="111">
        <v>3</v>
      </c>
      <c r="X99" s="111">
        <v>47626</v>
      </c>
      <c r="Y99" s="111">
        <v>341223.05000000005</v>
      </c>
      <c r="Z99" s="111">
        <v>117404.81000000001</v>
      </c>
    </row>
    <row r="100" spans="1:26" s="74" customFormat="1" ht="13.5" customHeight="1">
      <c r="A100" s="141" t="s">
        <v>220</v>
      </c>
      <c r="B100" s="69" t="s">
        <v>159</v>
      </c>
      <c r="C100" s="111">
        <v>454904</v>
      </c>
      <c r="D100" s="111">
        <v>7904</v>
      </c>
      <c r="E100" s="111">
        <v>21962.23</v>
      </c>
      <c r="F100" s="111">
        <v>419.71</v>
      </c>
      <c r="G100" s="111">
        <v>545054</v>
      </c>
      <c r="H100" s="111">
        <v>387980</v>
      </c>
      <c r="I100" s="111">
        <v>17018</v>
      </c>
      <c r="J100" s="111">
        <v>103256</v>
      </c>
      <c r="K100" s="111">
        <v>36800</v>
      </c>
      <c r="L100" s="111">
        <v>195.82</v>
      </c>
      <c r="M100" s="111">
        <v>192.14</v>
      </c>
      <c r="N100" s="111">
        <v>2215</v>
      </c>
      <c r="O100" s="111">
        <v>82313</v>
      </c>
      <c r="P100" s="111">
        <v>3624</v>
      </c>
      <c r="Q100" s="111">
        <v>2</v>
      </c>
      <c r="R100" s="111">
        <v>31967</v>
      </c>
      <c r="S100" s="111">
        <v>0</v>
      </c>
      <c r="T100" s="111">
        <v>0</v>
      </c>
      <c r="U100" s="111">
        <v>2183</v>
      </c>
      <c r="V100" s="111">
        <v>0</v>
      </c>
      <c r="W100" s="111">
        <v>8</v>
      </c>
      <c r="X100" s="111">
        <v>86971</v>
      </c>
      <c r="Y100" s="111">
        <v>344152</v>
      </c>
      <c r="Z100" s="111">
        <v>112396</v>
      </c>
    </row>
    <row r="101" spans="1:26" s="74" customFormat="1" ht="13.5" customHeight="1">
      <c r="A101" s="141" t="s">
        <v>221</v>
      </c>
      <c r="B101" s="69" t="s">
        <v>160</v>
      </c>
      <c r="C101" s="111">
        <v>506412</v>
      </c>
      <c r="D101" s="111">
        <v>7004</v>
      </c>
      <c r="E101" s="111">
        <v>20354.77</v>
      </c>
      <c r="F101" s="111">
        <v>184.62</v>
      </c>
      <c r="G101" s="111">
        <v>551661</v>
      </c>
      <c r="H101" s="111">
        <v>388374</v>
      </c>
      <c r="I101" s="111">
        <v>20512</v>
      </c>
      <c r="J101" s="111">
        <v>105238</v>
      </c>
      <c r="K101" s="111">
        <v>37537</v>
      </c>
      <c r="L101" s="111">
        <v>461</v>
      </c>
      <c r="M101" s="111">
        <v>453</v>
      </c>
      <c r="N101" s="111">
        <v>1985</v>
      </c>
      <c r="O101" s="111">
        <v>90751</v>
      </c>
      <c r="P101" s="111">
        <v>3878</v>
      </c>
      <c r="Q101" s="111">
        <v>1</v>
      </c>
      <c r="R101" s="111">
        <v>33601</v>
      </c>
      <c r="S101" s="111">
        <v>20</v>
      </c>
      <c r="T101" s="111">
        <v>3</v>
      </c>
      <c r="U101" s="111">
        <v>2247</v>
      </c>
      <c r="V101" s="111">
        <v>0</v>
      </c>
      <c r="W101" s="111">
        <v>5</v>
      </c>
      <c r="X101" s="111">
        <v>93180</v>
      </c>
      <c r="Y101" s="111">
        <v>376382</v>
      </c>
      <c r="Z101" s="111">
        <v>127563</v>
      </c>
    </row>
    <row r="102" spans="1:26" s="74" customFormat="1" ht="13.5" customHeight="1">
      <c r="A102" s="141" t="s">
        <v>222</v>
      </c>
      <c r="B102" s="69" t="s">
        <v>161</v>
      </c>
      <c r="C102" s="111">
        <v>534028</v>
      </c>
      <c r="D102" s="111">
        <v>3760</v>
      </c>
      <c r="E102" s="111">
        <v>18935</v>
      </c>
      <c r="F102" s="111">
        <v>236</v>
      </c>
      <c r="G102" s="111">
        <v>526147.76999999944</v>
      </c>
      <c r="H102" s="111">
        <v>362153.17999999941</v>
      </c>
      <c r="I102" s="111">
        <v>18596.440000000002</v>
      </c>
      <c r="J102" s="111">
        <v>105659.1</v>
      </c>
      <c r="K102" s="111">
        <v>39739.050000000003</v>
      </c>
      <c r="L102" s="111">
        <v>916.58</v>
      </c>
      <c r="M102" s="111">
        <v>908.85</v>
      </c>
      <c r="N102" s="111">
        <v>1478</v>
      </c>
      <c r="O102" s="111">
        <v>85557</v>
      </c>
      <c r="P102" s="111">
        <v>4170</v>
      </c>
      <c r="Q102" s="111">
        <v>79</v>
      </c>
      <c r="R102" s="111">
        <v>38833</v>
      </c>
      <c r="S102" s="111">
        <v>0</v>
      </c>
      <c r="T102" s="111">
        <v>2</v>
      </c>
      <c r="U102" s="111">
        <v>2690</v>
      </c>
      <c r="V102" s="111">
        <v>0</v>
      </c>
      <c r="W102" s="111">
        <v>6</v>
      </c>
      <c r="X102" s="111">
        <v>89628</v>
      </c>
      <c r="Y102" s="111">
        <v>405288</v>
      </c>
      <c r="Z102" s="111">
        <v>135873</v>
      </c>
    </row>
    <row r="103" spans="1:26" s="74" customFormat="1" ht="13.5" customHeight="1">
      <c r="A103" s="141" t="s">
        <v>223</v>
      </c>
      <c r="B103" s="69" t="s">
        <v>162</v>
      </c>
      <c r="C103" s="111">
        <v>585811</v>
      </c>
      <c r="D103" s="111">
        <v>2916</v>
      </c>
      <c r="E103" s="111">
        <v>20964.82</v>
      </c>
      <c r="F103" s="111">
        <v>503.76</v>
      </c>
      <c r="G103" s="111">
        <v>578245.75999999989</v>
      </c>
      <c r="H103" s="111">
        <v>405127.29999999993</v>
      </c>
      <c r="I103" s="111">
        <v>23860.330000000005</v>
      </c>
      <c r="J103" s="111">
        <v>107518.22999999998</v>
      </c>
      <c r="K103" s="111">
        <v>41739.9</v>
      </c>
      <c r="L103" s="111">
        <v>505.79999999999995</v>
      </c>
      <c r="M103" s="111">
        <v>460.83</v>
      </c>
      <c r="N103" s="111">
        <v>1428</v>
      </c>
      <c r="O103" s="111">
        <v>76053</v>
      </c>
      <c r="P103" s="111">
        <v>4751</v>
      </c>
      <c r="Q103" s="111">
        <v>28</v>
      </c>
      <c r="R103" s="111">
        <v>42449</v>
      </c>
      <c r="S103" s="111">
        <v>2</v>
      </c>
      <c r="T103" s="111">
        <v>2</v>
      </c>
      <c r="U103" s="111">
        <v>3940</v>
      </c>
      <c r="V103" s="111">
        <v>0</v>
      </c>
      <c r="W103" s="111">
        <v>6</v>
      </c>
      <c r="X103" s="111">
        <v>87887</v>
      </c>
      <c r="Y103" s="111">
        <v>440713</v>
      </c>
      <c r="Z103" s="111">
        <v>149251</v>
      </c>
    </row>
    <row r="104" spans="1:26" s="74" customFormat="1" ht="13.5" customHeight="1">
      <c r="A104" s="141" t="s">
        <v>224</v>
      </c>
      <c r="B104" s="69" t="s">
        <v>163</v>
      </c>
      <c r="C104" s="111">
        <v>502335.06000000006</v>
      </c>
      <c r="D104" s="111">
        <v>3571.25</v>
      </c>
      <c r="E104" s="111">
        <v>18219.310000000001</v>
      </c>
      <c r="F104" s="111">
        <v>329.71</v>
      </c>
      <c r="G104" s="111">
        <v>550417</v>
      </c>
      <c r="H104" s="111">
        <v>394230</v>
      </c>
      <c r="I104" s="111">
        <v>21066</v>
      </c>
      <c r="J104" s="111">
        <v>100511</v>
      </c>
      <c r="K104" s="111">
        <v>34610</v>
      </c>
      <c r="L104" s="111">
        <v>250.15</v>
      </c>
      <c r="M104" s="111">
        <v>250.15</v>
      </c>
      <c r="N104" s="111">
        <v>1101</v>
      </c>
      <c r="O104" s="111">
        <v>83161</v>
      </c>
      <c r="P104" s="111">
        <v>3353</v>
      </c>
      <c r="Q104" s="111">
        <v>23</v>
      </c>
      <c r="R104" s="111">
        <v>36161</v>
      </c>
      <c r="S104" s="111">
        <v>0</v>
      </c>
      <c r="T104" s="111">
        <v>2</v>
      </c>
      <c r="U104" s="111">
        <v>3170</v>
      </c>
      <c r="V104" s="111">
        <v>0</v>
      </c>
      <c r="W104" s="111">
        <v>6</v>
      </c>
      <c r="X104" s="111">
        <v>68510</v>
      </c>
      <c r="Y104" s="111">
        <v>373351.72</v>
      </c>
      <c r="Z104" s="111">
        <v>129022.50999999997</v>
      </c>
    </row>
    <row r="105" spans="1:26" s="74" customFormat="1" ht="13.5" customHeight="1">
      <c r="A105" s="141" t="s">
        <v>225</v>
      </c>
      <c r="B105" s="69" t="s">
        <v>164</v>
      </c>
      <c r="C105" s="111">
        <v>572730.63</v>
      </c>
      <c r="D105" s="111">
        <v>3464.48</v>
      </c>
      <c r="E105" s="111">
        <v>22281.23</v>
      </c>
      <c r="F105" s="111">
        <v>186.60999999999999</v>
      </c>
      <c r="G105" s="111">
        <v>625511</v>
      </c>
      <c r="H105" s="111">
        <v>456115</v>
      </c>
      <c r="I105" s="111">
        <v>16749</v>
      </c>
      <c r="J105" s="111">
        <v>118916</v>
      </c>
      <c r="K105" s="111">
        <v>33731</v>
      </c>
      <c r="L105" s="111">
        <v>756.07999999999981</v>
      </c>
      <c r="M105" s="111">
        <v>738.77999999999986</v>
      </c>
      <c r="N105" s="111">
        <v>1558</v>
      </c>
      <c r="O105" s="111">
        <v>82263</v>
      </c>
      <c r="P105" s="111">
        <v>4232</v>
      </c>
      <c r="Q105" s="111">
        <v>0</v>
      </c>
      <c r="R105" s="111">
        <v>41613</v>
      </c>
      <c r="S105" s="111">
        <v>1</v>
      </c>
      <c r="T105" s="111">
        <v>1</v>
      </c>
      <c r="U105" s="111">
        <v>3218</v>
      </c>
      <c r="V105" s="111">
        <v>59</v>
      </c>
      <c r="W105" s="111">
        <v>8</v>
      </c>
      <c r="X105" s="111">
        <v>92730</v>
      </c>
      <c r="Y105" s="111">
        <v>429634.42</v>
      </c>
      <c r="Z105" s="111">
        <v>148046.06</v>
      </c>
    </row>
    <row r="106" spans="1:26" s="74" customFormat="1" ht="13.5" customHeight="1">
      <c r="A106" s="141" t="s">
        <v>226</v>
      </c>
      <c r="B106" s="69" t="s">
        <v>165</v>
      </c>
      <c r="C106" s="111">
        <v>566972.39999999991</v>
      </c>
      <c r="D106" s="111">
        <v>3369.82</v>
      </c>
      <c r="E106" s="111">
        <v>20418.570000000003</v>
      </c>
      <c r="F106" s="111">
        <v>246.54</v>
      </c>
      <c r="G106" s="111">
        <v>623534.4799999994</v>
      </c>
      <c r="H106" s="111">
        <v>438201.26999999944</v>
      </c>
      <c r="I106" s="111">
        <v>13967.5</v>
      </c>
      <c r="J106" s="111">
        <v>131906.47999999998</v>
      </c>
      <c r="K106" s="111">
        <v>39459.230000000003</v>
      </c>
      <c r="L106" s="111">
        <v>892.10000000000014</v>
      </c>
      <c r="M106" s="111">
        <v>835.41000000000008</v>
      </c>
      <c r="N106" s="111">
        <v>1219</v>
      </c>
      <c r="O106" s="111">
        <v>90038</v>
      </c>
      <c r="P106" s="111">
        <v>4248</v>
      </c>
      <c r="Q106" s="111">
        <v>0</v>
      </c>
      <c r="R106" s="111">
        <v>37294</v>
      </c>
      <c r="S106" s="111">
        <v>1</v>
      </c>
      <c r="T106" s="111">
        <v>2</v>
      </c>
      <c r="U106" s="111">
        <v>5150</v>
      </c>
      <c r="V106" s="111">
        <v>78</v>
      </c>
      <c r="W106" s="111">
        <v>6</v>
      </c>
      <c r="X106" s="111">
        <v>81766</v>
      </c>
      <c r="Y106" s="111">
        <v>426000.70000000007</v>
      </c>
      <c r="Z106" s="111">
        <v>143833.66999999998</v>
      </c>
    </row>
    <row r="107" spans="1:26" s="74" customFormat="1" ht="13.5" customHeight="1">
      <c r="A107" s="141" t="s">
        <v>227</v>
      </c>
      <c r="B107" s="69" t="s">
        <v>228</v>
      </c>
      <c r="C107" s="111">
        <v>521230.97</v>
      </c>
      <c r="D107" s="111">
        <v>2944.7400000000002</v>
      </c>
      <c r="E107" s="111">
        <v>20039.68</v>
      </c>
      <c r="F107" s="111">
        <v>405.1</v>
      </c>
      <c r="G107" s="111">
        <v>598295.9499999996</v>
      </c>
      <c r="H107" s="111">
        <v>421023.73999999953</v>
      </c>
      <c r="I107" s="111">
        <v>13704.750000000004</v>
      </c>
      <c r="J107" s="111">
        <v>126942.69000000002</v>
      </c>
      <c r="K107" s="111">
        <v>36624.769999999997</v>
      </c>
      <c r="L107" s="111">
        <v>1148.97</v>
      </c>
      <c r="M107" s="111">
        <v>1128.48</v>
      </c>
      <c r="N107" s="111">
        <v>1435</v>
      </c>
      <c r="O107" s="111">
        <v>93897</v>
      </c>
      <c r="P107" s="111">
        <v>5307</v>
      </c>
      <c r="Q107" s="111">
        <v>0</v>
      </c>
      <c r="R107" s="111">
        <v>37004</v>
      </c>
      <c r="S107" s="111">
        <v>22</v>
      </c>
      <c r="T107" s="111">
        <v>61</v>
      </c>
      <c r="U107" s="111">
        <v>2737</v>
      </c>
      <c r="V107" s="111">
        <v>46</v>
      </c>
      <c r="W107" s="111">
        <v>6</v>
      </c>
      <c r="X107" s="111">
        <v>85999</v>
      </c>
      <c r="Y107" s="111">
        <v>390884.61000000004</v>
      </c>
      <c r="Z107" s="111">
        <v>131647.19999999998</v>
      </c>
    </row>
    <row r="108" spans="1:26" s="74" customFormat="1" ht="13.5" customHeight="1">
      <c r="A108" s="141" t="s">
        <v>229</v>
      </c>
      <c r="B108" s="69" t="s">
        <v>167</v>
      </c>
      <c r="C108" s="111">
        <v>524086.76000000007</v>
      </c>
      <c r="D108" s="111">
        <v>3808</v>
      </c>
      <c r="E108" s="111">
        <v>18619.760000000002</v>
      </c>
      <c r="F108" s="111">
        <v>304.52</v>
      </c>
      <c r="G108" s="111">
        <v>634682.6399999999</v>
      </c>
      <c r="H108" s="111">
        <v>453172.04999999987</v>
      </c>
      <c r="I108" s="111">
        <v>13853.480000000001</v>
      </c>
      <c r="J108" s="111">
        <v>131851.98000000004</v>
      </c>
      <c r="K108" s="111">
        <v>35805.129999999997</v>
      </c>
      <c r="L108" s="111">
        <v>2341.6200000000003</v>
      </c>
      <c r="M108" s="111">
        <v>2335.0800000000004</v>
      </c>
      <c r="N108" s="111">
        <v>1243</v>
      </c>
      <c r="O108" s="111">
        <v>95067</v>
      </c>
      <c r="P108" s="111">
        <v>4326</v>
      </c>
      <c r="Q108" s="111">
        <v>0</v>
      </c>
      <c r="R108" s="111">
        <v>37474</v>
      </c>
      <c r="S108" s="111">
        <v>27</v>
      </c>
      <c r="T108" s="111">
        <v>1</v>
      </c>
      <c r="U108" s="111">
        <v>3262</v>
      </c>
      <c r="V108" s="111">
        <v>84</v>
      </c>
      <c r="W108" s="111">
        <v>8</v>
      </c>
      <c r="X108" s="111">
        <v>80174</v>
      </c>
      <c r="Y108" s="111">
        <v>393012.47000000003</v>
      </c>
      <c r="Z108" s="111">
        <v>133623.71000000002</v>
      </c>
    </row>
    <row r="109" spans="1:26" s="74" customFormat="1" ht="13.5" customHeight="1">
      <c r="A109" s="141" t="s">
        <v>230</v>
      </c>
      <c r="B109" s="69" t="s">
        <v>168</v>
      </c>
      <c r="C109" s="111">
        <v>495343.41</v>
      </c>
      <c r="D109" s="111">
        <v>8207.6</v>
      </c>
      <c r="E109" s="111">
        <v>17637.47</v>
      </c>
      <c r="F109" s="111">
        <v>123.12</v>
      </c>
      <c r="G109" s="111">
        <v>609244.85</v>
      </c>
      <c r="H109" s="111">
        <v>426283.91999999987</v>
      </c>
      <c r="I109" s="111">
        <v>14617.29</v>
      </c>
      <c r="J109" s="111">
        <v>129997.70000000001</v>
      </c>
      <c r="K109" s="111">
        <v>38345.94000000001</v>
      </c>
      <c r="L109" s="111">
        <v>2899.1400000000003</v>
      </c>
      <c r="M109" s="111">
        <v>2869.5800000000004</v>
      </c>
      <c r="N109" s="111">
        <v>1266</v>
      </c>
      <c r="O109" s="111">
        <v>89899</v>
      </c>
      <c r="P109" s="111">
        <v>4920</v>
      </c>
      <c r="Q109" s="111">
        <v>45</v>
      </c>
      <c r="R109" s="111">
        <v>41486.160000000018</v>
      </c>
      <c r="S109" s="111">
        <v>17</v>
      </c>
      <c r="T109" s="111">
        <v>22</v>
      </c>
      <c r="U109" s="111">
        <v>2624</v>
      </c>
      <c r="V109" s="111">
        <v>147</v>
      </c>
      <c r="W109" s="111">
        <v>29</v>
      </c>
      <c r="X109" s="111">
        <v>71189</v>
      </c>
      <c r="Y109" s="111">
        <v>372870.02999999997</v>
      </c>
      <c r="Z109" s="111">
        <v>127901.09000000001</v>
      </c>
    </row>
    <row r="110" spans="1:26" s="74" customFormat="1" ht="13.5" customHeight="1">
      <c r="A110" s="141" t="s">
        <v>231</v>
      </c>
      <c r="B110" s="69" t="s">
        <v>169</v>
      </c>
      <c r="C110" s="111">
        <v>462018</v>
      </c>
      <c r="D110" s="111">
        <v>13861</v>
      </c>
      <c r="E110" s="111">
        <v>10928</v>
      </c>
      <c r="F110" s="111">
        <v>318</v>
      </c>
      <c r="G110" s="111">
        <v>600726</v>
      </c>
      <c r="H110" s="111">
        <v>418820</v>
      </c>
      <c r="I110" s="111">
        <v>16253</v>
      </c>
      <c r="J110" s="111">
        <v>127033</v>
      </c>
      <c r="K110" s="111">
        <v>38619</v>
      </c>
      <c r="L110" s="111">
        <v>2314</v>
      </c>
      <c r="M110" s="111">
        <v>2309</v>
      </c>
      <c r="N110" s="111">
        <v>521</v>
      </c>
      <c r="O110" s="111">
        <v>90878</v>
      </c>
      <c r="P110" s="111">
        <v>3870</v>
      </c>
      <c r="Q110" s="111">
        <v>22</v>
      </c>
      <c r="R110" s="111">
        <v>41612</v>
      </c>
      <c r="S110" s="111">
        <v>2</v>
      </c>
      <c r="T110" s="111">
        <v>29</v>
      </c>
      <c r="U110" s="111">
        <v>802</v>
      </c>
      <c r="V110" s="111">
        <v>168</v>
      </c>
      <c r="W110" s="111">
        <v>23</v>
      </c>
      <c r="X110" s="111">
        <v>46227</v>
      </c>
      <c r="Y110" s="111">
        <v>347051</v>
      </c>
      <c r="Z110" s="111">
        <v>114840</v>
      </c>
    </row>
    <row r="111" spans="1:26" s="74" customFormat="1" ht="15" customHeight="1">
      <c r="A111" s="142" t="s">
        <v>239</v>
      </c>
      <c r="B111" s="142"/>
      <c r="C111" s="143">
        <f>SUM(C99:C110)</f>
        <v>6182005.5799999991</v>
      </c>
      <c r="D111" s="143">
        <f t="shared" ref="D111:P111" si="21">SUM(D99:D110)</f>
        <v>71547.17</v>
      </c>
      <c r="E111" s="143">
        <f t="shared" si="21"/>
        <v>231287.37000000002</v>
      </c>
      <c r="F111" s="143">
        <f t="shared" si="21"/>
        <v>3328.68</v>
      </c>
      <c r="G111" s="143">
        <f t="shared" si="21"/>
        <v>7040572.4499999974</v>
      </c>
      <c r="H111" s="143">
        <f t="shared" si="21"/>
        <v>4971611.4599999981</v>
      </c>
      <c r="I111" s="143">
        <f t="shared" si="21"/>
        <v>206177.79000000004</v>
      </c>
      <c r="J111" s="143">
        <f t="shared" si="21"/>
        <v>1410654.18</v>
      </c>
      <c r="K111" s="143">
        <f t="shared" si="21"/>
        <v>452128.01999999996</v>
      </c>
      <c r="L111" s="143">
        <f t="shared" si="21"/>
        <v>13021.260000000002</v>
      </c>
      <c r="M111" s="143">
        <f t="shared" si="21"/>
        <v>12818.92</v>
      </c>
      <c r="N111" s="143">
        <f t="shared" si="21"/>
        <v>16436</v>
      </c>
      <c r="O111" s="144">
        <f t="shared" si="21"/>
        <v>1049639</v>
      </c>
      <c r="P111" s="144">
        <f t="shared" si="21"/>
        <v>50788</v>
      </c>
      <c r="Q111" s="144">
        <f>SUM(Q99:Q110)</f>
        <v>201</v>
      </c>
      <c r="R111" s="144">
        <f>SUM(R99:R110)</f>
        <v>459598.16000000003</v>
      </c>
      <c r="S111" s="144">
        <f t="shared" ref="S111:T111" si="22">SUM(S99:S110)</f>
        <v>92</v>
      </c>
      <c r="T111" s="144">
        <f t="shared" si="22"/>
        <v>125</v>
      </c>
      <c r="U111" s="144">
        <f>SUM(U99:U110)</f>
        <v>33451</v>
      </c>
      <c r="V111" s="144">
        <f t="shared" ref="V111:Z111" si="23">SUM(V99:V110)</f>
        <v>582</v>
      </c>
      <c r="W111" s="144">
        <f t="shared" si="23"/>
        <v>114</v>
      </c>
      <c r="X111" s="144">
        <f t="shared" si="23"/>
        <v>931887</v>
      </c>
      <c r="Y111" s="144">
        <f t="shared" si="23"/>
        <v>4640563</v>
      </c>
      <c r="Z111" s="144">
        <f t="shared" si="23"/>
        <v>1571402.05</v>
      </c>
    </row>
    <row r="112" spans="1:26" s="74" customFormat="1" ht="13.5" customHeight="1">
      <c r="A112" s="141" t="s">
        <v>219</v>
      </c>
      <c r="B112" s="69" t="s">
        <v>158</v>
      </c>
      <c r="C112" s="111">
        <v>489154</v>
      </c>
      <c r="D112" s="111">
        <v>16709</v>
      </c>
      <c r="E112" s="111">
        <v>18962</v>
      </c>
      <c r="F112" s="111">
        <v>72</v>
      </c>
      <c r="G112" s="111">
        <v>590159.55000000075</v>
      </c>
      <c r="H112" s="111">
        <v>418584.34000000072</v>
      </c>
      <c r="I112" s="111">
        <v>15068.9</v>
      </c>
      <c r="J112" s="111">
        <v>120676.63999999998</v>
      </c>
      <c r="K112" s="111">
        <v>35829.67</v>
      </c>
      <c r="L112" s="111">
        <v>2227.14</v>
      </c>
      <c r="M112" s="111">
        <v>2224.64</v>
      </c>
      <c r="N112" s="111">
        <v>1037</v>
      </c>
      <c r="O112" s="111">
        <v>51476</v>
      </c>
      <c r="P112" s="111">
        <v>5051</v>
      </c>
      <c r="Q112" s="111">
        <v>0</v>
      </c>
      <c r="R112" s="111">
        <v>43227</v>
      </c>
      <c r="S112" s="111">
        <v>5</v>
      </c>
      <c r="T112" s="111">
        <v>65</v>
      </c>
      <c r="U112" s="111">
        <v>2</v>
      </c>
      <c r="V112" s="111">
        <v>187</v>
      </c>
      <c r="W112" s="111">
        <v>60</v>
      </c>
      <c r="X112" s="111">
        <v>92906</v>
      </c>
      <c r="Y112" s="111">
        <v>367967</v>
      </c>
      <c r="Z112" s="111">
        <v>124238</v>
      </c>
    </row>
    <row r="113" spans="1:26" s="74" customFormat="1" ht="13.5" customHeight="1">
      <c r="A113" s="141" t="s">
        <v>220</v>
      </c>
      <c r="B113" s="69" t="s">
        <v>159</v>
      </c>
      <c r="C113" s="111">
        <v>495146.39000000013</v>
      </c>
      <c r="D113" s="111">
        <v>18429.54</v>
      </c>
      <c r="E113" s="111">
        <v>18435.490000000002</v>
      </c>
      <c r="F113" s="111">
        <v>44.5</v>
      </c>
      <c r="G113" s="111">
        <v>541270.62999999966</v>
      </c>
      <c r="H113" s="111">
        <v>368017.13999999961</v>
      </c>
      <c r="I113" s="111">
        <v>17039.179999999997</v>
      </c>
      <c r="J113" s="111">
        <v>121896.85000000006</v>
      </c>
      <c r="K113" s="111">
        <v>34317.46</v>
      </c>
      <c r="L113" s="111">
        <v>1991.8600000000001</v>
      </c>
      <c r="M113" s="111">
        <v>1988.6100000000001</v>
      </c>
      <c r="N113" s="111">
        <v>1005</v>
      </c>
      <c r="O113" s="111">
        <v>63783</v>
      </c>
      <c r="P113" s="111">
        <v>4790</v>
      </c>
      <c r="Q113" s="111">
        <v>1</v>
      </c>
      <c r="R113" s="111">
        <v>33776</v>
      </c>
      <c r="S113" s="111">
        <v>2</v>
      </c>
      <c r="T113" s="111">
        <v>43</v>
      </c>
      <c r="U113" s="111">
        <v>2</v>
      </c>
      <c r="V113" s="111">
        <v>2139</v>
      </c>
      <c r="W113" s="111">
        <v>31</v>
      </c>
      <c r="X113" s="111">
        <v>101979</v>
      </c>
      <c r="Y113" s="111">
        <v>370557.73999999993</v>
      </c>
      <c r="Z113" s="111">
        <v>124498.83999999998</v>
      </c>
    </row>
    <row r="114" spans="1:26" s="74" customFormat="1" ht="13.5" customHeight="1">
      <c r="A114" s="141" t="s">
        <v>221</v>
      </c>
      <c r="B114" s="69" t="s">
        <v>160</v>
      </c>
      <c r="C114" s="111">
        <v>496390.88999999996</v>
      </c>
      <c r="D114" s="111">
        <v>14774.660000000002</v>
      </c>
      <c r="E114" s="111">
        <v>20653.95</v>
      </c>
      <c r="F114" s="111">
        <v>355.86</v>
      </c>
      <c r="G114" s="111">
        <v>571545.32000000007</v>
      </c>
      <c r="H114" s="111">
        <v>386884.33000000007</v>
      </c>
      <c r="I114" s="111">
        <v>17925.349999999999</v>
      </c>
      <c r="J114" s="111">
        <v>133389.55000000002</v>
      </c>
      <c r="K114" s="111">
        <v>33346.090000000004</v>
      </c>
      <c r="L114" s="111">
        <v>2517.8300000000004</v>
      </c>
      <c r="M114" s="111">
        <v>2507.9100000000003</v>
      </c>
      <c r="N114" s="111">
        <v>1737</v>
      </c>
      <c r="O114" s="111">
        <v>86053</v>
      </c>
      <c r="P114" s="111">
        <v>4690</v>
      </c>
      <c r="Q114" s="111">
        <v>3</v>
      </c>
      <c r="R114" s="111">
        <v>32960</v>
      </c>
      <c r="S114" s="111">
        <v>4</v>
      </c>
      <c r="T114" s="111">
        <v>53</v>
      </c>
      <c r="U114" s="111">
        <v>1</v>
      </c>
      <c r="V114" s="111">
        <v>361</v>
      </c>
      <c r="W114" s="111">
        <v>4</v>
      </c>
      <c r="X114" s="111">
        <v>107946</v>
      </c>
      <c r="Y114" s="111">
        <v>372523.46999999986</v>
      </c>
      <c r="Z114" s="111">
        <v>126385.96999999999</v>
      </c>
    </row>
    <row r="115" spans="1:26" s="74" customFormat="1" ht="13.5" customHeight="1">
      <c r="A115" s="141" t="s">
        <v>222</v>
      </c>
      <c r="B115" s="69" t="s">
        <v>161</v>
      </c>
      <c r="C115" s="111">
        <v>552476.29</v>
      </c>
      <c r="D115" s="111">
        <v>10696.57</v>
      </c>
      <c r="E115" s="111">
        <v>24012.940000000002</v>
      </c>
      <c r="F115" s="111">
        <v>503.74</v>
      </c>
      <c r="G115" s="111">
        <v>587008.28999999957</v>
      </c>
      <c r="H115" s="111">
        <v>415332.69999999966</v>
      </c>
      <c r="I115" s="111">
        <v>21887.609999999997</v>
      </c>
      <c r="J115" s="111">
        <v>119405.66</v>
      </c>
      <c r="K115" s="111">
        <v>30382.32</v>
      </c>
      <c r="L115" s="111">
        <v>2479.1199999999994</v>
      </c>
      <c r="M115" s="111">
        <v>2479.1199999999994</v>
      </c>
      <c r="N115" s="111">
        <v>4093</v>
      </c>
      <c r="O115" s="111">
        <v>77772</v>
      </c>
      <c r="P115" s="111">
        <v>4798</v>
      </c>
      <c r="Q115" s="111">
        <v>2</v>
      </c>
      <c r="R115" s="111">
        <v>32506</v>
      </c>
      <c r="S115" s="111">
        <v>2</v>
      </c>
      <c r="T115" s="111">
        <v>1</v>
      </c>
      <c r="U115" s="111">
        <v>3</v>
      </c>
      <c r="V115" s="111">
        <v>545</v>
      </c>
      <c r="W115" s="111">
        <v>59</v>
      </c>
      <c r="X115" s="111">
        <v>109517</v>
      </c>
      <c r="Y115" s="111">
        <v>415804.03999999992</v>
      </c>
      <c r="Z115" s="111">
        <v>139947.5</v>
      </c>
    </row>
    <row r="116" spans="1:26" s="74" customFormat="1" ht="13.5" customHeight="1">
      <c r="A116" s="141" t="s">
        <v>223</v>
      </c>
      <c r="B116" s="69" t="s">
        <v>162</v>
      </c>
      <c r="C116" s="111">
        <v>567861.8600000001</v>
      </c>
      <c r="D116" s="111">
        <v>10882.679999999998</v>
      </c>
      <c r="E116" s="111">
        <v>22169.95</v>
      </c>
      <c r="F116" s="111">
        <v>508.21000000000004</v>
      </c>
      <c r="G116" s="111">
        <v>605774.1099999994</v>
      </c>
      <c r="H116" s="111">
        <v>425900.68999999948</v>
      </c>
      <c r="I116" s="111">
        <v>22022.969999999994</v>
      </c>
      <c r="J116" s="111">
        <v>118732.04999999997</v>
      </c>
      <c r="K116" s="111">
        <v>39118.399999999994</v>
      </c>
      <c r="L116" s="111">
        <v>2543.4699999999998</v>
      </c>
      <c r="M116" s="111">
        <v>2543.4699999999998</v>
      </c>
      <c r="N116" s="111">
        <v>1213</v>
      </c>
      <c r="O116" s="111">
        <v>73786</v>
      </c>
      <c r="P116" s="111">
        <v>4666</v>
      </c>
      <c r="Q116" s="111">
        <v>18</v>
      </c>
      <c r="R116" s="111">
        <v>33750</v>
      </c>
      <c r="S116" s="111">
        <v>3</v>
      </c>
      <c r="T116" s="111">
        <v>42</v>
      </c>
      <c r="U116" s="111">
        <v>7</v>
      </c>
      <c r="V116" s="111">
        <v>503</v>
      </c>
      <c r="W116" s="111">
        <v>13</v>
      </c>
      <c r="X116" s="111">
        <v>107391</v>
      </c>
      <c r="Y116" s="111">
        <v>431207.2</v>
      </c>
      <c r="Z116" s="111">
        <v>145235.96000000002</v>
      </c>
    </row>
    <row r="117" spans="1:26" s="74" customFormat="1" ht="13.5" customHeight="1">
      <c r="A117" s="141" t="s">
        <v>224</v>
      </c>
      <c r="B117" s="69" t="s">
        <v>163</v>
      </c>
      <c r="C117" s="111">
        <v>497434.97000000003</v>
      </c>
      <c r="D117" s="111">
        <v>9971.2199999999993</v>
      </c>
      <c r="E117" s="111">
        <v>22678.16</v>
      </c>
      <c r="F117" s="111">
        <v>427.58000000000004</v>
      </c>
      <c r="G117" s="111">
        <v>589994</v>
      </c>
      <c r="H117" s="111">
        <v>420599</v>
      </c>
      <c r="I117" s="111">
        <v>17965</v>
      </c>
      <c r="J117" s="111">
        <v>114212.03000000003</v>
      </c>
      <c r="K117" s="111">
        <v>37217.799999999996</v>
      </c>
      <c r="L117" s="111">
        <v>3812.32</v>
      </c>
      <c r="M117" s="111">
        <v>3807.1600000000003</v>
      </c>
      <c r="N117" s="111">
        <v>1724</v>
      </c>
      <c r="O117" s="111">
        <v>73869.929999999993</v>
      </c>
      <c r="P117" s="111">
        <v>3838</v>
      </c>
      <c r="Q117" s="111">
        <v>35</v>
      </c>
      <c r="R117" s="111">
        <v>32354.089999999993</v>
      </c>
      <c r="S117" s="111">
        <v>1</v>
      </c>
      <c r="T117" s="111">
        <v>2</v>
      </c>
      <c r="U117" s="111">
        <v>13</v>
      </c>
      <c r="V117" s="111">
        <v>478</v>
      </c>
      <c r="W117" s="111">
        <v>4</v>
      </c>
      <c r="X117" s="111">
        <v>97767.560000000012</v>
      </c>
      <c r="Y117" s="111">
        <v>374275.61999999994</v>
      </c>
      <c r="Z117" s="111">
        <v>125477.80999999998</v>
      </c>
    </row>
    <row r="118" spans="1:26" s="74" customFormat="1" ht="13.5" customHeight="1">
      <c r="A118" s="141" t="s">
        <v>225</v>
      </c>
      <c r="B118" s="69" t="s">
        <v>164</v>
      </c>
      <c r="C118" s="111">
        <v>574651.09</v>
      </c>
      <c r="D118" s="111">
        <v>9261.23</v>
      </c>
      <c r="E118" s="111">
        <v>19506.03</v>
      </c>
      <c r="F118" s="111">
        <v>373.84</v>
      </c>
      <c r="G118" s="111">
        <v>637925</v>
      </c>
      <c r="H118" s="111">
        <v>474021</v>
      </c>
      <c r="I118" s="111">
        <v>16189</v>
      </c>
      <c r="J118" s="111">
        <v>109801</v>
      </c>
      <c r="K118" s="111">
        <v>37914.18</v>
      </c>
      <c r="L118" s="111">
        <v>3590.53</v>
      </c>
      <c r="M118" s="111">
        <v>3590.53</v>
      </c>
      <c r="N118" s="111">
        <v>1485</v>
      </c>
      <c r="O118" s="111">
        <v>80313</v>
      </c>
      <c r="P118" s="111">
        <v>3713</v>
      </c>
      <c r="Q118" s="111">
        <v>1</v>
      </c>
      <c r="R118" s="111">
        <v>40927</v>
      </c>
      <c r="S118" s="111">
        <v>3</v>
      </c>
      <c r="T118" s="111">
        <v>52</v>
      </c>
      <c r="U118" s="111">
        <v>5</v>
      </c>
      <c r="V118" s="111">
        <v>261</v>
      </c>
      <c r="W118" s="111">
        <v>5</v>
      </c>
      <c r="X118" s="111">
        <v>91683</v>
      </c>
      <c r="Y118" s="111">
        <v>429650.4499999999</v>
      </c>
      <c r="Z118" s="111">
        <v>144377.41999999998</v>
      </c>
    </row>
    <row r="119" spans="1:26" s="74" customFormat="1" ht="13.5" customHeight="1">
      <c r="A119" s="141" t="s">
        <v>226</v>
      </c>
      <c r="B119" s="69" t="s">
        <v>165</v>
      </c>
      <c r="C119" s="111">
        <v>526701.21999999986</v>
      </c>
      <c r="D119" s="111">
        <v>6450.91</v>
      </c>
      <c r="E119" s="111">
        <v>20561.760000000002</v>
      </c>
      <c r="F119" s="111">
        <v>374.1</v>
      </c>
      <c r="G119" s="111">
        <v>630549</v>
      </c>
      <c r="H119" s="111">
        <v>452008</v>
      </c>
      <c r="I119" s="111">
        <v>13281</v>
      </c>
      <c r="J119" s="111">
        <v>130440</v>
      </c>
      <c r="K119" s="111">
        <v>34820.369999999995</v>
      </c>
      <c r="L119" s="111">
        <v>3466.7999999999997</v>
      </c>
      <c r="M119" s="111">
        <v>3466.7999999999997</v>
      </c>
      <c r="N119" s="111">
        <v>2455</v>
      </c>
      <c r="O119" s="111">
        <v>61200</v>
      </c>
      <c r="P119" s="111">
        <v>3109</v>
      </c>
      <c r="Q119" s="111">
        <v>2</v>
      </c>
      <c r="R119" s="111">
        <v>39962</v>
      </c>
      <c r="S119" s="111">
        <v>1</v>
      </c>
      <c r="T119" s="111">
        <v>2</v>
      </c>
      <c r="U119" s="111">
        <v>1</v>
      </c>
      <c r="V119" s="111">
        <v>605</v>
      </c>
      <c r="W119" s="111">
        <v>4</v>
      </c>
      <c r="X119" s="111">
        <v>79748</v>
      </c>
      <c r="Y119" s="111">
        <v>394806.05999999988</v>
      </c>
      <c r="Z119" s="111">
        <v>131856.46</v>
      </c>
    </row>
    <row r="120" spans="1:26" s="74" customFormat="1" ht="13.5" customHeight="1">
      <c r="A120" s="141" t="s">
        <v>227</v>
      </c>
      <c r="B120" s="69" t="s">
        <v>228</v>
      </c>
      <c r="C120" s="111">
        <v>499767.83</v>
      </c>
      <c r="D120" s="111">
        <v>4532.16</v>
      </c>
      <c r="E120" s="111">
        <v>18908.14</v>
      </c>
      <c r="F120" s="111">
        <v>279.64999999999998</v>
      </c>
      <c r="G120" s="111">
        <v>601581.37999999977</v>
      </c>
      <c r="H120" s="111">
        <v>432872.05999999982</v>
      </c>
      <c r="I120" s="111">
        <v>12393.539999999999</v>
      </c>
      <c r="J120" s="111">
        <v>119198.03999999998</v>
      </c>
      <c r="K120" s="111">
        <v>37117.74</v>
      </c>
      <c r="L120" s="111">
        <v>3049.1699999999996</v>
      </c>
      <c r="M120" s="111">
        <v>3024.2299999999996</v>
      </c>
      <c r="N120" s="111">
        <v>1435</v>
      </c>
      <c r="O120" s="111">
        <v>71428</v>
      </c>
      <c r="P120" s="111">
        <v>3213</v>
      </c>
      <c r="Q120" s="111">
        <v>40</v>
      </c>
      <c r="R120" s="111">
        <v>41023.359999999986</v>
      </c>
      <c r="S120" s="111">
        <v>4</v>
      </c>
      <c r="T120" s="111">
        <v>26</v>
      </c>
      <c r="U120" s="111">
        <v>1</v>
      </c>
      <c r="V120" s="111">
        <v>317</v>
      </c>
      <c r="W120" s="111">
        <v>19.000000000000004</v>
      </c>
      <c r="X120" s="111">
        <v>92596</v>
      </c>
      <c r="Y120" s="111">
        <v>374046.1</v>
      </c>
      <c r="Z120" s="111">
        <v>123247.11</v>
      </c>
    </row>
    <row r="121" spans="1:26" s="74" customFormat="1" ht="13.5" customHeight="1">
      <c r="A121" s="141" t="s">
        <v>229</v>
      </c>
      <c r="B121" s="69" t="s">
        <v>167</v>
      </c>
      <c r="C121" s="111">
        <v>496228.31999999989</v>
      </c>
      <c r="D121" s="111">
        <v>7324</v>
      </c>
      <c r="E121" s="111">
        <v>19800.509999999998</v>
      </c>
      <c r="F121" s="111">
        <v>343.28</v>
      </c>
      <c r="G121" s="111">
        <v>614776.88000000012</v>
      </c>
      <c r="H121" s="111">
        <v>453628.94000000006</v>
      </c>
      <c r="I121" s="111">
        <v>12053.74</v>
      </c>
      <c r="J121" s="111">
        <v>114999.16</v>
      </c>
      <c r="K121" s="111">
        <v>34095.039999999994</v>
      </c>
      <c r="L121" s="111">
        <v>2483.5600000000004</v>
      </c>
      <c r="M121" s="111">
        <v>2040.1600000000005</v>
      </c>
      <c r="N121" s="111">
        <v>1677</v>
      </c>
      <c r="O121" s="111">
        <v>69656</v>
      </c>
      <c r="P121" s="111">
        <v>2751</v>
      </c>
      <c r="Q121" s="111">
        <v>116</v>
      </c>
      <c r="R121" s="111">
        <v>39810</v>
      </c>
      <c r="S121" s="111">
        <v>2</v>
      </c>
      <c r="T121" s="111">
        <v>1</v>
      </c>
      <c r="U121" s="111">
        <v>1</v>
      </c>
      <c r="V121" s="111">
        <v>521</v>
      </c>
      <c r="W121" s="111">
        <v>20</v>
      </c>
      <c r="X121" s="111">
        <v>93115</v>
      </c>
      <c r="Y121" s="111">
        <v>369319.1999999999</v>
      </c>
      <c r="Z121" s="111">
        <v>122666.50000000001</v>
      </c>
    </row>
    <row r="122" spans="1:26" s="74" customFormat="1" ht="13.5" customHeight="1">
      <c r="A122" s="141" t="s">
        <v>230</v>
      </c>
      <c r="B122" s="69" t="s">
        <v>168</v>
      </c>
      <c r="C122" s="111">
        <v>433449.32000000007</v>
      </c>
      <c r="D122" s="111">
        <v>12136</v>
      </c>
      <c r="E122" s="111">
        <v>16449.16</v>
      </c>
      <c r="F122" s="111">
        <v>278.89999999999998</v>
      </c>
      <c r="G122" s="111">
        <v>594009.66999999993</v>
      </c>
      <c r="H122" s="111">
        <v>423356.34999999992</v>
      </c>
      <c r="I122" s="111">
        <v>10971.83</v>
      </c>
      <c r="J122" s="111">
        <v>124525.75999999997</v>
      </c>
      <c r="K122" s="111">
        <v>35155.730000000003</v>
      </c>
      <c r="L122" s="111">
        <v>1926.9800000000002</v>
      </c>
      <c r="M122" s="111">
        <v>1867.4200000000003</v>
      </c>
      <c r="N122" s="111">
        <v>1657</v>
      </c>
      <c r="O122" s="111">
        <v>74364</v>
      </c>
      <c r="P122" s="111">
        <v>2718</v>
      </c>
      <c r="Q122" s="111">
        <v>17</v>
      </c>
      <c r="R122" s="111">
        <v>33586</v>
      </c>
      <c r="S122" s="111">
        <v>0</v>
      </c>
      <c r="T122" s="111">
        <v>22</v>
      </c>
      <c r="U122" s="111">
        <v>6</v>
      </c>
      <c r="V122" s="111">
        <v>381</v>
      </c>
      <c r="W122" s="111">
        <v>5</v>
      </c>
      <c r="X122" s="111">
        <v>71283</v>
      </c>
      <c r="Y122" s="111">
        <v>324065.67999999993</v>
      </c>
      <c r="Z122" s="111">
        <v>108986.67</v>
      </c>
    </row>
    <row r="123" spans="1:26" s="74" customFormat="1" ht="13.5" customHeight="1">
      <c r="A123" s="141" t="s">
        <v>231</v>
      </c>
      <c r="B123" s="69" t="s">
        <v>169</v>
      </c>
      <c r="C123" s="111">
        <v>454993.41999999987</v>
      </c>
      <c r="D123" s="111">
        <v>34345.65</v>
      </c>
      <c r="E123" s="111">
        <v>17418.640000000003</v>
      </c>
      <c r="F123" s="111">
        <v>91.95</v>
      </c>
      <c r="G123" s="111">
        <v>556774.58000000019</v>
      </c>
      <c r="H123" s="111">
        <v>389090.24000000017</v>
      </c>
      <c r="I123" s="111">
        <v>12543.8</v>
      </c>
      <c r="J123" s="111">
        <v>120143.35999999999</v>
      </c>
      <c r="K123" s="111">
        <v>34997.18</v>
      </c>
      <c r="L123" s="111">
        <v>1453.3400000000004</v>
      </c>
      <c r="M123" s="111">
        <v>1178.9200000000003</v>
      </c>
      <c r="N123" s="111">
        <v>1927</v>
      </c>
      <c r="O123" s="111">
        <v>80415</v>
      </c>
      <c r="P123" s="111">
        <v>3078</v>
      </c>
      <c r="Q123" s="111">
        <v>0</v>
      </c>
      <c r="R123" s="111">
        <v>35591</v>
      </c>
      <c r="S123" s="111">
        <v>2</v>
      </c>
      <c r="T123" s="111">
        <v>4</v>
      </c>
      <c r="U123" s="111">
        <v>1</v>
      </c>
      <c r="V123" s="111">
        <v>698</v>
      </c>
      <c r="W123" s="111">
        <v>20</v>
      </c>
      <c r="X123" s="111">
        <v>69418</v>
      </c>
      <c r="Y123" s="111">
        <v>338873.60999999993</v>
      </c>
      <c r="Z123" s="111">
        <v>115662.31999999998</v>
      </c>
    </row>
    <row r="124" spans="1:26" s="74" customFormat="1" ht="15" customHeight="1">
      <c r="A124" s="142" t="s">
        <v>240</v>
      </c>
      <c r="B124" s="142"/>
      <c r="C124" s="143">
        <f>SUM(C112:C123)</f>
        <v>6084255.6000000006</v>
      </c>
      <c r="D124" s="143">
        <f t="shared" ref="D124:Z124" si="24">SUM(D112:D123)</f>
        <v>155513.62</v>
      </c>
      <c r="E124" s="143">
        <f t="shared" si="24"/>
        <v>239556.73000000007</v>
      </c>
      <c r="F124" s="143">
        <f t="shared" si="24"/>
        <v>3653.61</v>
      </c>
      <c r="G124" s="143">
        <f t="shared" si="24"/>
        <v>7121368.4099999992</v>
      </c>
      <c r="H124" s="143">
        <f t="shared" si="24"/>
        <v>5060294.79</v>
      </c>
      <c r="I124" s="143">
        <f t="shared" si="24"/>
        <v>189341.91999999995</v>
      </c>
      <c r="J124" s="143">
        <f t="shared" si="24"/>
        <v>1447420.1</v>
      </c>
      <c r="K124" s="143">
        <f t="shared" si="24"/>
        <v>424311.97999999992</v>
      </c>
      <c r="L124" s="143">
        <f t="shared" si="24"/>
        <v>31542.119999999995</v>
      </c>
      <c r="M124" s="143">
        <f t="shared" si="24"/>
        <v>30718.97</v>
      </c>
      <c r="N124" s="143">
        <f t="shared" si="24"/>
        <v>21445</v>
      </c>
      <c r="O124" s="144">
        <f t="shared" si="24"/>
        <v>864115.92999999993</v>
      </c>
      <c r="P124" s="144">
        <f t="shared" si="24"/>
        <v>46415</v>
      </c>
      <c r="Q124" s="144">
        <f>SUM(Q112:Q123)</f>
        <v>235</v>
      </c>
      <c r="R124" s="144">
        <f>SUM(R112:R123)</f>
        <v>439472.44999999995</v>
      </c>
      <c r="S124" s="144">
        <f t="shared" si="24"/>
        <v>29</v>
      </c>
      <c r="T124" s="144">
        <f t="shared" si="24"/>
        <v>313</v>
      </c>
      <c r="U124" s="144">
        <f>SUM(U112:U123)</f>
        <v>43</v>
      </c>
      <c r="V124" s="144">
        <f t="shared" si="24"/>
        <v>6996</v>
      </c>
      <c r="W124" s="144">
        <f t="shared" si="24"/>
        <v>244</v>
      </c>
      <c r="X124" s="144">
        <f t="shared" si="24"/>
        <v>1115349.56</v>
      </c>
      <c r="Y124" s="144">
        <f t="shared" si="24"/>
        <v>4563096.17</v>
      </c>
      <c r="Z124" s="144">
        <f t="shared" si="24"/>
        <v>1532580.56</v>
      </c>
    </row>
    <row r="125" spans="1:26" ht="12.75" customHeight="1">
      <c r="A125" s="147" t="s">
        <v>241</v>
      </c>
      <c r="B125" s="148"/>
      <c r="C125" s="149"/>
      <c r="D125" s="149"/>
      <c r="E125" s="149"/>
      <c r="F125" s="149"/>
      <c r="G125" s="149"/>
      <c r="H125" s="150"/>
      <c r="I125" s="149"/>
      <c r="J125" s="150"/>
      <c r="K125" s="150"/>
      <c r="L125" s="149"/>
      <c r="M125" s="149"/>
      <c r="N125" s="149"/>
    </row>
    <row r="126" spans="1:26" ht="13.5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</row>
    <row r="127" spans="1:26" ht="13.5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148"/>
      <c r="M127" s="148"/>
      <c r="N127" s="148"/>
    </row>
    <row r="128" spans="1:26" ht="13.5">
      <c r="A128" s="73"/>
      <c r="B128" s="73"/>
      <c r="C128" s="73"/>
      <c r="D128" s="73"/>
    </row>
    <row r="129" spans="1:4" ht="13.5">
      <c r="A129" s="73"/>
      <c r="B129" s="73"/>
      <c r="C129" s="73"/>
      <c r="D129" s="73"/>
    </row>
    <row r="130" spans="1:4" ht="13.5">
      <c r="A130" s="73"/>
      <c r="B130" s="73"/>
      <c r="C130" s="73"/>
      <c r="D130" s="73"/>
    </row>
    <row r="131" spans="1:4" ht="13.5">
      <c r="A131" s="73"/>
      <c r="B131" s="73"/>
      <c r="C131" s="73"/>
      <c r="D131" s="73"/>
    </row>
    <row r="132" spans="1:4" ht="13.5">
      <c r="A132" s="73"/>
      <c r="B132" s="73"/>
      <c r="C132" s="73"/>
      <c r="D132" s="73"/>
    </row>
    <row r="133" spans="1:4" ht="13.5">
      <c r="A133" s="73"/>
      <c r="B133" s="73"/>
      <c r="C133" s="73"/>
      <c r="D133" s="73"/>
    </row>
  </sheetData>
  <mergeCells count="11">
    <mergeCell ref="Z6:Z7"/>
    <mergeCell ref="A2:Z2"/>
    <mergeCell ref="A3:Z3"/>
    <mergeCell ref="L5:M5"/>
    <mergeCell ref="O6:O7"/>
    <mergeCell ref="P6:P7"/>
    <mergeCell ref="Q6:Q7"/>
    <mergeCell ref="S6:S7"/>
    <mergeCell ref="T6:T7"/>
    <mergeCell ref="X6:X7"/>
    <mergeCell ref="Y6:Y7"/>
  </mergeCells>
  <hyperlinks>
    <hyperlink ref="D1" location="Indice!A1" display="VOLVER"/>
  </hyperlinks>
  <printOptions horizontalCentered="1" verticalCentered="1"/>
  <pageMargins left="0.75" right="0.75" top="1" bottom="1" header="0" footer="0"/>
  <pageSetup paperSize="9" scale="71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9"/>
  <sheetViews>
    <sheetView showGridLines="0" showZeros="0" zoomScale="90" zoomScaleNormal="90" workbookViewId="0">
      <pane xSplit="1" ySplit="8" topLeftCell="C9" activePane="bottomRight" state="frozen"/>
      <selection sqref="A1:D1"/>
      <selection pane="topRight" sqref="A1:D1"/>
      <selection pane="bottomLeft" sqref="A1:D1"/>
      <selection pane="bottomRight"/>
    </sheetView>
  </sheetViews>
  <sheetFormatPr baseColWidth="10" defaultColWidth="11.42578125" defaultRowHeight="12.75"/>
  <cols>
    <col min="1" max="1" width="7.7109375" style="94" customWidth="1"/>
    <col min="2" max="2" width="6.28515625" style="94" customWidth="1"/>
    <col min="3" max="4" width="10.140625" style="94" customWidth="1"/>
    <col min="5" max="5" width="5.7109375" style="94" customWidth="1"/>
    <col min="6" max="6" width="10.140625" style="94" customWidth="1"/>
    <col min="7" max="7" width="5.7109375" style="94" customWidth="1"/>
    <col min="8" max="8" width="10.140625" style="94" customWidth="1"/>
    <col min="9" max="9" width="5.7109375" style="94" customWidth="1"/>
    <col min="10" max="10" width="3" style="94" customWidth="1"/>
    <col min="11" max="12" width="10.140625" style="94" customWidth="1"/>
    <col min="13" max="13" width="5.7109375" style="94" customWidth="1"/>
    <col min="14" max="14" width="10.140625" style="94" customWidth="1"/>
    <col min="15" max="15" width="5.7109375" style="94" customWidth="1"/>
    <col min="16" max="16" width="10.140625" style="94" customWidth="1"/>
    <col min="17" max="17" width="5.7109375" style="94" customWidth="1"/>
    <col min="18" max="18" width="3" style="94" customWidth="1"/>
    <col min="19" max="20" width="9.85546875" style="94" customWidth="1"/>
    <col min="21" max="21" width="5.7109375" style="94" customWidth="1"/>
    <col min="22" max="22" width="9.85546875" style="94" customWidth="1"/>
    <col min="23" max="23" width="5.7109375" style="94" customWidth="1"/>
    <col min="24" max="24" width="9.85546875" style="94" customWidth="1"/>
    <col min="25" max="25" width="5.7109375" style="94" customWidth="1"/>
    <col min="26" max="26" width="3" style="94" customWidth="1"/>
    <col min="27" max="28" width="10" style="94" customWidth="1"/>
    <col min="29" max="29" width="5.7109375" style="94" customWidth="1"/>
    <col min="30" max="30" width="10" style="94" customWidth="1"/>
    <col min="31" max="31" width="5.7109375" style="94" customWidth="1"/>
    <col min="32" max="32" width="10" style="94" customWidth="1"/>
    <col min="33" max="33" width="5.7109375" style="94" customWidth="1"/>
    <col min="34" max="16384" width="11.42578125" style="94"/>
  </cols>
  <sheetData>
    <row r="1" spans="1:33">
      <c r="A1" s="1" t="s">
        <v>242</v>
      </c>
      <c r="B1" s="1"/>
      <c r="D1" s="830" t="s">
        <v>1002</v>
      </c>
    </row>
    <row r="2" spans="1:33" s="122" customFormat="1" ht="21" customHeight="1">
      <c r="A2" s="896" t="s">
        <v>243</v>
      </c>
      <c r="B2" s="896"/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  <c r="S2" s="896"/>
      <c r="T2" s="896"/>
      <c r="U2" s="896"/>
      <c r="V2" s="896"/>
      <c r="W2" s="896"/>
      <c r="X2" s="896"/>
      <c r="Y2" s="896"/>
      <c r="Z2" s="896"/>
      <c r="AA2" s="896"/>
      <c r="AB2" s="896"/>
      <c r="AC2" s="896"/>
      <c r="AD2" s="896"/>
      <c r="AE2" s="896"/>
      <c r="AF2" s="896"/>
      <c r="AG2" s="896"/>
    </row>
    <row r="3" spans="1:33" s="151" customFormat="1" ht="17.25" customHeight="1">
      <c r="A3" s="891" t="s">
        <v>244</v>
      </c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  <c r="O3" s="891"/>
      <c r="P3" s="891"/>
      <c r="Q3" s="891"/>
      <c r="R3" s="891"/>
      <c r="S3" s="891"/>
      <c r="T3" s="891"/>
      <c r="U3" s="891"/>
      <c r="V3" s="891"/>
      <c r="W3" s="891"/>
      <c r="X3" s="891"/>
      <c r="Y3" s="891"/>
      <c r="Z3" s="891"/>
      <c r="AA3" s="891"/>
      <c r="AB3" s="891"/>
      <c r="AC3" s="891"/>
      <c r="AD3" s="891"/>
      <c r="AE3" s="891"/>
      <c r="AF3" s="891"/>
      <c r="AG3" s="891"/>
    </row>
    <row r="4" spans="1:33" s="99" customFormat="1" ht="14.25" customHeight="1">
      <c r="A4" s="152"/>
      <c r="B4" s="152"/>
      <c r="C4" s="153"/>
      <c r="D4" s="153"/>
      <c r="E4" s="153"/>
      <c r="F4" s="153"/>
      <c r="G4" s="153"/>
      <c r="H4" s="153"/>
      <c r="I4" s="154"/>
      <c r="J4" s="153"/>
      <c r="K4" s="153"/>
      <c r="L4" s="153"/>
      <c r="M4" s="153"/>
      <c r="N4" s="153"/>
      <c r="O4" s="153"/>
      <c r="P4" s="153"/>
      <c r="R4" s="12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98" t="s">
        <v>130</v>
      </c>
    </row>
    <row r="5" spans="1:33" s="164" customFormat="1" ht="18" customHeight="1">
      <c r="A5" s="156"/>
      <c r="B5" s="156"/>
      <c r="C5" s="902" t="s">
        <v>245</v>
      </c>
      <c r="D5" s="903"/>
      <c r="E5" s="903"/>
      <c r="F5" s="903"/>
      <c r="G5" s="903"/>
      <c r="H5" s="903"/>
      <c r="I5" s="903"/>
      <c r="J5" s="156"/>
      <c r="K5" s="157" t="s">
        <v>246</v>
      </c>
      <c r="L5" s="158"/>
      <c r="M5" s="158"/>
      <c r="N5" s="159"/>
      <c r="O5" s="158"/>
      <c r="P5" s="158"/>
      <c r="Q5" s="158"/>
      <c r="R5" s="67"/>
      <c r="S5" s="160" t="s">
        <v>247</v>
      </c>
      <c r="T5" s="161"/>
      <c r="U5" s="161"/>
      <c r="V5" s="162"/>
      <c r="W5" s="161"/>
      <c r="X5" s="161"/>
      <c r="Y5" s="161"/>
      <c r="Z5" s="163"/>
      <c r="AA5" s="160" t="s">
        <v>248</v>
      </c>
      <c r="AB5" s="161"/>
      <c r="AC5" s="161"/>
      <c r="AD5" s="162"/>
      <c r="AE5" s="161"/>
      <c r="AF5" s="161"/>
      <c r="AG5" s="161"/>
    </row>
    <row r="6" spans="1:33" s="74" customFormat="1" ht="12" customHeight="1">
      <c r="A6" s="2"/>
      <c r="B6" s="2"/>
      <c r="C6" s="900" t="s">
        <v>249</v>
      </c>
      <c r="D6" s="63" t="s">
        <v>250</v>
      </c>
      <c r="E6" s="900" t="s">
        <v>251</v>
      </c>
      <c r="F6" s="63" t="s">
        <v>250</v>
      </c>
      <c r="G6" s="900" t="s">
        <v>251</v>
      </c>
      <c r="H6" s="63" t="s">
        <v>250</v>
      </c>
      <c r="I6" s="63"/>
      <c r="J6" s="3"/>
      <c r="K6" s="900" t="s">
        <v>249</v>
      </c>
      <c r="L6" s="63" t="s">
        <v>250</v>
      </c>
      <c r="M6" s="900" t="s">
        <v>251</v>
      </c>
      <c r="N6" s="63" t="s">
        <v>250</v>
      </c>
      <c r="O6" s="900" t="s">
        <v>251</v>
      </c>
      <c r="P6" s="63" t="s">
        <v>250</v>
      </c>
      <c r="Q6" s="900" t="s">
        <v>251</v>
      </c>
      <c r="R6" s="5"/>
      <c r="S6" s="900" t="s">
        <v>249</v>
      </c>
      <c r="T6" s="165" t="s">
        <v>250</v>
      </c>
      <c r="U6" s="900" t="s">
        <v>251</v>
      </c>
      <c r="V6" s="165" t="s">
        <v>250</v>
      </c>
      <c r="W6" s="900" t="s">
        <v>251</v>
      </c>
      <c r="X6" s="165" t="s">
        <v>250</v>
      </c>
      <c r="Y6" s="900" t="s">
        <v>251</v>
      </c>
      <c r="Z6" s="94"/>
      <c r="AA6" s="900" t="s">
        <v>249</v>
      </c>
      <c r="AB6" s="165" t="s">
        <v>250</v>
      </c>
      <c r="AC6" s="900" t="s">
        <v>251</v>
      </c>
      <c r="AD6" s="165" t="s">
        <v>250</v>
      </c>
      <c r="AE6" s="900" t="s">
        <v>251</v>
      </c>
      <c r="AF6" s="165" t="s">
        <v>250</v>
      </c>
      <c r="AG6" s="900" t="s">
        <v>251</v>
      </c>
    </row>
    <row r="7" spans="1:33" s="74" customFormat="1" ht="12" customHeight="1">
      <c r="A7" s="73"/>
      <c r="B7" s="73"/>
      <c r="C7" s="904"/>
      <c r="D7" s="63" t="s">
        <v>252</v>
      </c>
      <c r="E7" s="905"/>
      <c r="F7" s="63" t="s">
        <v>253</v>
      </c>
      <c r="G7" s="905"/>
      <c r="H7" s="63" t="s">
        <v>254</v>
      </c>
      <c r="I7" s="63" t="s">
        <v>251</v>
      </c>
      <c r="J7" s="3"/>
      <c r="K7" s="904"/>
      <c r="L7" s="63" t="s">
        <v>252</v>
      </c>
      <c r="M7" s="905"/>
      <c r="N7" s="63" t="s">
        <v>253</v>
      </c>
      <c r="O7" s="905"/>
      <c r="P7" s="63" t="s">
        <v>254</v>
      </c>
      <c r="Q7" s="905"/>
      <c r="R7" s="67"/>
      <c r="S7" s="901"/>
      <c r="T7" s="63" t="s">
        <v>252</v>
      </c>
      <c r="U7" s="901"/>
      <c r="V7" s="63" t="s">
        <v>253</v>
      </c>
      <c r="W7" s="901"/>
      <c r="X7" s="63" t="s">
        <v>254</v>
      </c>
      <c r="Y7" s="901"/>
      <c r="Z7" s="94"/>
      <c r="AA7" s="901"/>
      <c r="AB7" s="63" t="s">
        <v>252</v>
      </c>
      <c r="AC7" s="901"/>
      <c r="AD7" s="63" t="s">
        <v>253</v>
      </c>
      <c r="AE7" s="901"/>
      <c r="AF7" s="63" t="s">
        <v>254</v>
      </c>
      <c r="AG7" s="901"/>
    </row>
    <row r="8" spans="1:33" s="170" customFormat="1" ht="12.75" customHeight="1">
      <c r="A8" s="166"/>
      <c r="B8" s="166"/>
      <c r="C8" s="167" t="s">
        <v>255</v>
      </c>
      <c r="D8" s="167" t="s">
        <v>256</v>
      </c>
      <c r="E8" s="167" t="s">
        <v>257</v>
      </c>
      <c r="F8" s="167" t="s">
        <v>258</v>
      </c>
      <c r="G8" s="167" t="s">
        <v>257</v>
      </c>
      <c r="H8" s="167" t="s">
        <v>259</v>
      </c>
      <c r="I8" s="167" t="s">
        <v>257</v>
      </c>
      <c r="J8" s="168"/>
      <c r="K8" s="167" t="s">
        <v>255</v>
      </c>
      <c r="L8" s="167" t="s">
        <v>256</v>
      </c>
      <c r="M8" s="167" t="s">
        <v>257</v>
      </c>
      <c r="N8" s="167" t="s">
        <v>258</v>
      </c>
      <c r="O8" s="167" t="s">
        <v>257</v>
      </c>
      <c r="P8" s="167" t="s">
        <v>259</v>
      </c>
      <c r="Q8" s="167" t="s">
        <v>257</v>
      </c>
      <c r="R8" s="14"/>
      <c r="S8" s="169" t="s">
        <v>255</v>
      </c>
      <c r="T8" s="169" t="s">
        <v>256</v>
      </c>
      <c r="U8" s="169" t="s">
        <v>257</v>
      </c>
      <c r="V8" s="167" t="s">
        <v>258</v>
      </c>
      <c r="W8" s="167" t="s">
        <v>257</v>
      </c>
      <c r="X8" s="167" t="s">
        <v>259</v>
      </c>
      <c r="Y8" s="167" t="s">
        <v>257</v>
      </c>
      <c r="Z8" s="94"/>
      <c r="AA8" s="169" t="s">
        <v>255</v>
      </c>
      <c r="AB8" s="169" t="s">
        <v>256</v>
      </c>
      <c r="AC8" s="167" t="s">
        <v>257</v>
      </c>
      <c r="AD8" s="167" t="s">
        <v>258</v>
      </c>
      <c r="AE8" s="167" t="s">
        <v>257</v>
      </c>
      <c r="AF8" s="167" t="s">
        <v>259</v>
      </c>
      <c r="AG8" s="167" t="s">
        <v>257</v>
      </c>
    </row>
    <row r="9" spans="1:33" s="74" customFormat="1" ht="13.5" customHeight="1">
      <c r="A9" s="141" t="s">
        <v>219</v>
      </c>
      <c r="B9" s="69" t="s">
        <v>158</v>
      </c>
      <c r="C9" s="53">
        <v>2968691</v>
      </c>
      <c r="D9" s="53">
        <v>578937</v>
      </c>
      <c r="E9" s="171">
        <f t="shared" ref="E9:E72" si="0">D9/C9</f>
        <v>0.1950142335460309</v>
      </c>
      <c r="F9" s="53">
        <v>2242065</v>
      </c>
      <c r="G9" s="172">
        <f t="shared" ref="G9:G72" si="1">F9/C9</f>
        <v>0.75523690407657784</v>
      </c>
      <c r="H9" s="53">
        <v>50654</v>
      </c>
      <c r="I9" s="171">
        <f t="shared" ref="I9:I72" si="2">H9/C9</f>
        <v>1.706273909948863E-2</v>
      </c>
      <c r="J9" s="3"/>
      <c r="K9" s="53">
        <v>308973</v>
      </c>
      <c r="L9" s="53">
        <v>123010</v>
      </c>
      <c r="M9" s="171">
        <f t="shared" ref="M9:M72" si="3">L9/K9</f>
        <v>0.39812540254326428</v>
      </c>
      <c r="N9" s="53">
        <v>127389</v>
      </c>
      <c r="O9" s="173">
        <f t="shared" ref="O9:O72" si="4">N9/K9</f>
        <v>0.41229816197531821</v>
      </c>
      <c r="P9" s="53">
        <v>431</v>
      </c>
      <c r="Q9" s="171">
        <f t="shared" ref="Q9:Q72" si="5">P9/K9</f>
        <v>1.394943894773977E-3</v>
      </c>
      <c r="R9" s="3"/>
      <c r="S9" s="174">
        <v>1710</v>
      </c>
      <c r="T9" s="174">
        <v>798</v>
      </c>
      <c r="U9" s="171">
        <f t="shared" ref="U9:U20" si="6">T9/S9</f>
        <v>0.46666666666666667</v>
      </c>
      <c r="V9" s="174">
        <v>1304</v>
      </c>
      <c r="W9" s="171">
        <f t="shared" ref="W9:W72" si="7">V9/S9</f>
        <v>0.76257309941520468</v>
      </c>
      <c r="X9" s="174"/>
      <c r="Y9" s="171">
        <f t="shared" ref="Y9:Y72" si="8">X9/S9</f>
        <v>0</v>
      </c>
      <c r="Z9" s="94"/>
      <c r="AA9" s="174">
        <v>0</v>
      </c>
      <c r="AB9" s="174">
        <v>0</v>
      </c>
      <c r="AC9" s="173"/>
      <c r="AD9" s="53"/>
      <c r="AE9" s="173"/>
      <c r="AF9" s="53"/>
      <c r="AG9" s="173"/>
    </row>
    <row r="10" spans="1:33" s="74" customFormat="1" ht="13.5" customHeight="1">
      <c r="A10" s="3" t="s">
        <v>220</v>
      </c>
      <c r="B10" s="69" t="s">
        <v>159</v>
      </c>
      <c r="C10" s="53">
        <v>2624641</v>
      </c>
      <c r="D10" s="53">
        <v>504771</v>
      </c>
      <c r="E10" s="173">
        <f t="shared" si="0"/>
        <v>0.19232001633747245</v>
      </c>
      <c r="F10" s="53">
        <v>1978155</v>
      </c>
      <c r="G10" s="150">
        <f t="shared" si="1"/>
        <v>0.75368593266660089</v>
      </c>
      <c r="H10" s="53">
        <v>45133</v>
      </c>
      <c r="I10" s="173">
        <f t="shared" si="2"/>
        <v>1.7195875550218107E-2</v>
      </c>
      <c r="J10" s="3"/>
      <c r="K10" s="53">
        <v>203940</v>
      </c>
      <c r="L10" s="53">
        <v>81367</v>
      </c>
      <c r="M10" s="173">
        <f t="shared" si="3"/>
        <v>0.39897518878101401</v>
      </c>
      <c r="N10" s="53">
        <v>88748</v>
      </c>
      <c r="O10" s="173">
        <f t="shared" si="4"/>
        <v>0.43516720604099246</v>
      </c>
      <c r="P10" s="53">
        <v>370</v>
      </c>
      <c r="Q10" s="173">
        <f t="shared" si="5"/>
        <v>1.8142590958124939E-3</v>
      </c>
      <c r="R10" s="3"/>
      <c r="S10" s="53">
        <v>29166</v>
      </c>
      <c r="T10" s="53">
        <v>12500</v>
      </c>
      <c r="U10" s="173">
        <f t="shared" si="6"/>
        <v>0.42858122471370774</v>
      </c>
      <c r="V10" s="53">
        <v>16121</v>
      </c>
      <c r="W10" s="173">
        <f t="shared" si="7"/>
        <v>0.55273263388877458</v>
      </c>
      <c r="X10" s="53"/>
      <c r="Y10" s="173">
        <f t="shared" si="8"/>
        <v>0</v>
      </c>
      <c r="Z10" s="94"/>
      <c r="AA10" s="53">
        <v>0</v>
      </c>
      <c r="AB10" s="53">
        <v>0</v>
      </c>
      <c r="AC10" s="173"/>
      <c r="AD10" s="53"/>
      <c r="AE10" s="173"/>
      <c r="AF10" s="53"/>
      <c r="AG10" s="173"/>
    </row>
    <row r="11" spans="1:33" s="74" customFormat="1" ht="13.5" customHeight="1">
      <c r="A11" s="3" t="s">
        <v>221</v>
      </c>
      <c r="B11" s="69" t="s">
        <v>160</v>
      </c>
      <c r="C11" s="53">
        <v>3364145</v>
      </c>
      <c r="D11" s="53">
        <v>654488</v>
      </c>
      <c r="E11" s="173">
        <f t="shared" si="0"/>
        <v>0.1945480946867629</v>
      </c>
      <c r="F11" s="53">
        <v>2567627</v>
      </c>
      <c r="G11" s="150">
        <f t="shared" si="1"/>
        <v>0.76323315433787786</v>
      </c>
      <c r="H11" s="53">
        <v>55999</v>
      </c>
      <c r="I11" s="173">
        <f t="shared" si="2"/>
        <v>1.6645834231283133E-2</v>
      </c>
      <c r="J11" s="3"/>
      <c r="K11" s="53">
        <v>416095</v>
      </c>
      <c r="L11" s="53">
        <v>173091</v>
      </c>
      <c r="M11" s="173">
        <f t="shared" si="3"/>
        <v>0.41598913709609586</v>
      </c>
      <c r="N11" s="53">
        <v>173860</v>
      </c>
      <c r="O11" s="173">
        <f t="shared" si="4"/>
        <v>0.41783727273819682</v>
      </c>
      <c r="P11" s="53">
        <v>435</v>
      </c>
      <c r="Q11" s="173">
        <f t="shared" si="5"/>
        <v>1.0454343359088669E-3</v>
      </c>
      <c r="R11" s="3"/>
      <c r="S11" s="53">
        <v>5744</v>
      </c>
      <c r="T11" s="53">
        <v>1461</v>
      </c>
      <c r="U11" s="173">
        <f t="shared" si="6"/>
        <v>0.25435236768802227</v>
      </c>
      <c r="V11" s="53">
        <v>3446</v>
      </c>
      <c r="W11" s="173">
        <f t="shared" si="7"/>
        <v>0.59993036211699169</v>
      </c>
      <c r="X11" s="53"/>
      <c r="Y11" s="173">
        <f t="shared" si="8"/>
        <v>0</v>
      </c>
      <c r="Z11" s="94"/>
      <c r="AA11" s="53">
        <v>94</v>
      </c>
      <c r="AB11" s="53">
        <v>9</v>
      </c>
      <c r="AC11" s="173">
        <f t="shared" ref="AC11:AC21" si="9">AB11/AA11</f>
        <v>9.5744680851063829E-2</v>
      </c>
      <c r="AD11" s="53">
        <v>79</v>
      </c>
      <c r="AE11" s="173">
        <f t="shared" ref="AE11:AE21" si="10">AD11/AA11</f>
        <v>0.84042553191489366</v>
      </c>
      <c r="AF11" s="53"/>
      <c r="AG11" s="173">
        <f t="shared" ref="AG11:AG21" si="11">AF11/AA11</f>
        <v>0</v>
      </c>
    </row>
    <row r="12" spans="1:33" s="74" customFormat="1" ht="13.5" customHeight="1">
      <c r="A12" s="3" t="s">
        <v>222</v>
      </c>
      <c r="B12" s="69" t="s">
        <v>161</v>
      </c>
      <c r="C12" s="53">
        <v>4001162</v>
      </c>
      <c r="D12" s="53">
        <v>779123</v>
      </c>
      <c r="E12" s="173">
        <f t="shared" si="0"/>
        <v>0.19472418262494745</v>
      </c>
      <c r="F12" s="53">
        <v>2990300</v>
      </c>
      <c r="G12" s="150">
        <f t="shared" si="1"/>
        <v>0.7473578925322194</v>
      </c>
      <c r="H12" s="53">
        <v>53394</v>
      </c>
      <c r="I12" s="173">
        <f t="shared" si="2"/>
        <v>1.3344623386906104E-2</v>
      </c>
      <c r="J12" s="3"/>
      <c r="K12" s="53">
        <v>433761</v>
      </c>
      <c r="L12" s="53">
        <v>182284</v>
      </c>
      <c r="M12" s="173">
        <f t="shared" si="3"/>
        <v>0.4202406394304698</v>
      </c>
      <c r="N12" s="53">
        <v>180160</v>
      </c>
      <c r="O12" s="173">
        <f t="shared" si="4"/>
        <v>0.41534393364087596</v>
      </c>
      <c r="P12" s="53">
        <v>806</v>
      </c>
      <c r="Q12" s="173">
        <f t="shared" si="5"/>
        <v>1.8581661329626223E-3</v>
      </c>
      <c r="R12" s="3"/>
      <c r="S12" s="53">
        <v>22419</v>
      </c>
      <c r="T12" s="53">
        <v>9465</v>
      </c>
      <c r="U12" s="173">
        <f t="shared" si="6"/>
        <v>0.42218653820420177</v>
      </c>
      <c r="V12" s="53">
        <v>12814</v>
      </c>
      <c r="W12" s="173">
        <f t="shared" si="7"/>
        <v>0.57156875864222312</v>
      </c>
      <c r="X12" s="53"/>
      <c r="Y12" s="173">
        <f t="shared" si="8"/>
        <v>0</v>
      </c>
      <c r="Z12" s="94"/>
      <c r="AA12" s="53">
        <v>121</v>
      </c>
      <c r="AB12" s="53">
        <v>10</v>
      </c>
      <c r="AC12" s="173">
        <f t="shared" si="9"/>
        <v>8.2644628099173556E-2</v>
      </c>
      <c r="AD12" s="53">
        <v>102</v>
      </c>
      <c r="AE12" s="173">
        <f t="shared" si="10"/>
        <v>0.84297520661157022</v>
      </c>
      <c r="AF12" s="53"/>
      <c r="AG12" s="173">
        <f t="shared" si="11"/>
        <v>0</v>
      </c>
    </row>
    <row r="13" spans="1:33" s="74" customFormat="1" ht="13.5" customHeight="1">
      <c r="A13" s="3" t="s">
        <v>223</v>
      </c>
      <c r="B13" s="69" t="s">
        <v>162</v>
      </c>
      <c r="C13" s="53">
        <v>4526786</v>
      </c>
      <c r="D13" s="53">
        <v>869025</v>
      </c>
      <c r="E13" s="173">
        <f t="shared" si="0"/>
        <v>0.19197395238034226</v>
      </c>
      <c r="F13" s="53">
        <v>3388294</v>
      </c>
      <c r="G13" s="150">
        <f t="shared" si="1"/>
        <v>0.7484988245523424</v>
      </c>
      <c r="H13" s="53">
        <v>64424</v>
      </c>
      <c r="I13" s="173">
        <f t="shared" si="2"/>
        <v>1.4231730857168862E-2</v>
      </c>
      <c r="J13" s="3"/>
      <c r="K13" s="53">
        <v>315786</v>
      </c>
      <c r="L13" s="53">
        <v>132506</v>
      </c>
      <c r="M13" s="173">
        <f t="shared" si="3"/>
        <v>0.41960694900977247</v>
      </c>
      <c r="N13" s="53">
        <v>131866</v>
      </c>
      <c r="O13" s="173">
        <f t="shared" si="4"/>
        <v>0.4175802600495272</v>
      </c>
      <c r="P13" s="53">
        <v>957</v>
      </c>
      <c r="Q13" s="173">
        <f t="shared" si="5"/>
        <v>3.0305333358666945E-3</v>
      </c>
      <c r="R13" s="3"/>
      <c r="S13" s="53">
        <v>3600</v>
      </c>
      <c r="T13" s="53">
        <v>1035</v>
      </c>
      <c r="U13" s="173">
        <f t="shared" si="6"/>
        <v>0.28749999999999998</v>
      </c>
      <c r="V13" s="53">
        <v>1916</v>
      </c>
      <c r="W13" s="173">
        <f t="shared" si="7"/>
        <v>0.53222222222222226</v>
      </c>
      <c r="X13" s="53"/>
      <c r="Y13" s="173">
        <f t="shared" si="8"/>
        <v>0</v>
      </c>
      <c r="Z13" s="94"/>
      <c r="AA13" s="53">
        <v>10419</v>
      </c>
      <c r="AB13" s="53">
        <v>1656</v>
      </c>
      <c r="AC13" s="173">
        <f t="shared" si="9"/>
        <v>0.15894039735099338</v>
      </c>
      <c r="AD13" s="53">
        <v>7745</v>
      </c>
      <c r="AE13" s="173">
        <f t="shared" si="10"/>
        <v>0.7433534888185046</v>
      </c>
      <c r="AF13" s="53"/>
      <c r="AG13" s="173">
        <f t="shared" si="11"/>
        <v>0</v>
      </c>
    </row>
    <row r="14" spans="1:33" s="74" customFormat="1" ht="13.5" customHeight="1">
      <c r="A14" s="3" t="s">
        <v>224</v>
      </c>
      <c r="B14" s="69" t="s">
        <v>163</v>
      </c>
      <c r="C14" s="53">
        <v>3917529</v>
      </c>
      <c r="D14" s="53">
        <v>740542</v>
      </c>
      <c r="E14" s="173">
        <f t="shared" si="0"/>
        <v>0.18903293377024138</v>
      </c>
      <c r="F14" s="53">
        <v>2886236</v>
      </c>
      <c r="G14" s="150">
        <f t="shared" si="1"/>
        <v>0.73674910894086554</v>
      </c>
      <c r="H14" s="53">
        <v>67430</v>
      </c>
      <c r="I14" s="173">
        <f t="shared" si="2"/>
        <v>1.7212380559276014E-2</v>
      </c>
      <c r="J14" s="3"/>
      <c r="K14" s="53">
        <v>251376</v>
      </c>
      <c r="L14" s="53">
        <v>106154</v>
      </c>
      <c r="M14" s="173">
        <f t="shared" si="3"/>
        <v>0.4222917064477118</v>
      </c>
      <c r="N14" s="53">
        <v>99725</v>
      </c>
      <c r="O14" s="173">
        <f t="shared" si="4"/>
        <v>0.39671647253516645</v>
      </c>
      <c r="P14" s="53">
        <v>799</v>
      </c>
      <c r="Q14" s="173">
        <f t="shared" si="5"/>
        <v>3.1785055056966455E-3</v>
      </c>
      <c r="R14" s="3"/>
      <c r="S14" s="53">
        <v>18324</v>
      </c>
      <c r="T14" s="53">
        <v>7483</v>
      </c>
      <c r="U14" s="173">
        <f t="shared" si="6"/>
        <v>0.40837153459943243</v>
      </c>
      <c r="V14" s="53">
        <v>9055</v>
      </c>
      <c r="W14" s="173">
        <f t="shared" si="7"/>
        <v>0.49416066361056538</v>
      </c>
      <c r="X14" s="53"/>
      <c r="Y14" s="173">
        <f t="shared" si="8"/>
        <v>0</v>
      </c>
      <c r="Z14" s="94"/>
      <c r="AA14" s="53">
        <v>12717</v>
      </c>
      <c r="AB14" s="53">
        <v>2009</v>
      </c>
      <c r="AC14" s="173">
        <f t="shared" si="9"/>
        <v>0.157977510419124</v>
      </c>
      <c r="AD14" s="53">
        <v>9397</v>
      </c>
      <c r="AE14" s="173">
        <f t="shared" si="10"/>
        <v>0.73893213808288116</v>
      </c>
      <c r="AF14" s="53"/>
      <c r="AG14" s="173">
        <f t="shared" si="11"/>
        <v>0</v>
      </c>
    </row>
    <row r="15" spans="1:33" s="74" customFormat="1" ht="13.5" customHeight="1">
      <c r="A15" s="3" t="s">
        <v>225</v>
      </c>
      <c r="B15" s="69" t="s">
        <v>164</v>
      </c>
      <c r="C15" s="53">
        <v>4307384</v>
      </c>
      <c r="D15" s="53">
        <v>826742</v>
      </c>
      <c r="E15" s="173">
        <f t="shared" si="0"/>
        <v>0.19193598713279336</v>
      </c>
      <c r="F15" s="53">
        <v>3225792</v>
      </c>
      <c r="G15" s="150">
        <f t="shared" si="1"/>
        <v>0.74889817114053447</v>
      </c>
      <c r="H15" s="53">
        <v>67444</v>
      </c>
      <c r="I15" s="173">
        <f t="shared" si="2"/>
        <v>1.5657763505645191E-2</v>
      </c>
      <c r="J15" s="3"/>
      <c r="K15" s="53">
        <v>317867</v>
      </c>
      <c r="L15" s="53">
        <v>135516</v>
      </c>
      <c r="M15" s="173">
        <f t="shared" si="3"/>
        <v>0.42632925091311774</v>
      </c>
      <c r="N15" s="53">
        <v>125127</v>
      </c>
      <c r="O15" s="173">
        <f t="shared" si="4"/>
        <v>0.39364577008623103</v>
      </c>
      <c r="P15" s="53">
        <v>1153</v>
      </c>
      <c r="Q15" s="173">
        <f t="shared" si="5"/>
        <v>3.6273032431803237E-3</v>
      </c>
      <c r="R15" s="3"/>
      <c r="S15" s="53">
        <v>21543</v>
      </c>
      <c r="T15" s="53">
        <v>8580</v>
      </c>
      <c r="U15" s="173">
        <f t="shared" si="6"/>
        <v>0.39827322099986073</v>
      </c>
      <c r="V15" s="53">
        <v>12105</v>
      </c>
      <c r="W15" s="173">
        <f t="shared" si="7"/>
        <v>0.56189945690015319</v>
      </c>
      <c r="X15" s="53"/>
      <c r="Y15" s="173">
        <f t="shared" si="8"/>
        <v>0</v>
      </c>
      <c r="Z15" s="94"/>
      <c r="AA15" s="53">
        <v>494</v>
      </c>
      <c r="AB15" s="53">
        <v>49</v>
      </c>
      <c r="AC15" s="173">
        <f t="shared" si="9"/>
        <v>9.9190283400809723E-2</v>
      </c>
      <c r="AD15" s="53">
        <v>415</v>
      </c>
      <c r="AE15" s="173">
        <f t="shared" si="10"/>
        <v>0.84008097165991902</v>
      </c>
      <c r="AF15" s="53"/>
      <c r="AG15" s="173">
        <f t="shared" si="11"/>
        <v>0</v>
      </c>
    </row>
    <row r="16" spans="1:33" s="74" customFormat="1" ht="13.5" customHeight="1">
      <c r="A16" s="3" t="s">
        <v>226</v>
      </c>
      <c r="B16" s="69" t="s">
        <v>165</v>
      </c>
      <c r="C16" s="53">
        <v>3758004</v>
      </c>
      <c r="D16" s="53">
        <v>723786</v>
      </c>
      <c r="E16" s="173">
        <f t="shared" si="0"/>
        <v>0.19259851772377037</v>
      </c>
      <c r="F16" s="53">
        <v>2787448</v>
      </c>
      <c r="G16" s="150">
        <f t="shared" si="1"/>
        <v>0.7417363046979194</v>
      </c>
      <c r="H16" s="53">
        <v>72648</v>
      </c>
      <c r="I16" s="173">
        <f t="shared" si="2"/>
        <v>1.9331538763662837E-2</v>
      </c>
      <c r="J16" s="3"/>
      <c r="K16" s="53">
        <v>300018</v>
      </c>
      <c r="L16" s="53">
        <v>127270</v>
      </c>
      <c r="M16" s="173">
        <f t="shared" si="3"/>
        <v>0.42420788086048172</v>
      </c>
      <c r="N16" s="53">
        <v>120568</v>
      </c>
      <c r="O16" s="173">
        <f t="shared" si="4"/>
        <v>0.40186922118006252</v>
      </c>
      <c r="P16" s="53">
        <v>916</v>
      </c>
      <c r="Q16" s="173">
        <f t="shared" si="5"/>
        <v>3.0531501443246739E-3</v>
      </c>
      <c r="R16" s="3"/>
      <c r="S16" s="53">
        <v>24650</v>
      </c>
      <c r="T16" s="53">
        <v>10410</v>
      </c>
      <c r="U16" s="173">
        <f t="shared" si="6"/>
        <v>0.42231237322515214</v>
      </c>
      <c r="V16" s="53">
        <v>14191</v>
      </c>
      <c r="W16" s="173">
        <f t="shared" si="7"/>
        <v>0.57569979716024344</v>
      </c>
      <c r="X16" s="53"/>
      <c r="Y16" s="173">
        <f t="shared" si="8"/>
        <v>0</v>
      </c>
      <c r="Z16" s="94"/>
      <c r="AA16" s="53">
        <v>21838</v>
      </c>
      <c r="AB16" s="53">
        <v>3285</v>
      </c>
      <c r="AC16" s="173">
        <f t="shared" si="9"/>
        <v>0.15042586317428336</v>
      </c>
      <c r="AD16" s="53">
        <v>16127</v>
      </c>
      <c r="AE16" s="173">
        <f t="shared" si="10"/>
        <v>0.73848337759868121</v>
      </c>
      <c r="AF16" s="53"/>
      <c r="AG16" s="173">
        <f t="shared" si="11"/>
        <v>0</v>
      </c>
    </row>
    <row r="17" spans="1:33" s="74" customFormat="1" ht="13.5" customHeight="1">
      <c r="A17" s="3" t="s">
        <v>227</v>
      </c>
      <c r="B17" s="69" t="s">
        <v>228</v>
      </c>
      <c r="C17" s="53">
        <v>3244183</v>
      </c>
      <c r="D17" s="53">
        <v>628897</v>
      </c>
      <c r="E17" s="173">
        <f t="shared" si="0"/>
        <v>0.19385373759741667</v>
      </c>
      <c r="F17" s="53">
        <v>2424960</v>
      </c>
      <c r="G17" s="150">
        <f t="shared" si="1"/>
        <v>0.74747941161149045</v>
      </c>
      <c r="H17" s="53">
        <v>61526</v>
      </c>
      <c r="I17" s="173">
        <f t="shared" si="2"/>
        <v>1.8965021393676004E-2</v>
      </c>
      <c r="J17" s="3"/>
      <c r="K17" s="53">
        <v>208876</v>
      </c>
      <c r="L17" s="53">
        <v>89422</v>
      </c>
      <c r="M17" s="173">
        <f t="shared" si="3"/>
        <v>0.42811045787931595</v>
      </c>
      <c r="N17" s="53">
        <v>83738</v>
      </c>
      <c r="O17" s="173">
        <f t="shared" si="4"/>
        <v>0.40089814052356421</v>
      </c>
      <c r="P17" s="53">
        <v>808</v>
      </c>
      <c r="Q17" s="173">
        <f t="shared" si="5"/>
        <v>3.8683237901913099E-3</v>
      </c>
      <c r="R17" s="3"/>
      <c r="S17" s="53">
        <v>21076</v>
      </c>
      <c r="T17" s="53">
        <v>8186</v>
      </c>
      <c r="U17" s="173">
        <f t="shared" si="6"/>
        <v>0.38840387170241031</v>
      </c>
      <c r="V17" s="53">
        <v>11179</v>
      </c>
      <c r="W17" s="173">
        <f t="shared" si="7"/>
        <v>0.53041374074776992</v>
      </c>
      <c r="X17" s="53"/>
      <c r="Y17" s="173">
        <f t="shared" si="8"/>
        <v>0</v>
      </c>
      <c r="Z17" s="94"/>
      <c r="AA17" s="53">
        <v>1252</v>
      </c>
      <c r="AB17" s="53">
        <v>176</v>
      </c>
      <c r="AC17" s="173">
        <f t="shared" si="9"/>
        <v>0.14057507987220447</v>
      </c>
      <c r="AD17" s="53">
        <v>1010</v>
      </c>
      <c r="AE17" s="173">
        <f t="shared" si="10"/>
        <v>0.80670926517571884</v>
      </c>
      <c r="AF17" s="53"/>
      <c r="AG17" s="173">
        <f t="shared" si="11"/>
        <v>0</v>
      </c>
    </row>
    <row r="18" spans="1:33" s="74" customFormat="1" ht="13.5" customHeight="1">
      <c r="A18" s="3" t="s">
        <v>229</v>
      </c>
      <c r="B18" s="69" t="s">
        <v>167</v>
      </c>
      <c r="C18" s="53">
        <v>3580292</v>
      </c>
      <c r="D18" s="53">
        <v>684940</v>
      </c>
      <c r="E18" s="173">
        <f t="shared" si="0"/>
        <v>0.19130841841950322</v>
      </c>
      <c r="F18" s="53">
        <v>2654720</v>
      </c>
      <c r="G18" s="150">
        <f t="shared" si="1"/>
        <v>0.74148142106844916</v>
      </c>
      <c r="H18" s="53">
        <v>61267</v>
      </c>
      <c r="I18" s="173">
        <f t="shared" si="2"/>
        <v>1.7112291399695889E-2</v>
      </c>
      <c r="J18" s="3"/>
      <c r="K18" s="53">
        <v>183022</v>
      </c>
      <c r="L18" s="53">
        <v>76888</v>
      </c>
      <c r="M18" s="173">
        <f t="shared" si="3"/>
        <v>0.42010250133863686</v>
      </c>
      <c r="N18" s="53">
        <v>78030</v>
      </c>
      <c r="O18" s="173">
        <f t="shared" si="4"/>
        <v>0.42634218837079696</v>
      </c>
      <c r="P18" s="53">
        <v>619</v>
      </c>
      <c r="Q18" s="173">
        <f t="shared" si="5"/>
        <v>3.3821070690955185E-3</v>
      </c>
      <c r="R18" s="3"/>
      <c r="S18" s="175">
        <v>4258</v>
      </c>
      <c r="T18" s="53">
        <v>1566</v>
      </c>
      <c r="U18" s="173">
        <f t="shared" si="6"/>
        <v>0.36777829967120712</v>
      </c>
      <c r="V18" s="53">
        <v>2210</v>
      </c>
      <c r="W18" s="173">
        <f t="shared" si="7"/>
        <v>0.51902301550023489</v>
      </c>
      <c r="X18" s="53"/>
      <c r="Y18" s="173">
        <f t="shared" si="8"/>
        <v>0</v>
      </c>
      <c r="Z18" s="94"/>
      <c r="AA18" s="175">
        <v>475</v>
      </c>
      <c r="AB18" s="53">
        <v>48</v>
      </c>
      <c r="AC18" s="173">
        <f t="shared" si="9"/>
        <v>0.10105263157894737</v>
      </c>
      <c r="AD18" s="53">
        <v>399</v>
      </c>
      <c r="AE18" s="173">
        <f t="shared" si="10"/>
        <v>0.84</v>
      </c>
      <c r="AF18" s="53"/>
      <c r="AG18" s="173">
        <f t="shared" si="11"/>
        <v>0</v>
      </c>
    </row>
    <row r="19" spans="1:33" s="74" customFormat="1" ht="13.5" customHeight="1">
      <c r="A19" s="3" t="s">
        <v>230</v>
      </c>
      <c r="B19" s="69" t="s">
        <v>168</v>
      </c>
      <c r="C19" s="53">
        <v>3352362</v>
      </c>
      <c r="D19" s="53">
        <v>646890</v>
      </c>
      <c r="E19" s="173">
        <f t="shared" si="0"/>
        <v>0.1929654375034677</v>
      </c>
      <c r="F19" s="53">
        <v>2487277</v>
      </c>
      <c r="G19" s="150">
        <f t="shared" si="1"/>
        <v>0.7419476178288622</v>
      </c>
      <c r="H19" s="53">
        <v>61793</v>
      </c>
      <c r="I19" s="173">
        <f t="shared" si="2"/>
        <v>1.8432675230180988E-2</v>
      </c>
      <c r="J19" s="3"/>
      <c r="K19" s="53">
        <v>107100</v>
      </c>
      <c r="L19" s="53">
        <v>44751</v>
      </c>
      <c r="M19" s="173">
        <f t="shared" si="3"/>
        <v>0.41784313725490196</v>
      </c>
      <c r="N19" s="53">
        <v>42044</v>
      </c>
      <c r="O19" s="173">
        <f t="shared" si="4"/>
        <v>0.39256769374416434</v>
      </c>
      <c r="P19" s="53">
        <v>421</v>
      </c>
      <c r="Q19" s="173">
        <f t="shared" si="5"/>
        <v>3.9309056956115781E-3</v>
      </c>
      <c r="R19" s="3"/>
      <c r="S19" s="175">
        <v>28371</v>
      </c>
      <c r="T19" s="53">
        <v>13258</v>
      </c>
      <c r="U19" s="173">
        <f t="shared" si="6"/>
        <v>0.46730816679003206</v>
      </c>
      <c r="V19" s="53">
        <v>16800</v>
      </c>
      <c r="W19" s="173">
        <f t="shared" si="7"/>
        <v>0.59215396002960774</v>
      </c>
      <c r="X19" s="53"/>
      <c r="Y19" s="173">
        <f t="shared" si="8"/>
        <v>0</v>
      </c>
      <c r="AA19" s="175">
        <v>403</v>
      </c>
      <c r="AB19" s="53">
        <v>41</v>
      </c>
      <c r="AC19" s="173">
        <f t="shared" si="9"/>
        <v>0.10173697270471464</v>
      </c>
      <c r="AD19" s="53">
        <v>338</v>
      </c>
      <c r="AE19" s="173">
        <f t="shared" si="10"/>
        <v>0.83870967741935487</v>
      </c>
      <c r="AF19" s="53"/>
      <c r="AG19" s="173">
        <f t="shared" si="11"/>
        <v>0</v>
      </c>
    </row>
    <row r="20" spans="1:33" s="74" customFormat="1" ht="13.5" customHeight="1">
      <c r="A20" s="3" t="s">
        <v>231</v>
      </c>
      <c r="B20" s="69" t="s">
        <v>169</v>
      </c>
      <c r="C20" s="149">
        <v>2178912</v>
      </c>
      <c r="D20" s="53">
        <v>427460</v>
      </c>
      <c r="E20" s="176">
        <f t="shared" si="0"/>
        <v>0.19618047906478095</v>
      </c>
      <c r="F20" s="53">
        <v>1610160</v>
      </c>
      <c r="G20" s="177">
        <f t="shared" si="1"/>
        <v>0.7389743137859629</v>
      </c>
      <c r="H20" s="53">
        <v>58578</v>
      </c>
      <c r="I20" s="176">
        <f t="shared" si="2"/>
        <v>2.6884059567343702E-2</v>
      </c>
      <c r="J20" s="3"/>
      <c r="K20" s="149">
        <v>108423</v>
      </c>
      <c r="L20" s="53">
        <v>45005</v>
      </c>
      <c r="M20" s="176">
        <f t="shared" si="3"/>
        <v>0.41508720474438082</v>
      </c>
      <c r="N20" s="53">
        <v>44618</v>
      </c>
      <c r="O20" s="176">
        <f t="shared" si="4"/>
        <v>0.41151785137839758</v>
      </c>
      <c r="P20" s="53">
        <v>664</v>
      </c>
      <c r="Q20" s="176">
        <f t="shared" si="5"/>
        <v>6.1241618475784661E-3</v>
      </c>
      <c r="R20" s="3"/>
      <c r="S20" s="178">
        <v>28290</v>
      </c>
      <c r="T20" s="179">
        <v>12101</v>
      </c>
      <c r="U20" s="176">
        <f t="shared" si="6"/>
        <v>0.42774832096147047</v>
      </c>
      <c r="V20" s="179">
        <v>15376</v>
      </c>
      <c r="W20" s="176">
        <f t="shared" si="7"/>
        <v>0.54351360904913393</v>
      </c>
      <c r="X20" s="179"/>
      <c r="Y20" s="176">
        <f t="shared" si="8"/>
        <v>0</v>
      </c>
      <c r="AA20" s="178">
        <v>298</v>
      </c>
      <c r="AB20" s="179">
        <v>33</v>
      </c>
      <c r="AC20" s="176">
        <f t="shared" si="9"/>
        <v>0.11073825503355705</v>
      </c>
      <c r="AD20" s="179">
        <v>247</v>
      </c>
      <c r="AE20" s="176">
        <f t="shared" si="10"/>
        <v>0.82885906040268453</v>
      </c>
      <c r="AF20" s="179"/>
      <c r="AG20" s="176">
        <f t="shared" si="11"/>
        <v>0</v>
      </c>
    </row>
    <row r="21" spans="1:33" s="74" customFormat="1" ht="16.5" customHeight="1">
      <c r="A21" s="180" t="s">
        <v>232</v>
      </c>
      <c r="B21" s="180"/>
      <c r="C21" s="181">
        <f>SUM(C9:C20)</f>
        <v>41824091</v>
      </c>
      <c r="D21" s="181">
        <f>SUM(D9:D20)</f>
        <v>8065601</v>
      </c>
      <c r="E21" s="182">
        <f t="shared" si="0"/>
        <v>0.19284581701966935</v>
      </c>
      <c r="F21" s="181">
        <f>SUM(F9:F20)</f>
        <v>31243034</v>
      </c>
      <c r="G21" s="183">
        <f t="shared" si="1"/>
        <v>0.7470104729831426</v>
      </c>
      <c r="H21" s="181">
        <f>SUM(H9:H20)</f>
        <v>720290</v>
      </c>
      <c r="I21" s="182">
        <f t="shared" si="2"/>
        <v>1.7221892521226582E-2</v>
      </c>
      <c r="J21" s="184"/>
      <c r="K21" s="181">
        <f>SUM(K9:K20)</f>
        <v>3155237</v>
      </c>
      <c r="L21" s="181">
        <f>SUM(L9:L20)</f>
        <v>1317264</v>
      </c>
      <c r="M21" s="185">
        <f t="shared" si="3"/>
        <v>0.41748496230235638</v>
      </c>
      <c r="N21" s="181">
        <f>SUM(N9:N20)</f>
        <v>1295873</v>
      </c>
      <c r="O21" s="186">
        <f t="shared" si="4"/>
        <v>0.41070543987662417</v>
      </c>
      <c r="P21" s="181">
        <f>SUM(P9:P20)</f>
        <v>8379</v>
      </c>
      <c r="Q21" s="182">
        <f t="shared" si="5"/>
        <v>2.6555849845827746E-3</v>
      </c>
      <c r="R21" s="184"/>
      <c r="S21" s="181">
        <f>SUM(S9:S20)</f>
        <v>209151</v>
      </c>
      <c r="T21" s="181">
        <f>SUM(T9:T20)</f>
        <v>86843</v>
      </c>
      <c r="U21" s="182">
        <f>T21/S21</f>
        <v>0.41521675727106255</v>
      </c>
      <c r="V21" s="181">
        <f>SUM(V9:V20)</f>
        <v>116517</v>
      </c>
      <c r="W21" s="182">
        <f t="shared" si="7"/>
        <v>0.55709511310010473</v>
      </c>
      <c r="X21" s="181">
        <f>SUM(X9:X20)</f>
        <v>0</v>
      </c>
      <c r="Y21" s="182">
        <f t="shared" si="8"/>
        <v>0</v>
      </c>
      <c r="Z21" s="187"/>
      <c r="AA21" s="181">
        <f>SUM(AA9:AA20)</f>
        <v>48111</v>
      </c>
      <c r="AB21" s="181">
        <f>SUM(AB9:AB20)</f>
        <v>7316</v>
      </c>
      <c r="AC21" s="182">
        <f t="shared" si="9"/>
        <v>0.1520650163164349</v>
      </c>
      <c r="AD21" s="181">
        <f>SUM(AD9:AD20)</f>
        <v>35859</v>
      </c>
      <c r="AE21" s="182">
        <f t="shared" si="10"/>
        <v>0.74533890378499723</v>
      </c>
      <c r="AF21" s="181">
        <f>SUM(AF9:AF20)</f>
        <v>0</v>
      </c>
      <c r="AG21" s="182">
        <f t="shared" si="11"/>
        <v>0</v>
      </c>
    </row>
    <row r="22" spans="1:33" s="74" customFormat="1" ht="13.5" customHeight="1">
      <c r="A22" s="141" t="s">
        <v>219</v>
      </c>
      <c r="B22" s="69" t="s">
        <v>158</v>
      </c>
      <c r="C22" s="53">
        <v>2736460</v>
      </c>
      <c r="D22" s="53">
        <v>529826</v>
      </c>
      <c r="E22" s="173">
        <f t="shared" si="0"/>
        <v>0.19361730118474232</v>
      </c>
      <c r="F22" s="53">
        <v>2001884</v>
      </c>
      <c r="G22" s="150">
        <f t="shared" si="1"/>
        <v>0.73155975238081317</v>
      </c>
      <c r="H22" s="53">
        <v>57043</v>
      </c>
      <c r="I22" s="173">
        <f t="shared" si="2"/>
        <v>2.0845544974163702E-2</v>
      </c>
      <c r="J22" s="3"/>
      <c r="K22" s="53">
        <v>230120</v>
      </c>
      <c r="L22" s="53">
        <v>93753</v>
      </c>
      <c r="M22" s="173">
        <f t="shared" si="3"/>
        <v>0.4074091778202677</v>
      </c>
      <c r="N22" s="53">
        <v>101742</v>
      </c>
      <c r="O22" s="173">
        <f t="shared" si="4"/>
        <v>0.44212584738397359</v>
      </c>
      <c r="P22" s="53">
        <v>428</v>
      </c>
      <c r="Q22" s="173">
        <f t="shared" si="5"/>
        <v>1.8598991830349383E-3</v>
      </c>
      <c r="R22" s="3"/>
      <c r="S22" s="149">
        <v>14197</v>
      </c>
      <c r="T22" s="149">
        <v>6154</v>
      </c>
      <c r="U22" s="173">
        <f t="shared" ref="U22:U33" si="12">T22/S22</f>
        <v>0.43347186025216594</v>
      </c>
      <c r="V22" s="149">
        <v>8048</v>
      </c>
      <c r="W22" s="173">
        <f t="shared" si="7"/>
        <v>0.56688032682961187</v>
      </c>
      <c r="X22" s="149"/>
      <c r="Y22" s="173">
        <f t="shared" si="8"/>
        <v>0</v>
      </c>
      <c r="Z22" s="94"/>
      <c r="AA22" s="149">
        <v>0</v>
      </c>
      <c r="AB22" s="149">
        <v>0</v>
      </c>
      <c r="AC22" s="173"/>
      <c r="AD22" s="53">
        <v>0</v>
      </c>
      <c r="AE22" s="173"/>
      <c r="AF22" s="53"/>
      <c r="AG22" s="173"/>
    </row>
    <row r="23" spans="1:33" s="74" customFormat="1" ht="13.5" customHeight="1">
      <c r="A23" s="3" t="s">
        <v>220</v>
      </c>
      <c r="B23" s="69" t="s">
        <v>159</v>
      </c>
      <c r="C23" s="53">
        <v>2376499</v>
      </c>
      <c r="D23" s="53">
        <v>465788</v>
      </c>
      <c r="E23" s="173">
        <f t="shared" si="0"/>
        <v>0.19599755775197045</v>
      </c>
      <c r="F23" s="53">
        <v>1740432</v>
      </c>
      <c r="G23" s="150">
        <f t="shared" si="1"/>
        <v>0.73235124441457788</v>
      </c>
      <c r="H23" s="53">
        <v>51480</v>
      </c>
      <c r="I23" s="173">
        <f t="shared" si="2"/>
        <v>2.1662117257360513E-2</v>
      </c>
      <c r="J23" s="3"/>
      <c r="K23" s="53">
        <v>196603</v>
      </c>
      <c r="L23" s="53">
        <v>80152</v>
      </c>
      <c r="M23" s="173">
        <f t="shared" si="3"/>
        <v>0.40768452159936519</v>
      </c>
      <c r="N23" s="53">
        <v>86097</v>
      </c>
      <c r="O23" s="173">
        <f t="shared" si="4"/>
        <v>0.43792312426565211</v>
      </c>
      <c r="P23" s="53">
        <v>355</v>
      </c>
      <c r="Q23" s="173">
        <f t="shared" si="5"/>
        <v>1.805669292940596E-3</v>
      </c>
      <c r="R23" s="3"/>
      <c r="S23" s="53">
        <v>27158</v>
      </c>
      <c r="T23" s="53">
        <v>11886</v>
      </c>
      <c r="U23" s="173">
        <f t="shared" si="12"/>
        <v>0.43766109433684364</v>
      </c>
      <c r="V23" s="53">
        <v>15004</v>
      </c>
      <c r="W23" s="173">
        <f t="shared" si="7"/>
        <v>0.55247072685764786</v>
      </c>
      <c r="X23" s="53"/>
      <c r="Y23" s="173">
        <f t="shared" si="8"/>
        <v>0</v>
      </c>
      <c r="Z23" s="94"/>
      <c r="AA23" s="53">
        <v>0</v>
      </c>
      <c r="AB23" s="53">
        <v>0</v>
      </c>
      <c r="AC23" s="173"/>
      <c r="AD23" s="53">
        <v>0</v>
      </c>
      <c r="AE23" s="173"/>
      <c r="AF23" s="53"/>
      <c r="AG23" s="173"/>
    </row>
    <row r="24" spans="1:33" s="74" customFormat="1" ht="13.5" customHeight="1">
      <c r="A24" s="3" t="s">
        <v>221</v>
      </c>
      <c r="B24" s="69" t="s">
        <v>160</v>
      </c>
      <c r="C24" s="53">
        <v>3050100</v>
      </c>
      <c r="D24" s="53">
        <v>605839</v>
      </c>
      <c r="E24" s="173">
        <f t="shared" si="0"/>
        <v>0.19862922527130258</v>
      </c>
      <c r="F24" s="53">
        <v>2234404</v>
      </c>
      <c r="G24" s="150">
        <f t="shared" si="1"/>
        <v>0.73256745680469493</v>
      </c>
      <c r="H24" s="53">
        <v>55331</v>
      </c>
      <c r="I24" s="173">
        <f t="shared" si="2"/>
        <v>1.8140716697813187E-2</v>
      </c>
      <c r="J24" s="3"/>
      <c r="K24" s="53">
        <v>393436</v>
      </c>
      <c r="L24" s="53">
        <v>165797</v>
      </c>
      <c r="M24" s="173">
        <f t="shared" si="3"/>
        <v>0.42140780203133421</v>
      </c>
      <c r="N24" s="53">
        <v>169008</v>
      </c>
      <c r="O24" s="173">
        <f t="shared" si="4"/>
        <v>0.42956923108205652</v>
      </c>
      <c r="P24" s="53">
        <v>928</v>
      </c>
      <c r="Q24" s="173">
        <f t="shared" si="5"/>
        <v>2.3587063715572545E-3</v>
      </c>
      <c r="R24" s="3"/>
      <c r="S24" s="53">
        <v>16045</v>
      </c>
      <c r="T24" s="53">
        <v>7114</v>
      </c>
      <c r="U24" s="173">
        <f t="shared" si="12"/>
        <v>0.44337799937675287</v>
      </c>
      <c r="V24" s="53">
        <v>9229</v>
      </c>
      <c r="W24" s="173">
        <f t="shared" si="7"/>
        <v>0.57519476472421316</v>
      </c>
      <c r="X24" s="53"/>
      <c r="Y24" s="173">
        <f t="shared" si="8"/>
        <v>0</v>
      </c>
      <c r="Z24" s="94"/>
      <c r="AA24" s="53">
        <v>346</v>
      </c>
      <c r="AB24" s="53">
        <v>33</v>
      </c>
      <c r="AC24" s="173">
        <f t="shared" ref="AC24:AC87" si="13">AB24/AA24</f>
        <v>9.5375722543352595E-2</v>
      </c>
      <c r="AD24" s="53">
        <v>356</v>
      </c>
      <c r="AE24" s="173">
        <f t="shared" ref="AE24:AE87" si="14">AD24/AA24</f>
        <v>1.0289017341040463</v>
      </c>
      <c r="AF24" s="53"/>
      <c r="AG24" s="173">
        <f t="shared" ref="AG24:AG87" si="15">AF24/AA24</f>
        <v>0</v>
      </c>
    </row>
    <row r="25" spans="1:33" s="74" customFormat="1" ht="13.5" customHeight="1">
      <c r="A25" s="3" t="s">
        <v>222</v>
      </c>
      <c r="B25" s="69" t="s">
        <v>161</v>
      </c>
      <c r="C25" s="53">
        <v>3308487</v>
      </c>
      <c r="D25" s="53">
        <v>657002</v>
      </c>
      <c r="E25" s="173">
        <f t="shared" si="0"/>
        <v>0.19858080143582249</v>
      </c>
      <c r="F25" s="53">
        <v>2432133</v>
      </c>
      <c r="G25" s="150">
        <f t="shared" si="1"/>
        <v>0.73511940654444163</v>
      </c>
      <c r="H25" s="53">
        <v>62968</v>
      </c>
      <c r="I25" s="173">
        <f t="shared" si="2"/>
        <v>1.9032264597080177E-2</v>
      </c>
      <c r="J25" s="3"/>
      <c r="K25" s="53">
        <v>385241</v>
      </c>
      <c r="L25" s="53">
        <v>165807</v>
      </c>
      <c r="M25" s="173">
        <f t="shared" si="3"/>
        <v>0.43039811442707293</v>
      </c>
      <c r="N25" s="53">
        <v>165813</v>
      </c>
      <c r="O25" s="173">
        <f t="shared" si="4"/>
        <v>0.43041368909332078</v>
      </c>
      <c r="P25" s="53">
        <v>863</v>
      </c>
      <c r="Q25" s="173">
        <f t="shared" si="5"/>
        <v>2.2401561619869123E-3</v>
      </c>
      <c r="R25" s="3"/>
      <c r="S25" s="53">
        <v>18025</v>
      </c>
      <c r="T25" s="53">
        <v>7815</v>
      </c>
      <c r="U25" s="173">
        <f t="shared" si="12"/>
        <v>0.43356449375866851</v>
      </c>
      <c r="V25" s="53">
        <v>9902</v>
      </c>
      <c r="W25" s="173">
        <f t="shared" si="7"/>
        <v>0.54934812760055474</v>
      </c>
      <c r="X25" s="53"/>
      <c r="Y25" s="173">
        <f t="shared" si="8"/>
        <v>0</v>
      </c>
      <c r="Z25" s="94"/>
      <c r="AA25" s="53">
        <v>5946</v>
      </c>
      <c r="AB25" s="53">
        <v>931</v>
      </c>
      <c r="AC25" s="173">
        <f t="shared" si="13"/>
        <v>0.15657584931046081</v>
      </c>
      <c r="AD25" s="53">
        <v>4401</v>
      </c>
      <c r="AE25" s="173">
        <f t="shared" si="14"/>
        <v>0.74016145307769932</v>
      </c>
      <c r="AF25" s="53"/>
      <c r="AG25" s="173">
        <f t="shared" si="15"/>
        <v>0</v>
      </c>
    </row>
    <row r="26" spans="1:33" s="74" customFormat="1" ht="13.5" customHeight="1">
      <c r="A26" s="3" t="s">
        <v>223</v>
      </c>
      <c r="B26" s="69" t="s">
        <v>162</v>
      </c>
      <c r="C26" s="53">
        <v>3676107</v>
      </c>
      <c r="D26" s="53">
        <v>720219</v>
      </c>
      <c r="E26" s="173">
        <f t="shared" si="0"/>
        <v>0.19591894359984624</v>
      </c>
      <c r="F26" s="53">
        <v>2685167</v>
      </c>
      <c r="G26" s="150">
        <f t="shared" si="1"/>
        <v>0.73043766136295818</v>
      </c>
      <c r="H26" s="53">
        <v>64222</v>
      </c>
      <c r="I26" s="173">
        <f t="shared" si="2"/>
        <v>1.7470111724169072E-2</v>
      </c>
      <c r="J26" s="3"/>
      <c r="K26" s="53">
        <v>353092</v>
      </c>
      <c r="L26" s="53">
        <v>151014</v>
      </c>
      <c r="M26" s="173">
        <f t="shared" si="3"/>
        <v>0.42769023370679599</v>
      </c>
      <c r="N26" s="53">
        <v>156158</v>
      </c>
      <c r="O26" s="173">
        <f t="shared" si="4"/>
        <v>0.44225867479297182</v>
      </c>
      <c r="P26" s="53">
        <v>1041</v>
      </c>
      <c r="Q26" s="173">
        <f t="shared" si="5"/>
        <v>2.948240118722599E-3</v>
      </c>
      <c r="R26" s="3"/>
      <c r="S26" s="53">
        <v>17276</v>
      </c>
      <c r="T26" s="53">
        <v>7373</v>
      </c>
      <c r="U26" s="173">
        <f t="shared" si="12"/>
        <v>0.42677703172030562</v>
      </c>
      <c r="V26" s="53">
        <v>9683</v>
      </c>
      <c r="W26" s="173">
        <f t="shared" si="7"/>
        <v>0.56048853901366058</v>
      </c>
      <c r="X26" s="53"/>
      <c r="Y26" s="173">
        <f t="shared" si="8"/>
        <v>0</v>
      </c>
      <c r="Z26" s="94"/>
      <c r="AA26" s="53">
        <v>15049</v>
      </c>
      <c r="AB26" s="53">
        <v>2389</v>
      </c>
      <c r="AC26" s="173">
        <f t="shared" si="13"/>
        <v>0.15874808957405809</v>
      </c>
      <c r="AD26" s="53">
        <v>10908</v>
      </c>
      <c r="AE26" s="173">
        <f t="shared" si="14"/>
        <v>0.72483221476510062</v>
      </c>
      <c r="AF26" s="53"/>
      <c r="AG26" s="173">
        <f t="shared" si="15"/>
        <v>0</v>
      </c>
    </row>
    <row r="27" spans="1:33" s="74" customFormat="1" ht="13.5" customHeight="1">
      <c r="A27" s="3" t="s">
        <v>224</v>
      </c>
      <c r="B27" s="69" t="s">
        <v>163</v>
      </c>
      <c r="C27" s="53">
        <v>3272426</v>
      </c>
      <c r="D27" s="53">
        <v>645631</v>
      </c>
      <c r="E27" s="173">
        <f t="shared" si="0"/>
        <v>0.19729430092536851</v>
      </c>
      <c r="F27" s="53">
        <v>2418400</v>
      </c>
      <c r="G27" s="150">
        <f t="shared" si="1"/>
        <v>0.73902358678240543</v>
      </c>
      <c r="H27" s="53">
        <v>69214</v>
      </c>
      <c r="I27" s="173">
        <f t="shared" si="2"/>
        <v>2.1150669258831217E-2</v>
      </c>
      <c r="J27" s="3"/>
      <c r="K27" s="53">
        <v>262815</v>
      </c>
      <c r="L27" s="53">
        <v>112621</v>
      </c>
      <c r="M27" s="173">
        <f t="shared" si="3"/>
        <v>0.4285181591613873</v>
      </c>
      <c r="N27" s="53">
        <v>112088</v>
      </c>
      <c r="O27" s="173">
        <f t="shared" si="4"/>
        <v>0.4264901166219584</v>
      </c>
      <c r="P27" s="53">
        <v>662</v>
      </c>
      <c r="Q27" s="173">
        <f t="shared" si="5"/>
        <v>2.5188821033807051E-3</v>
      </c>
      <c r="R27" s="3"/>
      <c r="S27" s="53">
        <v>19117</v>
      </c>
      <c r="T27" s="53">
        <v>7957</v>
      </c>
      <c r="U27" s="173">
        <f t="shared" si="12"/>
        <v>0.41622639535491973</v>
      </c>
      <c r="V27" s="53">
        <v>10988</v>
      </c>
      <c r="W27" s="173">
        <f t="shared" si="7"/>
        <v>0.57477637704660778</v>
      </c>
      <c r="X27" s="53"/>
      <c r="Y27" s="173">
        <f t="shared" si="8"/>
        <v>0</v>
      </c>
      <c r="Z27" s="94"/>
      <c r="AA27" s="53">
        <v>18952</v>
      </c>
      <c r="AB27" s="53">
        <v>3148</v>
      </c>
      <c r="AC27" s="173">
        <f t="shared" si="13"/>
        <v>0.16610384128324188</v>
      </c>
      <c r="AD27" s="53">
        <v>13715</v>
      </c>
      <c r="AE27" s="173">
        <f t="shared" si="14"/>
        <v>0.72367032503165896</v>
      </c>
      <c r="AF27" s="53"/>
      <c r="AG27" s="173">
        <f t="shared" si="15"/>
        <v>0</v>
      </c>
    </row>
    <row r="28" spans="1:33" s="74" customFormat="1" ht="13.5" customHeight="1">
      <c r="A28" s="3" t="s">
        <v>225</v>
      </c>
      <c r="B28" s="69" t="s">
        <v>164</v>
      </c>
      <c r="C28" s="53">
        <v>3445511</v>
      </c>
      <c r="D28" s="53">
        <v>681714</v>
      </c>
      <c r="E28" s="173">
        <f t="shared" si="0"/>
        <v>0.19785570268096664</v>
      </c>
      <c r="F28" s="53">
        <v>2546417</v>
      </c>
      <c r="G28" s="150">
        <f t="shared" si="1"/>
        <v>0.73905351049525014</v>
      </c>
      <c r="H28" s="53">
        <v>69629</v>
      </c>
      <c r="I28" s="173">
        <f t="shared" si="2"/>
        <v>2.0208613468365069E-2</v>
      </c>
      <c r="J28" s="3"/>
      <c r="K28" s="53">
        <v>231961</v>
      </c>
      <c r="L28" s="53">
        <v>98453</v>
      </c>
      <c r="M28" s="173">
        <f t="shared" si="3"/>
        <v>0.42443772875612712</v>
      </c>
      <c r="N28" s="53">
        <v>94510</v>
      </c>
      <c r="O28" s="173">
        <f t="shared" si="4"/>
        <v>0.40743918158655978</v>
      </c>
      <c r="P28" s="53">
        <v>1097</v>
      </c>
      <c r="Q28" s="173">
        <f t="shared" si="5"/>
        <v>4.7292432779648301E-3</v>
      </c>
      <c r="R28" s="3"/>
      <c r="S28" s="53">
        <v>29721</v>
      </c>
      <c r="T28" s="53">
        <v>12301</v>
      </c>
      <c r="U28" s="173">
        <f t="shared" si="12"/>
        <v>0.41388244002557112</v>
      </c>
      <c r="V28" s="53">
        <v>16209</v>
      </c>
      <c r="W28" s="173">
        <f t="shared" si="7"/>
        <v>0.54537195922075299</v>
      </c>
      <c r="X28" s="53"/>
      <c r="Y28" s="173">
        <f t="shared" si="8"/>
        <v>0</v>
      </c>
      <c r="Z28" s="94"/>
      <c r="AA28" s="53">
        <v>19548</v>
      </c>
      <c r="AB28" s="53">
        <v>3412</v>
      </c>
      <c r="AC28" s="173">
        <f t="shared" si="13"/>
        <v>0.17454471045631267</v>
      </c>
      <c r="AD28" s="53">
        <v>14181</v>
      </c>
      <c r="AE28" s="173">
        <f t="shared" si="14"/>
        <v>0.72544505831798645</v>
      </c>
      <c r="AF28" s="53"/>
      <c r="AG28" s="173">
        <f t="shared" si="15"/>
        <v>0</v>
      </c>
    </row>
    <row r="29" spans="1:33" s="74" customFormat="1" ht="13.5" customHeight="1">
      <c r="A29" s="3" t="s">
        <v>226</v>
      </c>
      <c r="B29" s="69" t="s">
        <v>165</v>
      </c>
      <c r="C29" s="53">
        <v>3040524</v>
      </c>
      <c r="D29" s="53">
        <v>598397</v>
      </c>
      <c r="E29" s="173">
        <f t="shared" si="0"/>
        <v>0.19680719507558567</v>
      </c>
      <c r="F29" s="53">
        <v>2227629</v>
      </c>
      <c r="G29" s="150">
        <f t="shared" si="1"/>
        <v>0.73264641226314942</v>
      </c>
      <c r="H29" s="53">
        <v>61420</v>
      </c>
      <c r="I29" s="173">
        <f t="shared" si="2"/>
        <v>2.0200465446087581E-2</v>
      </c>
      <c r="J29" s="3"/>
      <c r="K29" s="53">
        <v>246767</v>
      </c>
      <c r="L29" s="53">
        <v>104935</v>
      </c>
      <c r="M29" s="173">
        <f t="shared" si="3"/>
        <v>0.4252391932470711</v>
      </c>
      <c r="N29" s="53">
        <v>99529</v>
      </c>
      <c r="O29" s="173">
        <f t="shared" si="4"/>
        <v>0.40333188797529651</v>
      </c>
      <c r="P29" s="53">
        <v>1084</v>
      </c>
      <c r="Q29" s="173">
        <f t="shared" si="5"/>
        <v>4.3928077903447379E-3</v>
      </c>
      <c r="R29" s="3"/>
      <c r="S29" s="53">
        <v>23876</v>
      </c>
      <c r="T29" s="53">
        <v>9401</v>
      </c>
      <c r="U29" s="173">
        <f t="shared" si="12"/>
        <v>0.39374267046406436</v>
      </c>
      <c r="V29" s="53">
        <v>13165</v>
      </c>
      <c r="W29" s="173">
        <f t="shared" si="7"/>
        <v>0.55139051767465241</v>
      </c>
      <c r="X29" s="53"/>
      <c r="Y29" s="173">
        <f t="shared" si="8"/>
        <v>0</v>
      </c>
      <c r="Z29" s="94"/>
      <c r="AA29" s="53">
        <v>16279</v>
      </c>
      <c r="AB29" s="53">
        <v>2960</v>
      </c>
      <c r="AC29" s="173">
        <f t="shared" si="13"/>
        <v>0.18182935069721728</v>
      </c>
      <c r="AD29" s="53">
        <v>11897</v>
      </c>
      <c r="AE29" s="173">
        <f t="shared" si="14"/>
        <v>0.73081884636648442</v>
      </c>
      <c r="AF29" s="53"/>
      <c r="AG29" s="173">
        <f t="shared" si="15"/>
        <v>0</v>
      </c>
    </row>
    <row r="30" spans="1:33" s="74" customFormat="1" ht="13.5" customHeight="1">
      <c r="A30" s="3" t="s">
        <v>227</v>
      </c>
      <c r="B30" s="69" t="s">
        <v>228</v>
      </c>
      <c r="C30" s="53">
        <v>2917787</v>
      </c>
      <c r="D30" s="53">
        <v>579741</v>
      </c>
      <c r="E30" s="173">
        <f t="shared" si="0"/>
        <v>0.19869202241287662</v>
      </c>
      <c r="F30" s="53">
        <v>2155507</v>
      </c>
      <c r="G30" s="150">
        <f t="shared" si="1"/>
        <v>0.73874720807241923</v>
      </c>
      <c r="H30" s="53">
        <v>65351</v>
      </c>
      <c r="I30" s="173">
        <f t="shared" si="2"/>
        <v>2.2397453960827162E-2</v>
      </c>
      <c r="J30" s="3"/>
      <c r="K30" s="53">
        <v>264211</v>
      </c>
      <c r="L30" s="53">
        <v>112451</v>
      </c>
      <c r="M30" s="173">
        <f t="shared" si="3"/>
        <v>0.42561059153479608</v>
      </c>
      <c r="N30" s="53">
        <v>112168</v>
      </c>
      <c r="O30" s="173">
        <f t="shared" si="4"/>
        <v>0.42453947791727065</v>
      </c>
      <c r="P30" s="53">
        <v>1007</v>
      </c>
      <c r="Q30" s="173">
        <f t="shared" si="5"/>
        <v>3.8113477485797334E-3</v>
      </c>
      <c r="R30" s="3"/>
      <c r="S30" s="53">
        <v>20904</v>
      </c>
      <c r="T30" s="53">
        <v>8397</v>
      </c>
      <c r="U30" s="173">
        <f t="shared" si="12"/>
        <v>0.40169345579793342</v>
      </c>
      <c r="V30" s="53">
        <v>11569</v>
      </c>
      <c r="W30" s="173">
        <f t="shared" si="7"/>
        <v>0.5534347493302717</v>
      </c>
      <c r="X30" s="53"/>
      <c r="Y30" s="173">
        <f t="shared" si="8"/>
        <v>0</v>
      </c>
      <c r="Z30" s="94"/>
      <c r="AA30" s="53">
        <v>13477</v>
      </c>
      <c r="AB30" s="53">
        <v>2372</v>
      </c>
      <c r="AC30" s="173">
        <f t="shared" si="13"/>
        <v>0.17600356162350672</v>
      </c>
      <c r="AD30" s="53">
        <v>9906</v>
      </c>
      <c r="AE30" s="173">
        <f t="shared" si="14"/>
        <v>0.73503005119833786</v>
      </c>
      <c r="AF30" s="53"/>
      <c r="AG30" s="173">
        <f t="shared" si="15"/>
        <v>0</v>
      </c>
    </row>
    <row r="31" spans="1:33" s="74" customFormat="1" ht="13.5" customHeight="1">
      <c r="A31" s="3" t="s">
        <v>229</v>
      </c>
      <c r="B31" s="69" t="s">
        <v>167</v>
      </c>
      <c r="C31" s="53">
        <v>3311987</v>
      </c>
      <c r="D31" s="53">
        <v>656989</v>
      </c>
      <c r="E31" s="173">
        <f t="shared" si="0"/>
        <v>0.19836702257587363</v>
      </c>
      <c r="F31" s="53">
        <v>2443839</v>
      </c>
      <c r="G31" s="150">
        <f t="shared" si="1"/>
        <v>0.73787699045920163</v>
      </c>
      <c r="H31" s="53">
        <v>67937</v>
      </c>
      <c r="I31" s="173">
        <f t="shared" si="2"/>
        <v>2.0512459740934973E-2</v>
      </c>
      <c r="J31" s="3"/>
      <c r="K31" s="53">
        <v>207673</v>
      </c>
      <c r="L31" s="53">
        <v>89174</v>
      </c>
      <c r="M31" s="173">
        <f t="shared" si="3"/>
        <v>0.42939621424065721</v>
      </c>
      <c r="N31" s="53">
        <v>86771</v>
      </c>
      <c r="O31" s="173">
        <f t="shared" si="4"/>
        <v>0.41782513855917719</v>
      </c>
      <c r="P31" s="53">
        <v>1395</v>
      </c>
      <c r="Q31" s="173">
        <f t="shared" si="5"/>
        <v>6.7172911259528205E-3</v>
      </c>
      <c r="R31" s="3"/>
      <c r="S31" s="175">
        <v>4531</v>
      </c>
      <c r="T31" s="53">
        <v>1739</v>
      </c>
      <c r="U31" s="173">
        <f t="shared" si="12"/>
        <v>0.38380048554403001</v>
      </c>
      <c r="V31" s="53">
        <v>2625</v>
      </c>
      <c r="W31" s="173">
        <f t="shared" si="7"/>
        <v>0.57934230854116087</v>
      </c>
      <c r="X31" s="53"/>
      <c r="Y31" s="173">
        <f t="shared" si="8"/>
        <v>0</v>
      </c>
      <c r="Z31" s="94"/>
      <c r="AA31" s="175">
        <v>15852</v>
      </c>
      <c r="AB31" s="53">
        <v>2793</v>
      </c>
      <c r="AC31" s="173">
        <f t="shared" si="13"/>
        <v>0.17619227857683573</v>
      </c>
      <c r="AD31" s="53">
        <v>11384</v>
      </c>
      <c r="AE31" s="173">
        <f t="shared" si="14"/>
        <v>0.71814282109512995</v>
      </c>
      <c r="AF31" s="53"/>
      <c r="AG31" s="173">
        <f t="shared" si="15"/>
        <v>0</v>
      </c>
    </row>
    <row r="32" spans="1:33" s="74" customFormat="1" ht="13.5" customHeight="1">
      <c r="A32" s="3" t="s">
        <v>230</v>
      </c>
      <c r="B32" s="69" t="s">
        <v>168</v>
      </c>
      <c r="C32" s="53">
        <v>3170523</v>
      </c>
      <c r="D32" s="53">
        <v>628625</v>
      </c>
      <c r="E32" s="173">
        <f t="shared" si="0"/>
        <v>0.19827170469982397</v>
      </c>
      <c r="F32" s="53">
        <v>2320800</v>
      </c>
      <c r="G32" s="150">
        <f t="shared" si="1"/>
        <v>0.73199279740282597</v>
      </c>
      <c r="H32" s="53">
        <v>63872</v>
      </c>
      <c r="I32" s="173">
        <f t="shared" si="2"/>
        <v>2.0145572197394563E-2</v>
      </c>
      <c r="J32" s="3"/>
      <c r="K32" s="53">
        <v>188737</v>
      </c>
      <c r="L32" s="53">
        <v>79941</v>
      </c>
      <c r="M32" s="173">
        <f t="shared" si="3"/>
        <v>0.42355764900364001</v>
      </c>
      <c r="N32" s="53">
        <v>76907</v>
      </c>
      <c r="O32" s="173">
        <f t="shared" si="4"/>
        <v>0.40748236964665113</v>
      </c>
      <c r="P32" s="53">
        <v>910</v>
      </c>
      <c r="Q32" s="173">
        <f t="shared" si="5"/>
        <v>4.8215241314633591E-3</v>
      </c>
      <c r="R32" s="3"/>
      <c r="S32" s="175">
        <v>21116</v>
      </c>
      <c r="T32" s="53">
        <v>8589</v>
      </c>
      <c r="U32" s="173">
        <f t="shared" si="12"/>
        <v>0.40675317294942226</v>
      </c>
      <c r="V32" s="53">
        <v>11942</v>
      </c>
      <c r="W32" s="173">
        <f t="shared" si="7"/>
        <v>0.56554271642356502</v>
      </c>
      <c r="X32" s="53"/>
      <c r="Y32" s="173">
        <f t="shared" si="8"/>
        <v>0</v>
      </c>
      <c r="AA32" s="175">
        <v>14697</v>
      </c>
      <c r="AB32" s="53">
        <v>2076</v>
      </c>
      <c r="AC32" s="173">
        <f t="shared" si="13"/>
        <v>0.1412533170034701</v>
      </c>
      <c r="AD32" s="53">
        <v>10529</v>
      </c>
      <c r="AE32" s="173">
        <f t="shared" si="14"/>
        <v>0.71640470844390014</v>
      </c>
      <c r="AF32" s="53"/>
      <c r="AG32" s="173">
        <f t="shared" si="15"/>
        <v>0</v>
      </c>
    </row>
    <row r="33" spans="1:33" s="74" customFormat="1" ht="13.5" customHeight="1">
      <c r="A33" s="3" t="s">
        <v>231</v>
      </c>
      <c r="B33" s="69" t="s">
        <v>169</v>
      </c>
      <c r="C33" s="149">
        <v>2438607</v>
      </c>
      <c r="D33" s="53">
        <v>475841</v>
      </c>
      <c r="E33" s="176">
        <f t="shared" si="0"/>
        <v>0.19512820228925776</v>
      </c>
      <c r="F33" s="53">
        <v>1806220</v>
      </c>
      <c r="G33" s="177">
        <f t="shared" si="1"/>
        <v>0.74067695204680373</v>
      </c>
      <c r="H33" s="53">
        <v>55585</v>
      </c>
      <c r="I33" s="176">
        <f t="shared" si="2"/>
        <v>2.2793750694556358E-2</v>
      </c>
      <c r="J33" s="3"/>
      <c r="K33" s="149">
        <v>113991</v>
      </c>
      <c r="L33" s="53">
        <v>50553</v>
      </c>
      <c r="M33" s="176">
        <f t="shared" si="3"/>
        <v>0.44348238018790959</v>
      </c>
      <c r="N33" s="53">
        <v>47216</v>
      </c>
      <c r="O33" s="176">
        <f t="shared" si="4"/>
        <v>0.41420813923906274</v>
      </c>
      <c r="P33" s="53">
        <v>474</v>
      </c>
      <c r="Q33" s="176">
        <f t="shared" si="5"/>
        <v>4.1582230176066531E-3</v>
      </c>
      <c r="R33" s="3"/>
      <c r="S33" s="178">
        <v>33021</v>
      </c>
      <c r="T33" s="179">
        <v>13570</v>
      </c>
      <c r="U33" s="176">
        <f t="shared" si="12"/>
        <v>0.41095060718936433</v>
      </c>
      <c r="V33" s="179">
        <v>18805</v>
      </c>
      <c r="W33" s="176">
        <f t="shared" si="7"/>
        <v>0.56948608461282213</v>
      </c>
      <c r="X33" s="179"/>
      <c r="Y33" s="176">
        <f t="shared" si="8"/>
        <v>0</v>
      </c>
      <c r="AA33" s="178">
        <v>321</v>
      </c>
      <c r="AB33" s="179">
        <v>31</v>
      </c>
      <c r="AC33" s="176">
        <f t="shared" si="13"/>
        <v>9.657320872274143E-2</v>
      </c>
      <c r="AD33" s="179">
        <v>270</v>
      </c>
      <c r="AE33" s="176">
        <f t="shared" si="14"/>
        <v>0.84112149532710279</v>
      </c>
      <c r="AF33" s="179"/>
      <c r="AG33" s="176">
        <f t="shared" si="15"/>
        <v>0</v>
      </c>
    </row>
    <row r="34" spans="1:33" s="74" customFormat="1" ht="16.5" customHeight="1">
      <c r="A34" s="180" t="s">
        <v>233</v>
      </c>
      <c r="B34" s="180"/>
      <c r="C34" s="181">
        <f>SUM(C22:C33)</f>
        <v>36745018</v>
      </c>
      <c r="D34" s="181">
        <f>SUM(D22:D33)</f>
        <v>7245612</v>
      </c>
      <c r="E34" s="182">
        <f t="shared" si="0"/>
        <v>0.19718624168315824</v>
      </c>
      <c r="F34" s="181">
        <f>SUM(F22:F33)</f>
        <v>27012832</v>
      </c>
      <c r="G34" s="183">
        <f t="shared" si="1"/>
        <v>0.7351427069650639</v>
      </c>
      <c r="H34" s="181">
        <f>SUM(H22:H33)</f>
        <v>744052</v>
      </c>
      <c r="I34" s="182">
        <f t="shared" si="2"/>
        <v>2.0249057981139101E-2</v>
      </c>
      <c r="J34" s="184"/>
      <c r="K34" s="181">
        <f>SUM(K22:K33)</f>
        <v>3074647</v>
      </c>
      <c r="L34" s="181">
        <f>SUM(L22:L33)</f>
        <v>1304651</v>
      </c>
      <c r="M34" s="185">
        <f t="shared" si="3"/>
        <v>0.42432545915026992</v>
      </c>
      <c r="N34" s="181">
        <f>SUM(N22:N33)</f>
        <v>1308007</v>
      </c>
      <c r="O34" s="186">
        <f t="shared" si="4"/>
        <v>0.42541696656559275</v>
      </c>
      <c r="P34" s="181">
        <f>SUM(P22:P33)</f>
        <v>10244</v>
      </c>
      <c r="Q34" s="182">
        <f t="shared" si="5"/>
        <v>3.3317645895610129E-3</v>
      </c>
      <c r="R34" s="184"/>
      <c r="S34" s="181">
        <f>SUM(S22:S33)</f>
        <v>244987</v>
      </c>
      <c r="T34" s="181">
        <f>SUM(T22:T33)</f>
        <v>102296</v>
      </c>
      <c r="U34" s="182">
        <f>T34/S34</f>
        <v>0.41755684995530373</v>
      </c>
      <c r="V34" s="181">
        <f>SUM(V22:V33)</f>
        <v>137169</v>
      </c>
      <c r="W34" s="182">
        <f t="shared" si="7"/>
        <v>0.55990317853600391</v>
      </c>
      <c r="X34" s="181">
        <f>SUM(X22:X33)</f>
        <v>0</v>
      </c>
      <c r="Y34" s="182">
        <f t="shared" si="8"/>
        <v>0</v>
      </c>
      <c r="Z34" s="187"/>
      <c r="AA34" s="181">
        <f>SUM(AA22:AA33)</f>
        <v>120467</v>
      </c>
      <c r="AB34" s="181">
        <f>SUM(AB22:AB33)</f>
        <v>20145</v>
      </c>
      <c r="AC34" s="182">
        <f t="shared" si="13"/>
        <v>0.16722421908074411</v>
      </c>
      <c r="AD34" s="181">
        <f>SUM(AD22:AD33)</f>
        <v>87547</v>
      </c>
      <c r="AE34" s="182">
        <f t="shared" si="14"/>
        <v>0.72673014186457707</v>
      </c>
      <c r="AF34" s="181">
        <f>SUM(AF22:AF33)</f>
        <v>0</v>
      </c>
      <c r="AG34" s="182">
        <f t="shared" si="15"/>
        <v>0</v>
      </c>
    </row>
    <row r="35" spans="1:33" s="74" customFormat="1" ht="13.5" customHeight="1">
      <c r="A35" s="141" t="s">
        <v>219</v>
      </c>
      <c r="B35" s="69" t="s">
        <v>158</v>
      </c>
      <c r="C35" s="53">
        <v>2498028</v>
      </c>
      <c r="D35" s="53">
        <v>495163</v>
      </c>
      <c r="E35" s="173">
        <f t="shared" si="0"/>
        <v>0.19822155716429118</v>
      </c>
      <c r="F35" s="53">
        <v>1818897</v>
      </c>
      <c r="G35" s="150">
        <f t="shared" si="1"/>
        <v>0.72813315142984791</v>
      </c>
      <c r="H35" s="53">
        <v>59199</v>
      </c>
      <c r="I35" s="173">
        <f t="shared" si="2"/>
        <v>2.3698293213686956E-2</v>
      </c>
      <c r="J35" s="3"/>
      <c r="K35" s="53">
        <v>282559</v>
      </c>
      <c r="L35" s="53">
        <v>117309</v>
      </c>
      <c r="M35" s="173">
        <f t="shared" si="3"/>
        <v>0.41516639002827727</v>
      </c>
      <c r="N35" s="53">
        <v>110718</v>
      </c>
      <c r="O35" s="173">
        <f t="shared" si="4"/>
        <v>0.39184028822299061</v>
      </c>
      <c r="P35" s="53">
        <v>504</v>
      </c>
      <c r="Q35" s="173">
        <f t="shared" si="5"/>
        <v>1.7836982718653449E-3</v>
      </c>
      <c r="R35" s="3"/>
      <c r="S35" s="149">
        <v>4753</v>
      </c>
      <c r="T35" s="149">
        <v>1835</v>
      </c>
      <c r="U35" s="173">
        <f t="shared" ref="U35:U46" si="16">T35/S35</f>
        <v>0.38607195455501786</v>
      </c>
      <c r="V35" s="149">
        <v>3219</v>
      </c>
      <c r="W35" s="173">
        <f t="shared" si="7"/>
        <v>0.67725646959814856</v>
      </c>
      <c r="X35" s="149"/>
      <c r="Y35" s="173">
        <f t="shared" si="8"/>
        <v>0</v>
      </c>
      <c r="Z35" s="94"/>
      <c r="AA35" s="149">
        <v>316</v>
      </c>
      <c r="AB35" s="149">
        <v>32</v>
      </c>
      <c r="AC35" s="173">
        <f t="shared" si="13"/>
        <v>0.10126582278481013</v>
      </c>
      <c r="AD35" s="53">
        <v>265</v>
      </c>
      <c r="AE35" s="173">
        <f t="shared" si="14"/>
        <v>0.83860759493670889</v>
      </c>
      <c r="AF35" s="53"/>
      <c r="AG35" s="173">
        <f t="shared" si="15"/>
        <v>0</v>
      </c>
    </row>
    <row r="36" spans="1:33" s="74" customFormat="1" ht="13.5" customHeight="1">
      <c r="A36" s="3" t="s">
        <v>220</v>
      </c>
      <c r="B36" s="69" t="s">
        <v>159</v>
      </c>
      <c r="C36" s="53">
        <v>2349648</v>
      </c>
      <c r="D36" s="53">
        <v>468111</v>
      </c>
      <c r="E36" s="173">
        <f t="shared" si="0"/>
        <v>0.19922601172601173</v>
      </c>
      <c r="F36" s="53">
        <v>1728596</v>
      </c>
      <c r="G36" s="150">
        <f t="shared" si="1"/>
        <v>0.73568296187343807</v>
      </c>
      <c r="H36" s="53">
        <v>55498</v>
      </c>
      <c r="I36" s="173">
        <f t="shared" si="2"/>
        <v>2.3619708143517666E-2</v>
      </c>
      <c r="J36" s="3"/>
      <c r="K36" s="53">
        <v>252497</v>
      </c>
      <c r="L36" s="53">
        <v>100863</v>
      </c>
      <c r="M36" s="173">
        <f t="shared" si="3"/>
        <v>0.3994621718277841</v>
      </c>
      <c r="N36" s="53">
        <v>99653</v>
      </c>
      <c r="O36" s="173">
        <f t="shared" si="4"/>
        <v>0.39467003568359227</v>
      </c>
      <c r="P36" s="53">
        <v>268</v>
      </c>
      <c r="Q36" s="173">
        <f t="shared" si="5"/>
        <v>1.0613987492920707E-3</v>
      </c>
      <c r="R36" s="3"/>
      <c r="S36" s="53">
        <v>21297</v>
      </c>
      <c r="T36" s="53">
        <v>9264</v>
      </c>
      <c r="U36" s="173">
        <f t="shared" si="16"/>
        <v>0.43499084378081421</v>
      </c>
      <c r="V36" s="53">
        <v>11669</v>
      </c>
      <c r="W36" s="173">
        <f t="shared" si="7"/>
        <v>0.54791754707235762</v>
      </c>
      <c r="X36" s="53"/>
      <c r="Y36" s="173">
        <f t="shared" si="8"/>
        <v>0</v>
      </c>
      <c r="Z36" s="94"/>
      <c r="AA36" s="53">
        <v>377</v>
      </c>
      <c r="AB36" s="53">
        <v>37</v>
      </c>
      <c r="AC36" s="173">
        <f t="shared" si="13"/>
        <v>9.8143236074270557E-2</v>
      </c>
      <c r="AD36" s="53">
        <v>317</v>
      </c>
      <c r="AE36" s="173">
        <f t="shared" si="14"/>
        <v>0.84084880636604775</v>
      </c>
      <c r="AF36" s="53"/>
      <c r="AG36" s="173">
        <f t="shared" si="15"/>
        <v>0</v>
      </c>
    </row>
    <row r="37" spans="1:33" s="74" customFormat="1" ht="13.5" customHeight="1">
      <c r="A37" s="3" t="s">
        <v>221</v>
      </c>
      <c r="B37" s="69" t="s">
        <v>160</v>
      </c>
      <c r="C37" s="53">
        <v>2913048</v>
      </c>
      <c r="D37" s="53">
        <v>589578</v>
      </c>
      <c r="E37" s="173">
        <f t="shared" si="0"/>
        <v>0.20239213360027022</v>
      </c>
      <c r="F37" s="53">
        <v>2143426</v>
      </c>
      <c r="G37" s="150">
        <f t="shared" si="1"/>
        <v>0.73580181308375281</v>
      </c>
      <c r="H37" s="53">
        <v>59182</v>
      </c>
      <c r="I37" s="173">
        <f t="shared" si="2"/>
        <v>2.0316177419664901E-2</v>
      </c>
      <c r="J37" s="3"/>
      <c r="K37" s="53">
        <v>364700</v>
      </c>
      <c r="L37" s="53">
        <v>155113</v>
      </c>
      <c r="M37" s="173">
        <f t="shared" si="3"/>
        <v>0.42531669865642996</v>
      </c>
      <c r="N37" s="53">
        <v>148514</v>
      </c>
      <c r="O37" s="173">
        <f t="shared" si="4"/>
        <v>0.40722237455442828</v>
      </c>
      <c r="P37" s="53">
        <v>1155</v>
      </c>
      <c r="Q37" s="173">
        <f t="shared" si="5"/>
        <v>3.1669865642994241E-3</v>
      </c>
      <c r="R37" s="3"/>
      <c r="S37" s="53">
        <v>21423</v>
      </c>
      <c r="T37" s="53">
        <v>8894</v>
      </c>
      <c r="U37" s="173">
        <f t="shared" si="16"/>
        <v>0.41516127526490221</v>
      </c>
      <c r="V37" s="53">
        <v>11879</v>
      </c>
      <c r="W37" s="173">
        <f t="shared" si="7"/>
        <v>0.5544975026840312</v>
      </c>
      <c r="X37" s="53"/>
      <c r="Y37" s="173">
        <f t="shared" si="8"/>
        <v>0</v>
      </c>
      <c r="Z37" s="94"/>
      <c r="AA37" s="53">
        <v>236</v>
      </c>
      <c r="AB37" s="53">
        <v>23</v>
      </c>
      <c r="AC37" s="173">
        <f t="shared" si="13"/>
        <v>9.7457627118644072E-2</v>
      </c>
      <c r="AD37" s="53">
        <v>199</v>
      </c>
      <c r="AE37" s="173">
        <f t="shared" si="14"/>
        <v>0.84322033898305082</v>
      </c>
      <c r="AF37" s="53"/>
      <c r="AG37" s="173">
        <f t="shared" si="15"/>
        <v>0</v>
      </c>
    </row>
    <row r="38" spans="1:33" s="74" customFormat="1" ht="13.5" customHeight="1">
      <c r="A38" s="3" t="s">
        <v>222</v>
      </c>
      <c r="B38" s="69" t="s">
        <v>161</v>
      </c>
      <c r="C38" s="53">
        <v>3825530</v>
      </c>
      <c r="D38" s="53">
        <v>752027</v>
      </c>
      <c r="E38" s="173">
        <f t="shared" si="0"/>
        <v>0.19658112732092023</v>
      </c>
      <c r="F38" s="53">
        <v>2824703</v>
      </c>
      <c r="G38" s="150">
        <f t="shared" si="1"/>
        <v>0.73838213267181274</v>
      </c>
      <c r="H38" s="53">
        <v>67560</v>
      </c>
      <c r="I38" s="173">
        <f t="shared" si="2"/>
        <v>1.7660298050204807E-2</v>
      </c>
      <c r="J38" s="3"/>
      <c r="K38" s="53">
        <v>386638</v>
      </c>
      <c r="L38" s="53">
        <v>164111</v>
      </c>
      <c r="M38" s="173">
        <f t="shared" si="3"/>
        <v>0.42445646832437578</v>
      </c>
      <c r="N38" s="53">
        <v>156145</v>
      </c>
      <c r="O38" s="173">
        <f t="shared" si="4"/>
        <v>0.40385321670399704</v>
      </c>
      <c r="P38" s="53">
        <v>1345</v>
      </c>
      <c r="Q38" s="173">
        <f t="shared" si="5"/>
        <v>3.4787061799409266E-3</v>
      </c>
      <c r="R38" s="3"/>
      <c r="S38" s="53">
        <v>32063</v>
      </c>
      <c r="T38" s="53">
        <v>13347</v>
      </c>
      <c r="U38" s="173">
        <f t="shared" si="16"/>
        <v>0.41627421014876959</v>
      </c>
      <c r="V38" s="53">
        <v>17824</v>
      </c>
      <c r="W38" s="173">
        <f t="shared" si="7"/>
        <v>0.55590556092692511</v>
      </c>
      <c r="X38" s="53"/>
      <c r="Y38" s="173">
        <f t="shared" si="8"/>
        <v>0</v>
      </c>
      <c r="Z38" s="94"/>
      <c r="AA38" s="53">
        <v>22145</v>
      </c>
      <c r="AB38" s="53">
        <v>3709</v>
      </c>
      <c r="AC38" s="173">
        <f t="shared" si="13"/>
        <v>0.16748701738541433</v>
      </c>
      <c r="AD38" s="53">
        <v>15977</v>
      </c>
      <c r="AE38" s="173">
        <f t="shared" si="14"/>
        <v>0.72147211560171598</v>
      </c>
      <c r="AF38" s="53"/>
      <c r="AG38" s="173">
        <f t="shared" si="15"/>
        <v>0</v>
      </c>
    </row>
    <row r="39" spans="1:33" s="74" customFormat="1" ht="13.5" customHeight="1">
      <c r="A39" s="3" t="s">
        <v>223</v>
      </c>
      <c r="B39" s="69" t="s">
        <v>162</v>
      </c>
      <c r="C39" s="53">
        <v>3977906</v>
      </c>
      <c r="D39" s="53">
        <v>765294</v>
      </c>
      <c r="E39" s="173">
        <f t="shared" si="0"/>
        <v>0.19238614487119604</v>
      </c>
      <c r="F39" s="53">
        <v>2907051</v>
      </c>
      <c r="G39" s="150">
        <f t="shared" si="1"/>
        <v>0.73079932004426451</v>
      </c>
      <c r="H39" s="53">
        <v>80592</v>
      </c>
      <c r="I39" s="173">
        <f t="shared" si="2"/>
        <v>2.025990558851818E-2</v>
      </c>
      <c r="J39" s="3"/>
      <c r="K39" s="53">
        <v>387287</v>
      </c>
      <c r="L39" s="53">
        <v>163414</v>
      </c>
      <c r="M39" s="173">
        <f t="shared" si="3"/>
        <v>0.42194548229091089</v>
      </c>
      <c r="N39" s="53">
        <v>155173</v>
      </c>
      <c r="O39" s="173">
        <f t="shared" si="4"/>
        <v>0.40066668904455871</v>
      </c>
      <c r="P39" s="53">
        <v>1961</v>
      </c>
      <c r="Q39" s="173">
        <f t="shared" si="5"/>
        <v>5.0634284135537728E-3</v>
      </c>
      <c r="R39" s="3"/>
      <c r="S39" s="53">
        <v>22356</v>
      </c>
      <c r="T39" s="53">
        <v>8021</v>
      </c>
      <c r="U39" s="173">
        <f t="shared" si="16"/>
        <v>0.35878511361603149</v>
      </c>
      <c r="V39" s="53">
        <v>11120</v>
      </c>
      <c r="W39" s="173">
        <f t="shared" si="7"/>
        <v>0.49740561817856505</v>
      </c>
      <c r="X39" s="53"/>
      <c r="Y39" s="173">
        <f t="shared" si="8"/>
        <v>0</v>
      </c>
      <c r="Z39" s="94"/>
      <c r="AA39" s="53">
        <v>8070</v>
      </c>
      <c r="AB39" s="53">
        <v>1358</v>
      </c>
      <c r="AC39" s="173">
        <f t="shared" si="13"/>
        <v>0.16827757125154894</v>
      </c>
      <c r="AD39" s="53">
        <v>5843</v>
      </c>
      <c r="AE39" s="173">
        <f t="shared" si="14"/>
        <v>0.72403965303593554</v>
      </c>
      <c r="AF39" s="53"/>
      <c r="AG39" s="173">
        <f t="shared" si="15"/>
        <v>0</v>
      </c>
    </row>
    <row r="40" spans="1:33" s="74" customFormat="1" ht="13.5" customHeight="1">
      <c r="A40" s="3" t="s">
        <v>224</v>
      </c>
      <c r="B40" s="69" t="s">
        <v>163</v>
      </c>
      <c r="C40" s="53">
        <v>4301849</v>
      </c>
      <c r="D40" s="53">
        <v>834437</v>
      </c>
      <c r="E40" s="173">
        <f t="shared" si="0"/>
        <v>0.19397170844443865</v>
      </c>
      <c r="F40" s="53">
        <v>3169286</v>
      </c>
      <c r="G40" s="150">
        <f t="shared" si="1"/>
        <v>0.73672646343467663</v>
      </c>
      <c r="H40" s="53">
        <v>74408</v>
      </c>
      <c r="I40" s="173">
        <f t="shared" si="2"/>
        <v>1.7296748444680415E-2</v>
      </c>
      <c r="J40" s="3"/>
      <c r="K40" s="53">
        <v>289027</v>
      </c>
      <c r="L40" s="53">
        <v>123085</v>
      </c>
      <c r="M40" s="173">
        <f t="shared" si="3"/>
        <v>0.42585986776321938</v>
      </c>
      <c r="N40" s="53">
        <v>112230</v>
      </c>
      <c r="O40" s="173">
        <f t="shared" si="4"/>
        <v>0.38830282291965801</v>
      </c>
      <c r="P40" s="53">
        <v>1913</v>
      </c>
      <c r="Q40" s="173">
        <f t="shared" si="5"/>
        <v>6.6187588010808681E-3</v>
      </c>
      <c r="R40" s="3"/>
      <c r="S40" s="53">
        <v>10617</v>
      </c>
      <c r="T40" s="53">
        <v>3573</v>
      </c>
      <c r="U40" s="173">
        <f t="shared" si="16"/>
        <v>0.33653574456061036</v>
      </c>
      <c r="V40" s="53">
        <v>5647</v>
      </c>
      <c r="W40" s="173">
        <f t="shared" si="7"/>
        <v>0.53188282942450782</v>
      </c>
      <c r="X40" s="53"/>
      <c r="Y40" s="173">
        <f t="shared" si="8"/>
        <v>0</v>
      </c>
      <c r="Z40" s="94"/>
      <c r="AA40" s="53">
        <v>15942</v>
      </c>
      <c r="AB40" s="53">
        <v>2311</v>
      </c>
      <c r="AC40" s="173">
        <f t="shared" si="13"/>
        <v>0.14496299084180153</v>
      </c>
      <c r="AD40" s="53">
        <v>11582</v>
      </c>
      <c r="AE40" s="173">
        <f t="shared" si="14"/>
        <v>0.7265085936519885</v>
      </c>
      <c r="AF40" s="53"/>
      <c r="AG40" s="173">
        <f t="shared" si="15"/>
        <v>0</v>
      </c>
    </row>
    <row r="41" spans="1:33" s="74" customFormat="1" ht="13.5" customHeight="1">
      <c r="A41" s="3" t="s">
        <v>225</v>
      </c>
      <c r="B41" s="69" t="s">
        <v>164</v>
      </c>
      <c r="C41" s="53">
        <v>4456657</v>
      </c>
      <c r="D41" s="53">
        <v>868992</v>
      </c>
      <c r="E41" s="173">
        <f t="shared" si="0"/>
        <v>0.194987408723624</v>
      </c>
      <c r="F41" s="53">
        <v>3270862</v>
      </c>
      <c r="G41" s="150">
        <f t="shared" si="1"/>
        <v>0.7339272463642591</v>
      </c>
      <c r="H41" s="53">
        <v>85976</v>
      </c>
      <c r="I41" s="173">
        <f t="shared" si="2"/>
        <v>1.9291590086470644E-2</v>
      </c>
      <c r="J41" s="3"/>
      <c r="K41" s="53">
        <v>332252</v>
      </c>
      <c r="L41" s="53">
        <v>152568</v>
      </c>
      <c r="M41" s="173">
        <f t="shared" si="3"/>
        <v>0.45919362411663434</v>
      </c>
      <c r="N41" s="53">
        <v>134919</v>
      </c>
      <c r="O41" s="173">
        <f t="shared" si="4"/>
        <v>0.4060743050455678</v>
      </c>
      <c r="P41" s="53">
        <v>1911</v>
      </c>
      <c r="Q41" s="173">
        <f t="shared" si="5"/>
        <v>5.7516583797840191E-3</v>
      </c>
      <c r="R41" s="3"/>
      <c r="S41" s="53">
        <v>20507</v>
      </c>
      <c r="T41" s="53">
        <v>7468</v>
      </c>
      <c r="U41" s="173">
        <f t="shared" si="16"/>
        <v>0.3641683327644219</v>
      </c>
      <c r="V41" s="53">
        <v>11687</v>
      </c>
      <c r="W41" s="173">
        <f t="shared" si="7"/>
        <v>0.56990295996489004</v>
      </c>
      <c r="X41" s="53"/>
      <c r="Y41" s="173">
        <f t="shared" si="8"/>
        <v>0</v>
      </c>
      <c r="Z41" s="94"/>
      <c r="AA41" s="53">
        <v>19463</v>
      </c>
      <c r="AB41" s="53">
        <v>2829</v>
      </c>
      <c r="AC41" s="173">
        <f t="shared" si="13"/>
        <v>0.1453527205466783</v>
      </c>
      <c r="AD41" s="53">
        <v>14044</v>
      </c>
      <c r="AE41" s="173">
        <f t="shared" si="14"/>
        <v>0.72157426912603406</v>
      </c>
      <c r="AF41" s="53"/>
      <c r="AG41" s="173">
        <f t="shared" si="15"/>
        <v>0</v>
      </c>
    </row>
    <row r="42" spans="1:33" s="74" customFormat="1" ht="13.5" customHeight="1">
      <c r="A42" s="3" t="s">
        <v>226</v>
      </c>
      <c r="B42" s="69" t="s">
        <v>165</v>
      </c>
      <c r="C42" s="53">
        <v>4154259</v>
      </c>
      <c r="D42" s="53">
        <v>807742</v>
      </c>
      <c r="E42" s="173">
        <f t="shared" si="0"/>
        <v>0.19443708252181677</v>
      </c>
      <c r="F42" s="53">
        <v>3037967</v>
      </c>
      <c r="G42" s="150">
        <f t="shared" si="1"/>
        <v>0.73128974385082879</v>
      </c>
      <c r="H42" s="53">
        <v>84629</v>
      </c>
      <c r="I42" s="173">
        <f t="shared" si="2"/>
        <v>2.0371623435130069E-2</v>
      </c>
      <c r="J42" s="3"/>
      <c r="K42" s="53">
        <v>365459</v>
      </c>
      <c r="L42" s="53">
        <v>158374</v>
      </c>
      <c r="M42" s="173">
        <f t="shared" si="3"/>
        <v>0.43335640933729913</v>
      </c>
      <c r="N42" s="53">
        <v>147328</v>
      </c>
      <c r="O42" s="173">
        <f t="shared" si="4"/>
        <v>0.40313140461720742</v>
      </c>
      <c r="P42" s="53">
        <v>1463</v>
      </c>
      <c r="Q42" s="173">
        <f t="shared" si="5"/>
        <v>4.0031850358042903E-3</v>
      </c>
      <c r="R42" s="3"/>
      <c r="S42" s="53">
        <v>31028</v>
      </c>
      <c r="T42" s="53">
        <v>12830</v>
      </c>
      <c r="U42" s="173">
        <f t="shared" si="16"/>
        <v>0.41349748614154958</v>
      </c>
      <c r="V42" s="53">
        <v>17443</v>
      </c>
      <c r="W42" s="173">
        <f t="shared" si="7"/>
        <v>0.56216965321644963</v>
      </c>
      <c r="X42" s="53"/>
      <c r="Y42" s="173">
        <f t="shared" si="8"/>
        <v>0</v>
      </c>
      <c r="Z42" s="94"/>
      <c r="AA42" s="53">
        <v>1948</v>
      </c>
      <c r="AB42" s="53">
        <v>268</v>
      </c>
      <c r="AC42" s="173">
        <f t="shared" si="13"/>
        <v>0.1375770020533881</v>
      </c>
      <c r="AD42" s="53">
        <v>1474</v>
      </c>
      <c r="AE42" s="173">
        <f t="shared" si="14"/>
        <v>0.75667351129363447</v>
      </c>
      <c r="AF42" s="53"/>
      <c r="AG42" s="173">
        <f t="shared" si="15"/>
        <v>0</v>
      </c>
    </row>
    <row r="43" spans="1:33" s="74" customFormat="1" ht="13.5" customHeight="1">
      <c r="A43" s="3" t="s">
        <v>227</v>
      </c>
      <c r="B43" s="69" t="s">
        <v>228</v>
      </c>
      <c r="C43" s="53">
        <v>3153285</v>
      </c>
      <c r="D43" s="53">
        <v>612318</v>
      </c>
      <c r="E43" s="173">
        <f t="shared" si="0"/>
        <v>0.19418416032803887</v>
      </c>
      <c r="F43" s="53">
        <v>2287716</v>
      </c>
      <c r="G43" s="150">
        <f t="shared" si="1"/>
        <v>0.72550245220460563</v>
      </c>
      <c r="H43" s="53">
        <v>76703</v>
      </c>
      <c r="I43" s="173">
        <f t="shared" si="2"/>
        <v>2.4324791447649038E-2</v>
      </c>
      <c r="J43" s="3"/>
      <c r="K43" s="53">
        <v>176776</v>
      </c>
      <c r="L43" s="53">
        <v>77910</v>
      </c>
      <c r="M43" s="173">
        <f t="shared" si="3"/>
        <v>0.44072724804272073</v>
      </c>
      <c r="N43" s="53">
        <v>71785</v>
      </c>
      <c r="O43" s="173">
        <f t="shared" si="4"/>
        <v>0.40607887948590304</v>
      </c>
      <c r="P43" s="53">
        <v>1450</v>
      </c>
      <c r="Q43" s="173">
        <f t="shared" si="5"/>
        <v>8.2024709236547949E-3</v>
      </c>
      <c r="R43" s="3"/>
      <c r="S43" s="53">
        <v>6545</v>
      </c>
      <c r="T43" s="53">
        <v>2332</v>
      </c>
      <c r="U43" s="173">
        <f t="shared" si="16"/>
        <v>0.35630252100840337</v>
      </c>
      <c r="V43" s="53">
        <v>4200</v>
      </c>
      <c r="W43" s="173">
        <f t="shared" si="7"/>
        <v>0.64171122994652408</v>
      </c>
      <c r="X43" s="53"/>
      <c r="Y43" s="173">
        <f t="shared" si="8"/>
        <v>0</v>
      </c>
      <c r="Z43" s="94"/>
      <c r="AA43" s="53">
        <v>20658</v>
      </c>
      <c r="AB43" s="53">
        <v>3106</v>
      </c>
      <c r="AC43" s="173">
        <f t="shared" si="13"/>
        <v>0.15035337399554652</v>
      </c>
      <c r="AD43" s="53">
        <v>14923</v>
      </c>
      <c r="AE43" s="173">
        <f t="shared" si="14"/>
        <v>0.7223835802110562</v>
      </c>
      <c r="AF43" s="53"/>
      <c r="AG43" s="173">
        <f t="shared" si="15"/>
        <v>0</v>
      </c>
    </row>
    <row r="44" spans="1:33" s="74" customFormat="1" ht="13.5" customHeight="1">
      <c r="A44" s="3" t="s">
        <v>229</v>
      </c>
      <c r="B44" s="69" t="s">
        <v>167</v>
      </c>
      <c r="C44" s="53">
        <v>3934380</v>
      </c>
      <c r="D44" s="53">
        <v>767456</v>
      </c>
      <c r="E44" s="173">
        <f t="shared" si="0"/>
        <v>0.19506402533563102</v>
      </c>
      <c r="F44" s="53">
        <v>2875327</v>
      </c>
      <c r="G44" s="150">
        <f t="shared" si="1"/>
        <v>0.73082086631184584</v>
      </c>
      <c r="H44" s="53">
        <v>80209</v>
      </c>
      <c r="I44" s="173">
        <f t="shared" si="2"/>
        <v>2.0386693710317764E-2</v>
      </c>
      <c r="J44" s="3"/>
      <c r="K44" s="53">
        <v>189977</v>
      </c>
      <c r="L44" s="53">
        <v>82321</v>
      </c>
      <c r="M44" s="173">
        <f t="shared" si="3"/>
        <v>0.43332087568495131</v>
      </c>
      <c r="N44" s="53">
        <v>74310</v>
      </c>
      <c r="O44" s="173">
        <f t="shared" si="4"/>
        <v>0.39115261321107292</v>
      </c>
      <c r="P44" s="53">
        <v>1679</v>
      </c>
      <c r="Q44" s="173">
        <f t="shared" si="5"/>
        <v>8.8379119577633083E-3</v>
      </c>
      <c r="R44" s="3"/>
      <c r="S44" s="175">
        <v>22161</v>
      </c>
      <c r="T44" s="53">
        <v>7745</v>
      </c>
      <c r="U44" s="173">
        <f t="shared" si="16"/>
        <v>0.34948783899643515</v>
      </c>
      <c r="V44" s="53">
        <v>12512</v>
      </c>
      <c r="W44" s="173">
        <f t="shared" si="7"/>
        <v>0.56459546049366005</v>
      </c>
      <c r="X44" s="53"/>
      <c r="Y44" s="173">
        <f t="shared" si="8"/>
        <v>0</v>
      </c>
      <c r="Z44" s="94"/>
      <c r="AA44" s="175">
        <v>10206</v>
      </c>
      <c r="AB44" s="53">
        <v>1539</v>
      </c>
      <c r="AC44" s="173">
        <f t="shared" si="13"/>
        <v>0.15079365079365079</v>
      </c>
      <c r="AD44" s="53">
        <v>7314</v>
      </c>
      <c r="AE44" s="173">
        <f t="shared" si="14"/>
        <v>0.7166372721928278</v>
      </c>
      <c r="AF44" s="53"/>
      <c r="AG44" s="173">
        <f t="shared" si="15"/>
        <v>0</v>
      </c>
    </row>
    <row r="45" spans="1:33" s="74" customFormat="1" ht="13.5" customHeight="1">
      <c r="A45" s="3" t="s">
        <v>230</v>
      </c>
      <c r="B45" s="69" t="s">
        <v>168</v>
      </c>
      <c r="C45" s="53">
        <v>2934140</v>
      </c>
      <c r="D45" s="53">
        <v>578126</v>
      </c>
      <c r="E45" s="173">
        <f t="shared" si="0"/>
        <v>0.19703422467912232</v>
      </c>
      <c r="F45" s="53">
        <v>2105515</v>
      </c>
      <c r="G45" s="150">
        <f t="shared" si="1"/>
        <v>0.71759186678208942</v>
      </c>
      <c r="H45" s="53">
        <v>76913</v>
      </c>
      <c r="I45" s="173">
        <f t="shared" si="2"/>
        <v>2.6213132297709038E-2</v>
      </c>
      <c r="J45" s="3"/>
      <c r="K45" s="53">
        <v>157571</v>
      </c>
      <c r="L45" s="53">
        <v>67193</v>
      </c>
      <c r="M45" s="173">
        <f t="shared" si="3"/>
        <v>0.42642999029009143</v>
      </c>
      <c r="N45" s="53">
        <v>62212</v>
      </c>
      <c r="O45" s="173">
        <f t="shared" si="4"/>
        <v>0.39481884356893082</v>
      </c>
      <c r="P45" s="53">
        <v>1420</v>
      </c>
      <c r="Q45" s="173">
        <f t="shared" si="5"/>
        <v>9.011810548895419E-3</v>
      </c>
      <c r="R45" s="3"/>
      <c r="S45" s="175">
        <v>16673</v>
      </c>
      <c r="T45" s="53">
        <v>5387</v>
      </c>
      <c r="U45" s="173">
        <f t="shared" si="16"/>
        <v>0.32309722305523902</v>
      </c>
      <c r="V45" s="53">
        <v>9171</v>
      </c>
      <c r="W45" s="173">
        <f t="shared" si="7"/>
        <v>0.55005098062736157</v>
      </c>
      <c r="X45" s="53"/>
      <c r="Y45" s="173">
        <f t="shared" si="8"/>
        <v>0</v>
      </c>
      <c r="AA45" s="175">
        <v>541</v>
      </c>
      <c r="AB45" s="53">
        <v>52</v>
      </c>
      <c r="AC45" s="173">
        <f t="shared" si="13"/>
        <v>9.6118299445471345E-2</v>
      </c>
      <c r="AD45" s="53">
        <v>454</v>
      </c>
      <c r="AE45" s="173">
        <f t="shared" si="14"/>
        <v>0.83918669131238444</v>
      </c>
      <c r="AF45" s="53"/>
      <c r="AG45" s="173">
        <f t="shared" si="15"/>
        <v>0</v>
      </c>
    </row>
    <row r="46" spans="1:33" s="74" customFormat="1" ht="13.5" customHeight="1">
      <c r="A46" s="3" t="s">
        <v>231</v>
      </c>
      <c r="B46" s="69" t="s">
        <v>169</v>
      </c>
      <c r="C46" s="149">
        <v>2745010</v>
      </c>
      <c r="D46" s="53">
        <v>541912</v>
      </c>
      <c r="E46" s="176">
        <f t="shared" si="0"/>
        <v>0.19741713144943004</v>
      </c>
      <c r="F46" s="53">
        <v>1982152</v>
      </c>
      <c r="G46" s="177">
        <f t="shared" si="1"/>
        <v>0.72209281569101746</v>
      </c>
      <c r="H46" s="53">
        <v>72993</v>
      </c>
      <c r="I46" s="176">
        <f t="shared" si="2"/>
        <v>2.6591159959344409E-2</v>
      </c>
      <c r="J46" s="3"/>
      <c r="K46" s="149">
        <v>122470</v>
      </c>
      <c r="L46" s="53">
        <v>52252</v>
      </c>
      <c r="M46" s="176">
        <f t="shared" si="3"/>
        <v>0.42665142483873603</v>
      </c>
      <c r="N46" s="53">
        <v>50332</v>
      </c>
      <c r="O46" s="176">
        <f t="shared" si="4"/>
        <v>0.41097411611006779</v>
      </c>
      <c r="P46" s="53">
        <v>637</v>
      </c>
      <c r="Q46" s="176">
        <f t="shared" si="5"/>
        <v>5.2012737813342041E-3</v>
      </c>
      <c r="R46" s="3"/>
      <c r="S46" s="178">
        <v>20274</v>
      </c>
      <c r="T46" s="179">
        <v>7544</v>
      </c>
      <c r="U46" s="176">
        <f t="shared" si="16"/>
        <v>0.37210219986189208</v>
      </c>
      <c r="V46" s="179">
        <v>11258</v>
      </c>
      <c r="W46" s="176">
        <f t="shared" si="7"/>
        <v>0.55529249284798265</v>
      </c>
      <c r="X46" s="179"/>
      <c r="Y46" s="176">
        <f t="shared" si="8"/>
        <v>0</v>
      </c>
      <c r="AA46" s="178">
        <v>386</v>
      </c>
      <c r="AB46" s="179">
        <v>39</v>
      </c>
      <c r="AC46" s="176">
        <f t="shared" si="13"/>
        <v>0.10103626943005181</v>
      </c>
      <c r="AD46" s="179">
        <v>324</v>
      </c>
      <c r="AE46" s="176">
        <f t="shared" si="14"/>
        <v>0.8393782383419689</v>
      </c>
      <c r="AF46" s="179"/>
      <c r="AG46" s="176">
        <f t="shared" si="15"/>
        <v>0</v>
      </c>
    </row>
    <row r="47" spans="1:33" s="74" customFormat="1" ht="16.5" customHeight="1">
      <c r="A47" s="180" t="s">
        <v>234</v>
      </c>
      <c r="B47" s="180"/>
      <c r="C47" s="181">
        <f>SUM(C35:C46)</f>
        <v>41243740</v>
      </c>
      <c r="D47" s="181">
        <f>SUM(D35:D46)</f>
        <v>8081156</v>
      </c>
      <c r="E47" s="182">
        <f t="shared" si="0"/>
        <v>0.19593654697658361</v>
      </c>
      <c r="F47" s="181">
        <f>SUM(F35:F46)</f>
        <v>30151498</v>
      </c>
      <c r="G47" s="183">
        <f t="shared" si="1"/>
        <v>0.73105634939993314</v>
      </c>
      <c r="H47" s="181">
        <f>SUM(H35:H46)</f>
        <v>873862</v>
      </c>
      <c r="I47" s="182">
        <f t="shared" si="2"/>
        <v>2.1187748734717075E-2</v>
      </c>
      <c r="J47" s="184"/>
      <c r="K47" s="181">
        <f>SUM(K35:K46)</f>
        <v>3307213</v>
      </c>
      <c r="L47" s="181">
        <f>SUM(L35:L46)</f>
        <v>1414513</v>
      </c>
      <c r="M47" s="185">
        <f t="shared" si="3"/>
        <v>0.42770544261890603</v>
      </c>
      <c r="N47" s="181">
        <f>SUM(N35:N46)</f>
        <v>1323319</v>
      </c>
      <c r="O47" s="186">
        <f t="shared" si="4"/>
        <v>0.40013116784434505</v>
      </c>
      <c r="P47" s="181">
        <f>SUM(P35:P46)</f>
        <v>15706</v>
      </c>
      <c r="Q47" s="182">
        <f t="shared" si="5"/>
        <v>4.7490137466198882E-3</v>
      </c>
      <c r="R47" s="184"/>
      <c r="S47" s="181">
        <f>SUM(S35:S46)</f>
        <v>229697</v>
      </c>
      <c r="T47" s="181">
        <f>SUM(T35:T46)</f>
        <v>88240</v>
      </c>
      <c r="U47" s="182">
        <f>T47/S47</f>
        <v>0.38415826066513714</v>
      </c>
      <c r="V47" s="181">
        <f>SUM(V35:V46)</f>
        <v>127629</v>
      </c>
      <c r="W47" s="182">
        <f t="shared" si="7"/>
        <v>0.55564069186798259</v>
      </c>
      <c r="X47" s="181">
        <f>SUM(X35:X46)</f>
        <v>0</v>
      </c>
      <c r="Y47" s="182">
        <f t="shared" si="8"/>
        <v>0</v>
      </c>
      <c r="Z47" s="187"/>
      <c r="AA47" s="181">
        <f>SUM(AA35:AA46)</f>
        <v>100288</v>
      </c>
      <c r="AB47" s="181">
        <f>SUM(AB35:AB46)</f>
        <v>15303</v>
      </c>
      <c r="AC47" s="182">
        <f t="shared" si="13"/>
        <v>0.15259053924696872</v>
      </c>
      <c r="AD47" s="181">
        <f>SUM(AD35:AD46)</f>
        <v>72716</v>
      </c>
      <c r="AE47" s="182">
        <f t="shared" si="14"/>
        <v>0.72507179323548177</v>
      </c>
      <c r="AF47" s="181">
        <f>SUM(AF35:AF46)</f>
        <v>0</v>
      </c>
      <c r="AG47" s="182">
        <f t="shared" si="15"/>
        <v>0</v>
      </c>
    </row>
    <row r="48" spans="1:33" s="74" customFormat="1" ht="13.5" customHeight="1">
      <c r="A48" s="141" t="s">
        <v>219</v>
      </c>
      <c r="B48" s="69" t="s">
        <v>158</v>
      </c>
      <c r="C48" s="53">
        <v>2321770</v>
      </c>
      <c r="D48" s="53">
        <v>449859</v>
      </c>
      <c r="E48" s="173">
        <f t="shared" si="0"/>
        <v>0.19375691821325972</v>
      </c>
      <c r="F48" s="53">
        <v>1657584</v>
      </c>
      <c r="G48" s="150">
        <f t="shared" si="1"/>
        <v>0.71393118181387472</v>
      </c>
      <c r="H48" s="53">
        <v>73696</v>
      </c>
      <c r="I48" s="173">
        <f t="shared" si="2"/>
        <v>3.1741300817910476E-2</v>
      </c>
      <c r="J48" s="3"/>
      <c r="K48" s="53">
        <v>174613</v>
      </c>
      <c r="L48" s="53">
        <v>75078</v>
      </c>
      <c r="M48" s="173">
        <f t="shared" si="3"/>
        <v>0.4299679863469501</v>
      </c>
      <c r="N48" s="53">
        <v>76955</v>
      </c>
      <c r="O48" s="173">
        <f t="shared" si="4"/>
        <v>0.44071747235314668</v>
      </c>
      <c r="P48" s="53">
        <v>789</v>
      </c>
      <c r="Q48" s="173">
        <f t="shared" si="5"/>
        <v>4.5185639099036157E-3</v>
      </c>
      <c r="R48" s="3"/>
      <c r="S48" s="149">
        <v>21971</v>
      </c>
      <c r="T48" s="149">
        <v>8111</v>
      </c>
      <c r="U48" s="173">
        <f t="shared" ref="U48:U59" si="17">T48/S48</f>
        <v>0.36916844931955761</v>
      </c>
      <c r="V48" s="149">
        <v>12424</v>
      </c>
      <c r="W48" s="173">
        <f t="shared" si="7"/>
        <v>0.56547266851759137</v>
      </c>
      <c r="X48" s="149"/>
      <c r="Y48" s="173">
        <f t="shared" si="8"/>
        <v>0</v>
      </c>
      <c r="Z48" s="94"/>
      <c r="AA48" s="149">
        <v>262</v>
      </c>
      <c r="AB48" s="149">
        <v>28</v>
      </c>
      <c r="AC48" s="173">
        <f t="shared" si="13"/>
        <v>0.10687022900763359</v>
      </c>
      <c r="AD48" s="53">
        <v>220</v>
      </c>
      <c r="AE48" s="173">
        <f t="shared" si="14"/>
        <v>0.83969465648854957</v>
      </c>
      <c r="AF48" s="53"/>
      <c r="AG48" s="173">
        <f t="shared" si="15"/>
        <v>0</v>
      </c>
    </row>
    <row r="49" spans="1:33" s="74" customFormat="1" ht="13.5" customHeight="1">
      <c r="A49" s="3" t="s">
        <v>220</v>
      </c>
      <c r="B49" s="69" t="s">
        <v>159</v>
      </c>
      <c r="C49" s="53">
        <v>2633492</v>
      </c>
      <c r="D49" s="53">
        <v>511642</v>
      </c>
      <c r="E49" s="173">
        <f t="shared" si="0"/>
        <v>0.19428272423079318</v>
      </c>
      <c r="F49" s="53">
        <v>1898537</v>
      </c>
      <c r="G49" s="150">
        <f t="shared" si="1"/>
        <v>0.72091998001133095</v>
      </c>
      <c r="H49" s="53">
        <v>63339</v>
      </c>
      <c r="I49" s="173">
        <f t="shared" si="2"/>
        <v>2.4051335641042389E-2</v>
      </c>
      <c r="J49" s="3"/>
      <c r="K49" s="53">
        <v>211399</v>
      </c>
      <c r="L49" s="53">
        <v>91262</v>
      </c>
      <c r="M49" s="173">
        <f t="shared" si="3"/>
        <v>0.43170497495257781</v>
      </c>
      <c r="N49" s="53">
        <v>91116</v>
      </c>
      <c r="O49" s="173">
        <f t="shared" si="4"/>
        <v>0.43101433781616755</v>
      </c>
      <c r="P49" s="53">
        <v>390</v>
      </c>
      <c r="Q49" s="173">
        <f t="shared" si="5"/>
        <v>1.844852624657638E-3</v>
      </c>
      <c r="R49" s="3"/>
      <c r="S49" s="53">
        <v>13993</v>
      </c>
      <c r="T49" s="53">
        <v>5958</v>
      </c>
      <c r="U49" s="173">
        <f t="shared" si="17"/>
        <v>0.42578432073179445</v>
      </c>
      <c r="V49" s="53">
        <v>8696</v>
      </c>
      <c r="W49" s="173">
        <f t="shared" si="7"/>
        <v>0.62145358393482453</v>
      </c>
      <c r="X49" s="53"/>
      <c r="Y49" s="173">
        <f t="shared" si="8"/>
        <v>0</v>
      </c>
      <c r="Z49" s="94"/>
      <c r="AA49" s="53">
        <v>263</v>
      </c>
      <c r="AB49" s="53">
        <v>35</v>
      </c>
      <c r="AC49" s="173">
        <f t="shared" si="13"/>
        <v>0.13307984790874525</v>
      </c>
      <c r="AD49" s="53">
        <v>218</v>
      </c>
      <c r="AE49" s="173">
        <f t="shared" si="14"/>
        <v>0.82889733840304181</v>
      </c>
      <c r="AF49" s="53"/>
      <c r="AG49" s="173">
        <f t="shared" si="15"/>
        <v>0</v>
      </c>
    </row>
    <row r="50" spans="1:33" s="74" customFormat="1" ht="13.5" customHeight="1">
      <c r="A50" s="3" t="s">
        <v>221</v>
      </c>
      <c r="B50" s="69" t="s">
        <v>160</v>
      </c>
      <c r="C50" s="53">
        <v>2749988</v>
      </c>
      <c r="D50" s="53">
        <v>552575</v>
      </c>
      <c r="E50" s="173">
        <f t="shared" si="0"/>
        <v>0.20093724045341288</v>
      </c>
      <c r="F50" s="53">
        <v>1986732</v>
      </c>
      <c r="G50" s="150">
        <f t="shared" si="1"/>
        <v>0.72245115251412007</v>
      </c>
      <c r="H50" s="53">
        <v>68191</v>
      </c>
      <c r="I50" s="173">
        <f t="shared" si="2"/>
        <v>2.4796835477100265E-2</v>
      </c>
      <c r="J50" s="3"/>
      <c r="K50" s="53">
        <v>337835</v>
      </c>
      <c r="L50" s="53">
        <v>142869</v>
      </c>
      <c r="M50" s="173">
        <f t="shared" si="3"/>
        <v>0.42289579232465552</v>
      </c>
      <c r="N50" s="53">
        <v>139048</v>
      </c>
      <c r="O50" s="173">
        <f t="shared" si="4"/>
        <v>0.41158553731851349</v>
      </c>
      <c r="P50" s="53">
        <v>890</v>
      </c>
      <c r="Q50" s="173">
        <f t="shared" si="5"/>
        <v>2.6344221291458849E-3</v>
      </c>
      <c r="R50" s="3"/>
      <c r="S50" s="53">
        <v>17278</v>
      </c>
      <c r="T50" s="53">
        <v>6202</v>
      </c>
      <c r="U50" s="173">
        <f t="shared" si="17"/>
        <v>0.35895358259057764</v>
      </c>
      <c r="V50" s="53">
        <v>8564</v>
      </c>
      <c r="W50" s="173">
        <f t="shared" si="7"/>
        <v>0.49565921981710848</v>
      </c>
      <c r="X50" s="53"/>
      <c r="Y50" s="173">
        <f t="shared" si="8"/>
        <v>0</v>
      </c>
      <c r="Z50" s="94"/>
      <c r="AA50" s="53">
        <v>350</v>
      </c>
      <c r="AB50" s="53">
        <v>46</v>
      </c>
      <c r="AC50" s="173">
        <f t="shared" si="13"/>
        <v>0.13142857142857142</v>
      </c>
      <c r="AD50" s="53">
        <v>290</v>
      </c>
      <c r="AE50" s="173">
        <f t="shared" si="14"/>
        <v>0.82857142857142863</v>
      </c>
      <c r="AF50" s="53"/>
      <c r="AG50" s="173">
        <f t="shared" si="15"/>
        <v>0</v>
      </c>
    </row>
    <row r="51" spans="1:33" s="74" customFormat="1" ht="13.5" customHeight="1">
      <c r="A51" s="3" t="s">
        <v>222</v>
      </c>
      <c r="B51" s="69" t="s">
        <v>161</v>
      </c>
      <c r="C51" s="53">
        <v>3667845</v>
      </c>
      <c r="D51" s="53">
        <v>736601</v>
      </c>
      <c r="E51" s="173">
        <f t="shared" si="0"/>
        <v>0.20082664343776796</v>
      </c>
      <c r="F51" s="53">
        <v>2669539</v>
      </c>
      <c r="G51" s="150">
        <f t="shared" si="1"/>
        <v>0.72782219532177617</v>
      </c>
      <c r="H51" s="53">
        <v>75519</v>
      </c>
      <c r="I51" s="173">
        <f t="shared" si="2"/>
        <v>2.0589474200790929E-2</v>
      </c>
      <c r="J51" s="3"/>
      <c r="K51" s="53">
        <v>311952</v>
      </c>
      <c r="L51" s="53">
        <v>132781</v>
      </c>
      <c r="M51" s="173">
        <f t="shared" si="3"/>
        <v>0.42564561214545826</v>
      </c>
      <c r="N51" s="53">
        <v>123251</v>
      </c>
      <c r="O51" s="173">
        <f t="shared" si="4"/>
        <v>0.39509604041647434</v>
      </c>
      <c r="P51" s="53">
        <v>1085</v>
      </c>
      <c r="Q51" s="173">
        <f t="shared" si="5"/>
        <v>3.4780991947479098E-3</v>
      </c>
      <c r="R51" s="3"/>
      <c r="S51" s="53">
        <v>11248</v>
      </c>
      <c r="T51" s="53">
        <v>4293</v>
      </c>
      <c r="U51" s="173">
        <f t="shared" si="17"/>
        <v>0.38166785206258891</v>
      </c>
      <c r="V51" s="53">
        <v>6478</v>
      </c>
      <c r="W51" s="173">
        <f t="shared" si="7"/>
        <v>0.57592460881934571</v>
      </c>
      <c r="X51" s="53"/>
      <c r="Y51" s="173">
        <f t="shared" si="8"/>
        <v>0</v>
      </c>
      <c r="Z51" s="94"/>
      <c r="AA51" s="53">
        <v>15967</v>
      </c>
      <c r="AB51" s="53">
        <v>2542</v>
      </c>
      <c r="AC51" s="173">
        <f t="shared" si="13"/>
        <v>0.15920335692365503</v>
      </c>
      <c r="AD51" s="53">
        <v>11305</v>
      </c>
      <c r="AE51" s="173">
        <f t="shared" si="14"/>
        <v>0.7080227970188514</v>
      </c>
      <c r="AF51" s="53"/>
      <c r="AG51" s="173">
        <f t="shared" si="15"/>
        <v>0</v>
      </c>
    </row>
    <row r="52" spans="1:33" s="74" customFormat="1" ht="13.5" customHeight="1">
      <c r="A52" s="3" t="s">
        <v>223</v>
      </c>
      <c r="B52" s="69" t="s">
        <v>162</v>
      </c>
      <c r="C52" s="53">
        <v>4040012</v>
      </c>
      <c r="D52" s="53">
        <v>797326</v>
      </c>
      <c r="E52" s="173">
        <f t="shared" si="0"/>
        <v>0.1973573345821745</v>
      </c>
      <c r="F52" s="53">
        <v>2983238</v>
      </c>
      <c r="G52" s="150">
        <f t="shared" si="1"/>
        <v>0.73842305418894794</v>
      </c>
      <c r="H52" s="53">
        <v>81235</v>
      </c>
      <c r="I52" s="173">
        <f t="shared" si="2"/>
        <v>2.0107613541741957E-2</v>
      </c>
      <c r="J52" s="3"/>
      <c r="K52" s="53">
        <v>276063</v>
      </c>
      <c r="L52" s="53">
        <v>118033</v>
      </c>
      <c r="M52" s="173">
        <f t="shared" si="3"/>
        <v>0.42755820229440383</v>
      </c>
      <c r="N52" s="53">
        <v>108005</v>
      </c>
      <c r="O52" s="173">
        <f t="shared" si="4"/>
        <v>0.39123316054668683</v>
      </c>
      <c r="P52" s="53">
        <v>1455</v>
      </c>
      <c r="Q52" s="173">
        <f t="shared" si="5"/>
        <v>5.2705360732876192E-3</v>
      </c>
      <c r="R52" s="3"/>
      <c r="S52" s="53">
        <v>16990</v>
      </c>
      <c r="T52" s="53">
        <v>6325</v>
      </c>
      <c r="U52" s="173">
        <f t="shared" si="17"/>
        <v>0.37227781047675101</v>
      </c>
      <c r="V52" s="53">
        <v>11264</v>
      </c>
      <c r="W52" s="173">
        <f t="shared" si="7"/>
        <v>0.66297822248381399</v>
      </c>
      <c r="X52" s="53"/>
      <c r="Y52" s="173">
        <f t="shared" si="8"/>
        <v>0</v>
      </c>
      <c r="Z52" s="94"/>
      <c r="AA52" s="53">
        <v>29791</v>
      </c>
      <c r="AB52" s="53">
        <v>4979</v>
      </c>
      <c r="AC52" s="173">
        <f t="shared" si="13"/>
        <v>0.16713101272196301</v>
      </c>
      <c r="AD52" s="53">
        <v>20861</v>
      </c>
      <c r="AE52" s="173">
        <f t="shared" si="14"/>
        <v>0.70024504044845759</v>
      </c>
      <c r="AF52" s="53"/>
      <c r="AG52" s="173">
        <f t="shared" si="15"/>
        <v>0</v>
      </c>
    </row>
    <row r="53" spans="1:33" s="74" customFormat="1" ht="13.5" customHeight="1">
      <c r="A53" s="3" t="s">
        <v>224</v>
      </c>
      <c r="B53" s="69" t="s">
        <v>163</v>
      </c>
      <c r="C53" s="53">
        <v>3656810</v>
      </c>
      <c r="D53" s="53">
        <v>724583</v>
      </c>
      <c r="E53" s="173">
        <f t="shared" si="0"/>
        <v>0.19814619846259446</v>
      </c>
      <c r="F53" s="53">
        <v>2682785</v>
      </c>
      <c r="G53" s="150">
        <f t="shared" si="1"/>
        <v>0.73364079621309286</v>
      </c>
      <c r="H53" s="53">
        <v>80055</v>
      </c>
      <c r="I53" s="173">
        <f t="shared" si="2"/>
        <v>2.1892031579436724E-2</v>
      </c>
      <c r="J53" s="3"/>
      <c r="K53" s="53">
        <v>268506</v>
      </c>
      <c r="L53" s="53">
        <v>115291</v>
      </c>
      <c r="M53" s="173">
        <f t="shared" si="3"/>
        <v>0.4293796041801673</v>
      </c>
      <c r="N53" s="53">
        <v>105729</v>
      </c>
      <c r="O53" s="173">
        <f t="shared" si="4"/>
        <v>0.3937677370338093</v>
      </c>
      <c r="P53" s="53">
        <v>2113</v>
      </c>
      <c r="Q53" s="173">
        <f t="shared" si="5"/>
        <v>7.8694703284097941E-3</v>
      </c>
      <c r="R53" s="3"/>
      <c r="S53" s="53">
        <v>18738</v>
      </c>
      <c r="T53" s="53">
        <v>7337</v>
      </c>
      <c r="U53" s="173">
        <f t="shared" si="17"/>
        <v>0.39155726331518836</v>
      </c>
      <c r="V53" s="53">
        <v>11249</v>
      </c>
      <c r="W53" s="173">
        <f t="shared" si="7"/>
        <v>0.60033087842886113</v>
      </c>
      <c r="X53" s="53"/>
      <c r="Y53" s="173">
        <f t="shared" si="8"/>
        <v>0</v>
      </c>
      <c r="Z53" s="94"/>
      <c r="AA53" s="53">
        <v>15341</v>
      </c>
      <c r="AB53" s="53">
        <v>2622</v>
      </c>
      <c r="AC53" s="173">
        <f t="shared" si="13"/>
        <v>0.17091454272863568</v>
      </c>
      <c r="AD53" s="53">
        <v>10781</v>
      </c>
      <c r="AE53" s="173">
        <f t="shared" si="14"/>
        <v>0.70275731699367705</v>
      </c>
      <c r="AF53" s="53"/>
      <c r="AG53" s="173">
        <f t="shared" si="15"/>
        <v>0</v>
      </c>
    </row>
    <row r="54" spans="1:33" s="74" customFormat="1" ht="13.5" customHeight="1">
      <c r="A54" s="3" t="s">
        <v>225</v>
      </c>
      <c r="B54" s="69" t="s">
        <v>164</v>
      </c>
      <c r="C54" s="53">
        <v>3514726</v>
      </c>
      <c r="D54" s="53">
        <v>696907</v>
      </c>
      <c r="E54" s="173">
        <f t="shared" si="0"/>
        <v>0.1982820282434534</v>
      </c>
      <c r="F54" s="53">
        <v>2579076</v>
      </c>
      <c r="G54" s="150">
        <f t="shared" si="1"/>
        <v>0.73379148189645504</v>
      </c>
      <c r="H54" s="53">
        <v>83990</v>
      </c>
      <c r="I54" s="173">
        <f t="shared" si="2"/>
        <v>2.3896599621136896E-2</v>
      </c>
      <c r="J54" s="3"/>
      <c r="K54" s="53">
        <v>204187</v>
      </c>
      <c r="L54" s="53">
        <v>86981</v>
      </c>
      <c r="M54" s="173">
        <f t="shared" si="3"/>
        <v>0.42598696293103872</v>
      </c>
      <c r="N54" s="53">
        <v>82835</v>
      </c>
      <c r="O54" s="173">
        <f t="shared" si="4"/>
        <v>0.40568204635946459</v>
      </c>
      <c r="P54" s="53">
        <v>1347</v>
      </c>
      <c r="Q54" s="173">
        <f t="shared" si="5"/>
        <v>6.5968940236156076E-3</v>
      </c>
      <c r="R54" s="3"/>
      <c r="S54" s="53">
        <v>16164</v>
      </c>
      <c r="T54" s="53">
        <v>5666</v>
      </c>
      <c r="U54" s="173">
        <f t="shared" si="17"/>
        <v>0.35053204652313785</v>
      </c>
      <c r="V54" s="53">
        <v>8762</v>
      </c>
      <c r="W54" s="173">
        <f t="shared" si="7"/>
        <v>0.54206879485275927</v>
      </c>
      <c r="X54" s="53"/>
      <c r="Y54" s="173">
        <f t="shared" si="8"/>
        <v>0</v>
      </c>
      <c r="Z54" s="94"/>
      <c r="AA54" s="53">
        <v>22522</v>
      </c>
      <c r="AB54" s="53">
        <v>3915</v>
      </c>
      <c r="AC54" s="173">
        <f t="shared" si="13"/>
        <v>0.17383003285676227</v>
      </c>
      <c r="AD54" s="53">
        <v>16121</v>
      </c>
      <c r="AE54" s="173">
        <f t="shared" si="14"/>
        <v>0.71578900630494624</v>
      </c>
      <c r="AF54" s="53"/>
      <c r="AG54" s="173">
        <f t="shared" si="15"/>
        <v>0</v>
      </c>
    </row>
    <row r="55" spans="1:33" s="74" customFormat="1" ht="13.5" customHeight="1">
      <c r="A55" s="3" t="s">
        <v>226</v>
      </c>
      <c r="B55" s="69" t="s">
        <v>165</v>
      </c>
      <c r="C55" s="53">
        <v>3431259</v>
      </c>
      <c r="D55" s="53">
        <v>683460</v>
      </c>
      <c r="E55" s="173">
        <f t="shared" si="0"/>
        <v>0.19918636278986809</v>
      </c>
      <c r="F55" s="53">
        <v>2532043</v>
      </c>
      <c r="G55" s="150">
        <f t="shared" si="1"/>
        <v>0.73793409357906237</v>
      </c>
      <c r="H55" s="53">
        <v>81828</v>
      </c>
      <c r="I55" s="173">
        <f t="shared" si="2"/>
        <v>2.3847806300835932E-2</v>
      </c>
      <c r="J55" s="3"/>
      <c r="K55" s="53">
        <v>271560</v>
      </c>
      <c r="L55" s="53">
        <v>116631</v>
      </c>
      <c r="M55" s="173">
        <f t="shared" si="3"/>
        <v>0.42948519664162615</v>
      </c>
      <c r="N55" s="53">
        <v>106926</v>
      </c>
      <c r="O55" s="173">
        <f t="shared" si="4"/>
        <v>0.39374723817940788</v>
      </c>
      <c r="P55" s="53">
        <v>1535</v>
      </c>
      <c r="Q55" s="173">
        <f t="shared" si="5"/>
        <v>5.6525261452349393E-3</v>
      </c>
      <c r="R55" s="3"/>
      <c r="S55" s="53">
        <v>18512</v>
      </c>
      <c r="T55" s="53">
        <v>6842</v>
      </c>
      <c r="U55" s="173">
        <f t="shared" si="17"/>
        <v>0.36959809853068282</v>
      </c>
      <c r="V55" s="53">
        <v>10821</v>
      </c>
      <c r="W55" s="173">
        <f t="shared" si="7"/>
        <v>0.58453975799481417</v>
      </c>
      <c r="X55" s="53"/>
      <c r="Y55" s="173">
        <f t="shared" si="8"/>
        <v>0</v>
      </c>
      <c r="Z55" s="94"/>
      <c r="AA55" s="53">
        <v>27651</v>
      </c>
      <c r="AB55" s="53">
        <v>4703</v>
      </c>
      <c r="AC55" s="173">
        <f t="shared" si="13"/>
        <v>0.17008426458355935</v>
      </c>
      <c r="AD55" s="53">
        <v>18773</v>
      </c>
      <c r="AE55" s="173">
        <f t="shared" si="14"/>
        <v>0.67892662109869439</v>
      </c>
      <c r="AF55" s="53"/>
      <c r="AG55" s="173">
        <f t="shared" si="15"/>
        <v>0</v>
      </c>
    </row>
    <row r="56" spans="1:33" s="74" customFormat="1" ht="13.5" customHeight="1">
      <c r="A56" s="3" t="s">
        <v>227</v>
      </c>
      <c r="B56" s="69" t="s">
        <v>228</v>
      </c>
      <c r="C56" s="53">
        <v>3140475</v>
      </c>
      <c r="D56" s="53">
        <v>635526</v>
      </c>
      <c r="E56" s="173">
        <f t="shared" si="0"/>
        <v>0.20236620256489862</v>
      </c>
      <c r="F56" s="53">
        <v>2297516</v>
      </c>
      <c r="G56" s="150">
        <f t="shared" si="1"/>
        <v>0.73158232432991821</v>
      </c>
      <c r="H56" s="53">
        <v>88459</v>
      </c>
      <c r="I56" s="173">
        <f t="shared" si="2"/>
        <v>2.8167395059664542E-2</v>
      </c>
      <c r="J56" s="3"/>
      <c r="K56" s="53">
        <v>145523</v>
      </c>
      <c r="L56" s="53">
        <v>61693</v>
      </c>
      <c r="M56" s="173">
        <f t="shared" si="3"/>
        <v>0.42393985830418557</v>
      </c>
      <c r="N56" s="53">
        <v>55072</v>
      </c>
      <c r="O56" s="173">
        <f t="shared" si="4"/>
        <v>0.37844189578279724</v>
      </c>
      <c r="P56" s="53">
        <v>2088</v>
      </c>
      <c r="Q56" s="173">
        <f t="shared" si="5"/>
        <v>1.4348247356088041E-2</v>
      </c>
      <c r="R56" s="3"/>
      <c r="S56" s="53">
        <v>20134</v>
      </c>
      <c r="T56" s="53">
        <v>7598</v>
      </c>
      <c r="U56" s="173">
        <f t="shared" si="17"/>
        <v>0.37737161021158239</v>
      </c>
      <c r="V56" s="53">
        <v>11354</v>
      </c>
      <c r="W56" s="173">
        <f t="shared" si="7"/>
        <v>0.56392172444621036</v>
      </c>
      <c r="X56" s="53"/>
      <c r="Y56" s="173">
        <f t="shared" si="8"/>
        <v>0</v>
      </c>
      <c r="Z56" s="94"/>
      <c r="AA56" s="53">
        <v>6253</v>
      </c>
      <c r="AB56" s="53">
        <v>1334</v>
      </c>
      <c r="AC56" s="173">
        <f t="shared" si="13"/>
        <v>0.21333759795298257</v>
      </c>
      <c r="AD56" s="53">
        <v>4442</v>
      </c>
      <c r="AE56" s="173">
        <f t="shared" si="14"/>
        <v>0.71037901807132575</v>
      </c>
      <c r="AF56" s="53"/>
      <c r="AG56" s="173">
        <f t="shared" si="15"/>
        <v>0</v>
      </c>
    </row>
    <row r="57" spans="1:33" s="74" customFormat="1" ht="13.5" customHeight="1">
      <c r="A57" s="3" t="s">
        <v>229</v>
      </c>
      <c r="B57" s="69" t="s">
        <v>167</v>
      </c>
      <c r="C57" s="53">
        <v>3117397</v>
      </c>
      <c r="D57" s="53">
        <v>620089</v>
      </c>
      <c r="E57" s="173">
        <f t="shared" si="0"/>
        <v>0.19891242597590233</v>
      </c>
      <c r="F57" s="53">
        <v>2266985</v>
      </c>
      <c r="G57" s="150">
        <f t="shared" si="1"/>
        <v>0.72720445936144806</v>
      </c>
      <c r="H57" s="53">
        <v>83730</v>
      </c>
      <c r="I57" s="173">
        <f t="shared" si="2"/>
        <v>2.6858946743068015E-2</v>
      </c>
      <c r="J57" s="3"/>
      <c r="K57" s="53">
        <v>153621</v>
      </c>
      <c r="L57" s="53">
        <v>66246</v>
      </c>
      <c r="M57" s="173">
        <f t="shared" si="3"/>
        <v>0.43123010525904659</v>
      </c>
      <c r="N57" s="53">
        <v>58750</v>
      </c>
      <c r="O57" s="173">
        <f t="shared" si="4"/>
        <v>0.38243469317345935</v>
      </c>
      <c r="P57" s="53">
        <v>1574</v>
      </c>
      <c r="Q57" s="173">
        <f t="shared" si="5"/>
        <v>1.0245995013702554E-2</v>
      </c>
      <c r="R57" s="3"/>
      <c r="S57" s="175">
        <v>5354</v>
      </c>
      <c r="T57" s="53">
        <v>2040</v>
      </c>
      <c r="U57" s="173">
        <f t="shared" si="17"/>
        <v>0.38102353380649984</v>
      </c>
      <c r="V57" s="53">
        <v>3413</v>
      </c>
      <c r="W57" s="173">
        <f t="shared" si="7"/>
        <v>0.63746731415763913</v>
      </c>
      <c r="X57" s="53"/>
      <c r="Y57" s="173">
        <f t="shared" si="8"/>
        <v>0</v>
      </c>
      <c r="Z57" s="94"/>
      <c r="AA57" s="175">
        <v>576</v>
      </c>
      <c r="AB57" s="53">
        <v>74</v>
      </c>
      <c r="AC57" s="173">
        <f t="shared" si="13"/>
        <v>0.12847222222222221</v>
      </c>
      <c r="AD57" s="53">
        <v>528</v>
      </c>
      <c r="AE57" s="173">
        <f t="shared" si="14"/>
        <v>0.91666666666666663</v>
      </c>
      <c r="AF57" s="53"/>
      <c r="AG57" s="173">
        <f t="shared" si="15"/>
        <v>0</v>
      </c>
    </row>
    <row r="58" spans="1:33" s="74" customFormat="1" ht="13.5" customHeight="1">
      <c r="A58" s="3" t="s">
        <v>230</v>
      </c>
      <c r="B58" s="69" t="s">
        <v>168</v>
      </c>
      <c r="C58" s="53">
        <v>2975869</v>
      </c>
      <c r="D58" s="53">
        <v>589356</v>
      </c>
      <c r="E58" s="173">
        <f t="shared" si="0"/>
        <v>0.19804500802958733</v>
      </c>
      <c r="F58" s="53">
        <v>2160931</v>
      </c>
      <c r="G58" s="150">
        <f t="shared" si="1"/>
        <v>0.72615125195363106</v>
      </c>
      <c r="H58" s="53">
        <v>78901</v>
      </c>
      <c r="I58" s="173">
        <f t="shared" si="2"/>
        <v>2.6513599893006043E-2</v>
      </c>
      <c r="J58" s="3"/>
      <c r="K58" s="53">
        <v>120731</v>
      </c>
      <c r="L58" s="53">
        <v>54236</v>
      </c>
      <c r="M58" s="173">
        <f t="shared" si="3"/>
        <v>0.44923010660062451</v>
      </c>
      <c r="N58" s="53">
        <v>48324</v>
      </c>
      <c r="O58" s="173">
        <f t="shared" si="4"/>
        <v>0.40026173890715722</v>
      </c>
      <c r="P58" s="53">
        <v>1864</v>
      </c>
      <c r="Q58" s="173">
        <f t="shared" si="5"/>
        <v>1.5439282371553288E-2</v>
      </c>
      <c r="R58" s="3"/>
      <c r="S58" s="175">
        <v>16929</v>
      </c>
      <c r="T58" s="53">
        <v>7917</v>
      </c>
      <c r="U58" s="173">
        <f t="shared" si="17"/>
        <v>0.46765904660641505</v>
      </c>
      <c r="V58" s="53">
        <v>10242</v>
      </c>
      <c r="W58" s="173">
        <f t="shared" si="7"/>
        <v>0.60499734183944709</v>
      </c>
      <c r="X58" s="53"/>
      <c r="Y58" s="173">
        <f t="shared" si="8"/>
        <v>0</v>
      </c>
      <c r="AA58" s="175">
        <v>482</v>
      </c>
      <c r="AB58" s="53">
        <v>61</v>
      </c>
      <c r="AC58" s="173">
        <f t="shared" si="13"/>
        <v>0.12655601659751037</v>
      </c>
      <c r="AD58" s="53">
        <v>417</v>
      </c>
      <c r="AE58" s="173">
        <f t="shared" si="14"/>
        <v>0.86514522821576767</v>
      </c>
      <c r="AF58" s="53"/>
      <c r="AG58" s="173">
        <f t="shared" si="15"/>
        <v>0</v>
      </c>
    </row>
    <row r="59" spans="1:33" s="74" customFormat="1" ht="13.5" customHeight="1">
      <c r="A59" s="3" t="s">
        <v>231</v>
      </c>
      <c r="B59" s="69" t="s">
        <v>169</v>
      </c>
      <c r="C59" s="149">
        <v>846919</v>
      </c>
      <c r="D59" s="53">
        <v>162319</v>
      </c>
      <c r="E59" s="176">
        <f t="shared" si="0"/>
        <v>0.19165823414045499</v>
      </c>
      <c r="F59" s="53">
        <v>567643</v>
      </c>
      <c r="G59" s="177">
        <f t="shared" si="1"/>
        <v>0.67024473414812991</v>
      </c>
      <c r="H59" s="53">
        <v>85039</v>
      </c>
      <c r="I59" s="176">
        <f t="shared" si="2"/>
        <v>0.10040983848514438</v>
      </c>
      <c r="J59" s="3"/>
      <c r="K59" s="149">
        <v>14614</v>
      </c>
      <c r="L59" s="53">
        <v>6403</v>
      </c>
      <c r="M59" s="176">
        <f t="shared" si="3"/>
        <v>0.43814150814287667</v>
      </c>
      <c r="N59" s="53">
        <v>4420</v>
      </c>
      <c r="O59" s="176">
        <f t="shared" si="4"/>
        <v>0.30244970576159846</v>
      </c>
      <c r="P59" s="53">
        <v>1940</v>
      </c>
      <c r="Q59" s="176">
        <f t="shared" si="5"/>
        <v>0.13274941836595047</v>
      </c>
      <c r="R59" s="3"/>
      <c r="S59" s="178">
        <v>6554</v>
      </c>
      <c r="T59" s="179">
        <v>2199</v>
      </c>
      <c r="U59" s="176">
        <f t="shared" si="17"/>
        <v>0.33552029295086971</v>
      </c>
      <c r="V59" s="179">
        <v>4007</v>
      </c>
      <c r="W59" s="176">
        <f t="shared" si="7"/>
        <v>0.61138236191638695</v>
      </c>
      <c r="X59" s="179"/>
      <c r="Y59" s="176">
        <f t="shared" si="8"/>
        <v>0</v>
      </c>
      <c r="AA59" s="178">
        <v>180</v>
      </c>
      <c r="AB59" s="179">
        <v>23</v>
      </c>
      <c r="AC59" s="176">
        <f t="shared" si="13"/>
        <v>0.12777777777777777</v>
      </c>
      <c r="AD59" s="179">
        <v>207</v>
      </c>
      <c r="AE59" s="176">
        <f t="shared" si="14"/>
        <v>1.1499999999999999</v>
      </c>
      <c r="AF59" s="179"/>
      <c r="AG59" s="176">
        <f t="shared" si="15"/>
        <v>0</v>
      </c>
    </row>
    <row r="60" spans="1:33" s="74" customFormat="1" ht="16.5" customHeight="1">
      <c r="A60" s="180" t="s">
        <v>235</v>
      </c>
      <c r="B60" s="180"/>
      <c r="C60" s="181">
        <f>SUM(C48:C59)</f>
        <v>36096562</v>
      </c>
      <c r="D60" s="181">
        <f>SUM(D48:D59)</f>
        <v>7160243</v>
      </c>
      <c r="E60" s="182">
        <f t="shared" si="0"/>
        <v>0.19836357268595275</v>
      </c>
      <c r="F60" s="181">
        <f>SUM(F48:F59)</f>
        <v>26282609</v>
      </c>
      <c r="G60" s="183">
        <f t="shared" si="1"/>
        <v>0.72811945359228392</v>
      </c>
      <c r="H60" s="181">
        <f>SUM(H48:H59)</f>
        <v>943982</v>
      </c>
      <c r="I60" s="182">
        <f t="shared" si="2"/>
        <v>2.6151576429910416E-2</v>
      </c>
      <c r="J60" s="184"/>
      <c r="K60" s="181">
        <f>SUM(K48:K59)</f>
        <v>2490604</v>
      </c>
      <c r="L60" s="181">
        <f>SUM(L48:L59)</f>
        <v>1067504</v>
      </c>
      <c r="M60" s="185">
        <f t="shared" si="3"/>
        <v>0.42861249720951222</v>
      </c>
      <c r="N60" s="181">
        <f>SUM(N48:N59)</f>
        <v>1000431</v>
      </c>
      <c r="O60" s="186">
        <f t="shared" si="4"/>
        <v>0.40168208193675109</v>
      </c>
      <c r="P60" s="181">
        <f>SUM(P48:P59)</f>
        <v>17070</v>
      </c>
      <c r="Q60" s="182">
        <f t="shared" si="5"/>
        <v>6.8537591684587357E-3</v>
      </c>
      <c r="R60" s="184"/>
      <c r="S60" s="181">
        <f>SUM(S48:S59)</f>
        <v>183865</v>
      </c>
      <c r="T60" s="181">
        <f>SUM(T48:T59)</f>
        <v>70488</v>
      </c>
      <c r="U60" s="182">
        <f>T60/S60</f>
        <v>0.38336823212683219</v>
      </c>
      <c r="V60" s="181">
        <f>SUM(V48:V59)</f>
        <v>107274</v>
      </c>
      <c r="W60" s="182">
        <f t="shared" si="7"/>
        <v>0.58343893617599873</v>
      </c>
      <c r="X60" s="181">
        <f>SUM(X48:X59)</f>
        <v>0</v>
      </c>
      <c r="Y60" s="182">
        <f t="shared" si="8"/>
        <v>0</v>
      </c>
      <c r="Z60" s="187"/>
      <c r="AA60" s="181">
        <f>SUM(AA48:AA59)</f>
        <v>119638</v>
      </c>
      <c r="AB60" s="181">
        <f>SUM(AB48:AB59)</f>
        <v>20362</v>
      </c>
      <c r="AC60" s="182">
        <f t="shared" si="13"/>
        <v>0.17019676022668384</v>
      </c>
      <c r="AD60" s="181">
        <f>SUM(AD48:AD59)</f>
        <v>84163</v>
      </c>
      <c r="AE60" s="182">
        <f t="shared" si="14"/>
        <v>0.70348049950684566</v>
      </c>
      <c r="AF60" s="181">
        <f>SUM(AF48:AF59)</f>
        <v>0</v>
      </c>
      <c r="AG60" s="182">
        <f t="shared" si="15"/>
        <v>0</v>
      </c>
    </row>
    <row r="61" spans="1:33" s="74" customFormat="1" ht="13.5" customHeight="1">
      <c r="A61" s="141" t="s">
        <v>219</v>
      </c>
      <c r="B61" s="69" t="s">
        <v>158</v>
      </c>
      <c r="C61" s="53">
        <v>3228878</v>
      </c>
      <c r="D61" s="53">
        <v>642793</v>
      </c>
      <c r="E61" s="173">
        <f t="shared" si="0"/>
        <v>0.19907627355384749</v>
      </c>
      <c r="F61" s="53">
        <v>2381185</v>
      </c>
      <c r="G61" s="150">
        <f t="shared" si="1"/>
        <v>0.7374651504330606</v>
      </c>
      <c r="H61" s="53">
        <v>81628</v>
      </c>
      <c r="I61" s="173">
        <f t="shared" si="2"/>
        <v>2.5280608310379024E-2</v>
      </c>
      <c r="J61" s="3"/>
      <c r="K61" s="53">
        <v>164823</v>
      </c>
      <c r="L61" s="53">
        <v>71586</v>
      </c>
      <c r="M61" s="173">
        <f t="shared" si="3"/>
        <v>0.43432045284942028</v>
      </c>
      <c r="N61" s="53">
        <v>69387</v>
      </c>
      <c r="O61" s="173">
        <f t="shared" si="4"/>
        <v>0.42097886824047615</v>
      </c>
      <c r="P61" s="53">
        <v>922</v>
      </c>
      <c r="Q61" s="173">
        <f t="shared" si="5"/>
        <v>5.593879494973396E-3</v>
      </c>
      <c r="R61" s="3"/>
      <c r="S61" s="149">
        <v>15036</v>
      </c>
      <c r="T61" s="149">
        <v>5746</v>
      </c>
      <c r="U61" s="173">
        <f t="shared" ref="U61:U72" si="18">T61/S61</f>
        <v>0.38214950784783186</v>
      </c>
      <c r="V61" s="149">
        <v>8259</v>
      </c>
      <c r="W61" s="173">
        <f t="shared" si="7"/>
        <v>0.54928172386272944</v>
      </c>
      <c r="X61" s="149"/>
      <c r="Y61" s="173">
        <f t="shared" si="8"/>
        <v>0</v>
      </c>
      <c r="Z61" s="94"/>
      <c r="AA61" s="149">
        <v>207</v>
      </c>
      <c r="AB61" s="149">
        <v>27</v>
      </c>
      <c r="AC61" s="173">
        <f t="shared" si="13"/>
        <v>0.13043478260869565</v>
      </c>
      <c r="AD61" s="53">
        <v>234</v>
      </c>
      <c r="AE61" s="173">
        <f t="shared" si="14"/>
        <v>1.1304347826086956</v>
      </c>
      <c r="AF61" s="53"/>
      <c r="AG61" s="173">
        <f t="shared" si="15"/>
        <v>0</v>
      </c>
    </row>
    <row r="62" spans="1:33" s="74" customFormat="1" ht="13.5" customHeight="1">
      <c r="A62" s="3" t="s">
        <v>220</v>
      </c>
      <c r="B62" s="69" t="s">
        <v>159</v>
      </c>
      <c r="C62" s="53">
        <v>2855756</v>
      </c>
      <c r="D62" s="53">
        <v>571696</v>
      </c>
      <c r="E62" s="173">
        <f t="shared" si="0"/>
        <v>0.20019077260102053</v>
      </c>
      <c r="F62" s="53">
        <v>2075666</v>
      </c>
      <c r="G62" s="150">
        <f t="shared" si="1"/>
        <v>0.72683590614884463</v>
      </c>
      <c r="H62" s="53">
        <v>70575</v>
      </c>
      <c r="I62" s="173">
        <f t="shared" si="2"/>
        <v>2.4713245809515939E-2</v>
      </c>
      <c r="J62" s="3"/>
      <c r="K62" s="53">
        <v>203027</v>
      </c>
      <c r="L62" s="53">
        <v>88174</v>
      </c>
      <c r="M62" s="173">
        <f t="shared" si="3"/>
        <v>0.43429691617371091</v>
      </c>
      <c r="N62" s="53">
        <v>83778</v>
      </c>
      <c r="O62" s="173">
        <f t="shared" si="4"/>
        <v>0.41264462362148879</v>
      </c>
      <c r="P62" s="53">
        <v>1056</v>
      </c>
      <c r="Q62" s="173">
        <f t="shared" si="5"/>
        <v>5.2012786476675517E-3</v>
      </c>
      <c r="R62" s="3"/>
      <c r="S62" s="53">
        <v>13325</v>
      </c>
      <c r="T62" s="53">
        <v>5093</v>
      </c>
      <c r="U62" s="173">
        <f t="shared" si="18"/>
        <v>0.38221388367729831</v>
      </c>
      <c r="V62" s="53">
        <v>7392</v>
      </c>
      <c r="W62" s="173">
        <f t="shared" si="7"/>
        <v>0.55474671669793618</v>
      </c>
      <c r="X62" s="53"/>
      <c r="Y62" s="173">
        <f t="shared" si="8"/>
        <v>0</v>
      </c>
      <c r="Z62" s="94"/>
      <c r="AA62" s="53">
        <v>203</v>
      </c>
      <c r="AB62" s="53">
        <v>26</v>
      </c>
      <c r="AC62" s="173">
        <f t="shared" si="13"/>
        <v>0.12807881773399016</v>
      </c>
      <c r="AD62" s="53">
        <v>207</v>
      </c>
      <c r="AE62" s="173">
        <f t="shared" si="14"/>
        <v>1.0197044334975369</v>
      </c>
      <c r="AF62" s="53"/>
      <c r="AG62" s="173">
        <f t="shared" si="15"/>
        <v>0</v>
      </c>
    </row>
    <row r="63" spans="1:33" s="74" customFormat="1" ht="13.5" customHeight="1">
      <c r="A63" s="3" t="s">
        <v>221</v>
      </c>
      <c r="B63" s="69" t="s">
        <v>160</v>
      </c>
      <c r="C63" s="53">
        <v>3395949</v>
      </c>
      <c r="D63" s="53">
        <v>681774</v>
      </c>
      <c r="E63" s="173">
        <f t="shared" si="0"/>
        <v>0.20076096549153125</v>
      </c>
      <c r="F63" s="53">
        <v>2473608</v>
      </c>
      <c r="G63" s="150">
        <f t="shared" si="1"/>
        <v>0.72839963144322839</v>
      </c>
      <c r="H63" s="53">
        <v>88407</v>
      </c>
      <c r="I63" s="173">
        <f t="shared" si="2"/>
        <v>2.6033076468462864E-2</v>
      </c>
      <c r="J63" s="3"/>
      <c r="K63" s="53">
        <v>388901</v>
      </c>
      <c r="L63" s="53">
        <v>165456</v>
      </c>
      <c r="M63" s="173">
        <f t="shared" si="3"/>
        <v>0.42544503614030305</v>
      </c>
      <c r="N63" s="53">
        <v>153046</v>
      </c>
      <c r="O63" s="173">
        <f t="shared" si="4"/>
        <v>0.3935346013509865</v>
      </c>
      <c r="P63" s="53">
        <v>1707</v>
      </c>
      <c r="Q63" s="173">
        <f t="shared" si="5"/>
        <v>4.3892918763387082E-3</v>
      </c>
      <c r="R63" s="3"/>
      <c r="S63" s="53">
        <v>16657</v>
      </c>
      <c r="T63" s="53">
        <v>5179</v>
      </c>
      <c r="U63" s="173">
        <f t="shared" si="18"/>
        <v>0.31092033379360029</v>
      </c>
      <c r="V63" s="53">
        <v>8012</v>
      </c>
      <c r="W63" s="173">
        <f t="shared" si="7"/>
        <v>0.48099897940805669</v>
      </c>
      <c r="X63" s="53"/>
      <c r="Y63" s="173">
        <f t="shared" si="8"/>
        <v>0</v>
      </c>
      <c r="Z63" s="94"/>
      <c r="AA63" s="53">
        <v>177</v>
      </c>
      <c r="AB63" s="53">
        <v>22</v>
      </c>
      <c r="AC63" s="173">
        <f t="shared" si="13"/>
        <v>0.12429378531073447</v>
      </c>
      <c r="AD63" s="53">
        <v>175</v>
      </c>
      <c r="AE63" s="173">
        <f t="shared" si="14"/>
        <v>0.98870056497175141</v>
      </c>
      <c r="AF63" s="53"/>
      <c r="AG63" s="173">
        <f t="shared" si="15"/>
        <v>0</v>
      </c>
    </row>
    <row r="64" spans="1:33" s="74" customFormat="1" ht="13.5" customHeight="1">
      <c r="A64" s="3" t="s">
        <v>222</v>
      </c>
      <c r="B64" s="69" t="s">
        <v>161</v>
      </c>
      <c r="C64" s="53">
        <v>4212341</v>
      </c>
      <c r="D64" s="53">
        <v>844717</v>
      </c>
      <c r="E64" s="173">
        <f t="shared" si="0"/>
        <v>0.20053385991305073</v>
      </c>
      <c r="F64" s="53">
        <v>3062469</v>
      </c>
      <c r="G64" s="150">
        <f t="shared" si="1"/>
        <v>0.72702304965338749</v>
      </c>
      <c r="H64" s="53">
        <v>78800</v>
      </c>
      <c r="I64" s="173">
        <f t="shared" si="2"/>
        <v>1.870693754375536E-2</v>
      </c>
      <c r="J64" s="3"/>
      <c r="K64" s="53">
        <v>396973</v>
      </c>
      <c r="L64" s="53">
        <v>168699</v>
      </c>
      <c r="M64" s="173">
        <f t="shared" si="3"/>
        <v>0.42496341060978959</v>
      </c>
      <c r="N64" s="53">
        <v>156596</v>
      </c>
      <c r="O64" s="173">
        <f t="shared" si="4"/>
        <v>0.3944751910079527</v>
      </c>
      <c r="P64" s="53">
        <v>2052</v>
      </c>
      <c r="Q64" s="173">
        <f t="shared" si="5"/>
        <v>5.1691172951309032E-3</v>
      </c>
      <c r="R64" s="3"/>
      <c r="S64" s="53">
        <v>3585</v>
      </c>
      <c r="T64" s="53">
        <v>1259</v>
      </c>
      <c r="U64" s="173">
        <f t="shared" si="18"/>
        <v>0.35118549511854952</v>
      </c>
      <c r="V64" s="53">
        <v>3339</v>
      </c>
      <c r="W64" s="173">
        <f t="shared" si="7"/>
        <v>0.93138075313807533</v>
      </c>
      <c r="X64" s="53"/>
      <c r="Y64" s="173">
        <f t="shared" si="8"/>
        <v>0</v>
      </c>
      <c r="Z64" s="94"/>
      <c r="AA64" s="53">
        <v>4416</v>
      </c>
      <c r="AB64" s="53">
        <v>707</v>
      </c>
      <c r="AC64" s="173">
        <f t="shared" si="13"/>
        <v>0.16009963768115942</v>
      </c>
      <c r="AD64" s="53">
        <v>3109</v>
      </c>
      <c r="AE64" s="173">
        <f t="shared" si="14"/>
        <v>0.70403079710144922</v>
      </c>
      <c r="AF64" s="53"/>
      <c r="AG64" s="173">
        <f t="shared" si="15"/>
        <v>0</v>
      </c>
    </row>
    <row r="65" spans="1:33" s="74" customFormat="1" ht="13.5" customHeight="1">
      <c r="A65" s="3" t="s">
        <v>223</v>
      </c>
      <c r="B65" s="69" t="s">
        <v>162</v>
      </c>
      <c r="C65" s="53">
        <v>4300687</v>
      </c>
      <c r="D65" s="53">
        <v>848049</v>
      </c>
      <c r="E65" s="173">
        <f t="shared" si="0"/>
        <v>0.19718919326144868</v>
      </c>
      <c r="F65" s="53">
        <v>3144730</v>
      </c>
      <c r="G65" s="150">
        <f t="shared" si="1"/>
        <v>0.73121573367231796</v>
      </c>
      <c r="H65" s="53">
        <v>77038</v>
      </c>
      <c r="I65" s="173">
        <f t="shared" si="2"/>
        <v>1.7912952046963658E-2</v>
      </c>
      <c r="J65" s="3"/>
      <c r="K65" s="53">
        <v>334791</v>
      </c>
      <c r="L65" s="53">
        <v>140014</v>
      </c>
      <c r="M65" s="173">
        <f t="shared" si="3"/>
        <v>0.4182131538780911</v>
      </c>
      <c r="N65" s="53">
        <v>127047</v>
      </c>
      <c r="O65" s="173">
        <f t="shared" si="4"/>
        <v>0.37948152728119933</v>
      </c>
      <c r="P65" s="53">
        <v>2564</v>
      </c>
      <c r="Q65" s="173">
        <f t="shared" si="5"/>
        <v>7.6585093386620307E-3</v>
      </c>
      <c r="R65" s="3"/>
      <c r="S65" s="53">
        <v>9362</v>
      </c>
      <c r="T65" s="53">
        <v>3595</v>
      </c>
      <c r="U65" s="173">
        <f t="shared" si="18"/>
        <v>0.38399914548173469</v>
      </c>
      <c r="V65" s="53">
        <v>5358</v>
      </c>
      <c r="W65" s="173">
        <f t="shared" si="7"/>
        <v>0.5723136082033754</v>
      </c>
      <c r="X65" s="53"/>
      <c r="Y65" s="173">
        <f t="shared" si="8"/>
        <v>0</v>
      </c>
      <c r="Z65" s="94"/>
      <c r="AA65" s="53">
        <v>24908</v>
      </c>
      <c r="AB65" s="53">
        <v>4161</v>
      </c>
      <c r="AC65" s="173">
        <f t="shared" si="13"/>
        <v>0.16705476152240245</v>
      </c>
      <c r="AD65" s="53">
        <v>17816</v>
      </c>
      <c r="AE65" s="173">
        <f t="shared" si="14"/>
        <v>0.71527220170226435</v>
      </c>
      <c r="AF65" s="53"/>
      <c r="AG65" s="173">
        <f t="shared" si="15"/>
        <v>0</v>
      </c>
    </row>
    <row r="66" spans="1:33" s="74" customFormat="1" ht="13.5" customHeight="1">
      <c r="A66" s="3" t="s">
        <v>224</v>
      </c>
      <c r="B66" s="69" t="s">
        <v>163</v>
      </c>
      <c r="C66" s="53">
        <v>4096192</v>
      </c>
      <c r="D66" s="53">
        <v>818549</v>
      </c>
      <c r="E66" s="173">
        <f t="shared" si="0"/>
        <v>0.19983169734231207</v>
      </c>
      <c r="F66" s="53">
        <v>3037797</v>
      </c>
      <c r="G66" s="150">
        <f t="shared" si="1"/>
        <v>0.74161489500492161</v>
      </c>
      <c r="H66" s="53">
        <v>87111</v>
      </c>
      <c r="I66" s="173">
        <f t="shared" si="2"/>
        <v>2.1266337124822274E-2</v>
      </c>
      <c r="J66" s="3"/>
      <c r="K66" s="53">
        <v>366337</v>
      </c>
      <c r="L66" s="53">
        <v>157984</v>
      </c>
      <c r="M66" s="173">
        <f t="shared" si="3"/>
        <v>0.43125319036843124</v>
      </c>
      <c r="N66" s="53">
        <v>144358</v>
      </c>
      <c r="O66" s="173">
        <f t="shared" si="4"/>
        <v>0.39405793026639407</v>
      </c>
      <c r="P66" s="53">
        <v>2172</v>
      </c>
      <c r="Q66" s="173">
        <f t="shared" si="5"/>
        <v>5.9289670440059294E-3</v>
      </c>
      <c r="R66" s="3"/>
      <c r="S66" s="53">
        <v>5447</v>
      </c>
      <c r="T66" s="53">
        <v>1987</v>
      </c>
      <c r="U66" s="173">
        <f t="shared" si="18"/>
        <v>0.36478795667339819</v>
      </c>
      <c r="V66" s="53">
        <v>3380</v>
      </c>
      <c r="W66" s="173">
        <f t="shared" si="7"/>
        <v>0.62052505966587113</v>
      </c>
      <c r="X66" s="53"/>
      <c r="Y66" s="173">
        <f t="shared" si="8"/>
        <v>0</v>
      </c>
      <c r="Z66" s="94"/>
      <c r="AA66" s="53">
        <v>28766</v>
      </c>
      <c r="AB66" s="53">
        <v>4851</v>
      </c>
      <c r="AC66" s="173">
        <f t="shared" si="13"/>
        <v>0.16863658485712299</v>
      </c>
      <c r="AD66" s="53">
        <v>19882</v>
      </c>
      <c r="AE66" s="173">
        <f t="shared" si="14"/>
        <v>0.69116317875269417</v>
      </c>
      <c r="AF66" s="53"/>
      <c r="AG66" s="173">
        <f t="shared" si="15"/>
        <v>0</v>
      </c>
    </row>
    <row r="67" spans="1:33" s="74" customFormat="1" ht="13.5" customHeight="1">
      <c r="A67" s="3" t="s">
        <v>225</v>
      </c>
      <c r="B67" s="69" t="s">
        <v>164</v>
      </c>
      <c r="C67" s="53">
        <v>3855443</v>
      </c>
      <c r="D67" s="53">
        <v>753208</v>
      </c>
      <c r="E67" s="173">
        <f t="shared" si="0"/>
        <v>0.1953622450130893</v>
      </c>
      <c r="F67" s="53">
        <v>2770260</v>
      </c>
      <c r="G67" s="150">
        <f t="shared" si="1"/>
        <v>0.71853221536409695</v>
      </c>
      <c r="H67" s="53">
        <v>88774</v>
      </c>
      <c r="I67" s="173">
        <f t="shared" si="2"/>
        <v>2.3025628961444899E-2</v>
      </c>
      <c r="J67" s="3"/>
      <c r="K67" s="53">
        <v>325992</v>
      </c>
      <c r="L67" s="53">
        <v>141457</v>
      </c>
      <c r="M67" s="173">
        <f t="shared" si="3"/>
        <v>0.43392782644972883</v>
      </c>
      <c r="N67" s="53">
        <v>129042</v>
      </c>
      <c r="O67" s="173">
        <f t="shared" si="4"/>
        <v>0.39584406979312375</v>
      </c>
      <c r="P67" s="53">
        <v>2640</v>
      </c>
      <c r="Q67" s="173">
        <f t="shared" si="5"/>
        <v>8.0983582419200464E-3</v>
      </c>
      <c r="R67" s="3"/>
      <c r="S67" s="53">
        <v>28501</v>
      </c>
      <c r="T67" s="53">
        <v>11485</v>
      </c>
      <c r="U67" s="173">
        <f t="shared" si="18"/>
        <v>0.40296831690116136</v>
      </c>
      <c r="V67" s="53">
        <v>15983</v>
      </c>
      <c r="W67" s="173">
        <f t="shared" si="7"/>
        <v>0.56078734079505987</v>
      </c>
      <c r="X67" s="53"/>
      <c r="Y67" s="173">
        <f t="shared" si="8"/>
        <v>0</v>
      </c>
      <c r="Z67" s="94"/>
      <c r="AA67" s="53">
        <v>27323</v>
      </c>
      <c r="AB67" s="53">
        <v>4612</v>
      </c>
      <c r="AC67" s="173">
        <f t="shared" si="13"/>
        <v>0.16879552025765837</v>
      </c>
      <c r="AD67" s="53">
        <v>18856</v>
      </c>
      <c r="AE67" s="173">
        <f t="shared" si="14"/>
        <v>0.69011455550269007</v>
      </c>
      <c r="AF67" s="53"/>
      <c r="AG67" s="173">
        <f t="shared" si="15"/>
        <v>0</v>
      </c>
    </row>
    <row r="68" spans="1:33" s="74" customFormat="1" ht="13.5" customHeight="1">
      <c r="A68" s="3" t="s">
        <v>226</v>
      </c>
      <c r="B68" s="69" t="s">
        <v>165</v>
      </c>
      <c r="C68" s="53">
        <v>3574880</v>
      </c>
      <c r="D68" s="53">
        <v>701376</v>
      </c>
      <c r="E68" s="173">
        <f t="shared" si="0"/>
        <v>0.19619567649823211</v>
      </c>
      <c r="F68" s="53">
        <v>2593451</v>
      </c>
      <c r="G68" s="150">
        <f t="shared" si="1"/>
        <v>0.72546519043995883</v>
      </c>
      <c r="H68" s="53">
        <v>91209</v>
      </c>
      <c r="I68" s="173">
        <f t="shared" si="2"/>
        <v>2.5513863402407914E-2</v>
      </c>
      <c r="J68" s="3"/>
      <c r="K68" s="53">
        <v>299808</v>
      </c>
      <c r="L68" s="53">
        <v>128828</v>
      </c>
      <c r="M68" s="173">
        <f t="shared" si="3"/>
        <v>0.4297016757391397</v>
      </c>
      <c r="N68" s="53">
        <v>116845</v>
      </c>
      <c r="O68" s="173">
        <f t="shared" si="4"/>
        <v>0.38973276230120613</v>
      </c>
      <c r="P68" s="53">
        <v>1792</v>
      </c>
      <c r="Q68" s="173">
        <f t="shared" si="5"/>
        <v>5.9771587149108759E-3</v>
      </c>
      <c r="R68" s="3"/>
      <c r="S68" s="53">
        <v>16997</v>
      </c>
      <c r="T68" s="53">
        <v>6359</v>
      </c>
      <c r="U68" s="173">
        <f t="shared" si="18"/>
        <v>0.37412484556098136</v>
      </c>
      <c r="V68" s="53">
        <v>9589</v>
      </c>
      <c r="W68" s="173">
        <f t="shared" si="7"/>
        <v>0.56415838089074544</v>
      </c>
      <c r="X68" s="53"/>
      <c r="Y68" s="173">
        <f t="shared" si="8"/>
        <v>0</v>
      </c>
      <c r="Z68" s="94"/>
      <c r="AA68" s="53">
        <v>14358</v>
      </c>
      <c r="AB68" s="53">
        <v>2411</v>
      </c>
      <c r="AC68" s="173">
        <f t="shared" si="13"/>
        <v>0.16792032316478619</v>
      </c>
      <c r="AD68" s="53">
        <v>10298</v>
      </c>
      <c r="AE68" s="173">
        <f t="shared" si="14"/>
        <v>0.7172308120908204</v>
      </c>
      <c r="AF68" s="53"/>
      <c r="AG68" s="173">
        <f t="shared" si="15"/>
        <v>0</v>
      </c>
    </row>
    <row r="69" spans="1:33" s="74" customFormat="1" ht="13.5" customHeight="1">
      <c r="A69" s="3" t="s">
        <v>227</v>
      </c>
      <c r="B69" s="69" t="s">
        <v>228</v>
      </c>
      <c r="C69" s="53">
        <v>3701792</v>
      </c>
      <c r="D69" s="53">
        <v>712776</v>
      </c>
      <c r="E69" s="173">
        <f t="shared" si="0"/>
        <v>0.19254890604334332</v>
      </c>
      <c r="F69" s="53">
        <v>2693125</v>
      </c>
      <c r="G69" s="150">
        <f t="shared" si="1"/>
        <v>0.72751926634451636</v>
      </c>
      <c r="H69" s="53">
        <v>90213</v>
      </c>
      <c r="I69" s="173">
        <f t="shared" si="2"/>
        <v>2.4370088865068595E-2</v>
      </c>
      <c r="J69" s="3"/>
      <c r="K69" s="53">
        <v>202531</v>
      </c>
      <c r="L69" s="53">
        <v>91313</v>
      </c>
      <c r="M69" s="173">
        <f t="shared" si="3"/>
        <v>0.45085937461425657</v>
      </c>
      <c r="N69" s="53">
        <v>81385</v>
      </c>
      <c r="O69" s="173">
        <f t="shared" si="4"/>
        <v>0.40183971836410226</v>
      </c>
      <c r="P69" s="53">
        <v>2123</v>
      </c>
      <c r="Q69" s="173">
        <f t="shared" si="5"/>
        <v>1.0482345912477596E-2</v>
      </c>
      <c r="R69" s="3"/>
      <c r="S69" s="53">
        <v>16871</v>
      </c>
      <c r="T69" s="53">
        <v>6272</v>
      </c>
      <c r="U69" s="173">
        <f t="shared" si="18"/>
        <v>0.37176219548337386</v>
      </c>
      <c r="V69" s="53">
        <v>9781</v>
      </c>
      <c r="W69" s="173">
        <f t="shared" si="7"/>
        <v>0.57975223756742333</v>
      </c>
      <c r="X69" s="53"/>
      <c r="Y69" s="173">
        <f t="shared" si="8"/>
        <v>0</v>
      </c>
      <c r="Z69" s="94"/>
      <c r="AA69" s="53">
        <v>17509</v>
      </c>
      <c r="AB69" s="53">
        <v>3060</v>
      </c>
      <c r="AC69" s="173">
        <f t="shared" si="13"/>
        <v>0.17476726255068822</v>
      </c>
      <c r="AD69" s="53">
        <v>12209</v>
      </c>
      <c r="AE69" s="173">
        <f t="shared" si="14"/>
        <v>0.69729853218344851</v>
      </c>
      <c r="AF69" s="53"/>
      <c r="AG69" s="173">
        <f t="shared" si="15"/>
        <v>0</v>
      </c>
    </row>
    <row r="70" spans="1:33" s="74" customFormat="1" ht="13.5" customHeight="1">
      <c r="A70" s="3" t="s">
        <v>229</v>
      </c>
      <c r="B70" s="69" t="s">
        <v>167</v>
      </c>
      <c r="C70" s="53">
        <v>3338045</v>
      </c>
      <c r="D70" s="53">
        <v>658126</v>
      </c>
      <c r="E70" s="173">
        <f t="shared" si="0"/>
        <v>0.19715911559011337</v>
      </c>
      <c r="F70" s="53">
        <v>2435948</v>
      </c>
      <c r="G70" s="150">
        <f t="shared" si="1"/>
        <v>0.72975289428392964</v>
      </c>
      <c r="H70" s="53">
        <v>86984</v>
      </c>
      <c r="I70" s="173">
        <f t="shared" si="2"/>
        <v>2.6058366498953729E-2</v>
      </c>
      <c r="J70" s="3"/>
      <c r="K70" s="53">
        <v>153150</v>
      </c>
      <c r="L70" s="53">
        <v>68971</v>
      </c>
      <c r="M70" s="173">
        <f t="shared" si="3"/>
        <v>0.45034933072151484</v>
      </c>
      <c r="N70" s="53">
        <v>59103</v>
      </c>
      <c r="O70" s="173">
        <f t="shared" si="4"/>
        <v>0.38591576885406464</v>
      </c>
      <c r="P70" s="53">
        <v>1949</v>
      </c>
      <c r="Q70" s="173">
        <f t="shared" si="5"/>
        <v>1.2726085537055174E-2</v>
      </c>
      <c r="R70" s="3"/>
      <c r="S70" s="175">
        <v>20613</v>
      </c>
      <c r="T70" s="53">
        <v>8169</v>
      </c>
      <c r="U70" s="173">
        <f t="shared" si="18"/>
        <v>0.39630330374035805</v>
      </c>
      <c r="V70" s="53">
        <v>11556</v>
      </c>
      <c r="W70" s="173">
        <f t="shared" si="7"/>
        <v>0.56061708630475915</v>
      </c>
      <c r="X70" s="53"/>
      <c r="Y70" s="173">
        <f t="shared" si="8"/>
        <v>0</v>
      </c>
      <c r="Z70" s="94"/>
      <c r="AA70" s="175">
        <v>664</v>
      </c>
      <c r="AB70" s="53">
        <v>87</v>
      </c>
      <c r="AC70" s="173">
        <f t="shared" si="13"/>
        <v>0.13102409638554216</v>
      </c>
      <c r="AD70" s="53">
        <v>592</v>
      </c>
      <c r="AE70" s="173">
        <f t="shared" si="14"/>
        <v>0.89156626506024095</v>
      </c>
      <c r="AF70" s="53"/>
      <c r="AG70" s="173">
        <f t="shared" si="15"/>
        <v>0</v>
      </c>
    </row>
    <row r="71" spans="1:33" s="74" customFormat="1" ht="13.5" customHeight="1">
      <c r="A71" s="3" t="s">
        <v>230</v>
      </c>
      <c r="B71" s="69" t="s">
        <v>168</v>
      </c>
      <c r="C71" s="53">
        <v>2920428</v>
      </c>
      <c r="D71" s="53">
        <v>576349</v>
      </c>
      <c r="E71" s="173">
        <f t="shared" si="0"/>
        <v>0.19735086774952165</v>
      </c>
      <c r="F71" s="53">
        <v>2086866</v>
      </c>
      <c r="G71" s="150">
        <f t="shared" si="1"/>
        <v>0.71457539785264357</v>
      </c>
      <c r="H71" s="53">
        <v>88647</v>
      </c>
      <c r="I71" s="173">
        <f t="shared" si="2"/>
        <v>3.0354112479403703E-2</v>
      </c>
      <c r="J71" s="3"/>
      <c r="K71" s="53">
        <v>147116</v>
      </c>
      <c r="L71" s="53">
        <v>64306</v>
      </c>
      <c r="M71" s="173">
        <f t="shared" si="3"/>
        <v>0.43711085130101418</v>
      </c>
      <c r="N71" s="53">
        <v>59831</v>
      </c>
      <c r="O71" s="173">
        <f t="shared" si="4"/>
        <v>0.40669267788683761</v>
      </c>
      <c r="P71" s="53">
        <v>2670</v>
      </c>
      <c r="Q71" s="173">
        <f t="shared" si="5"/>
        <v>1.8148943690693059E-2</v>
      </c>
      <c r="R71" s="3"/>
      <c r="S71" s="175">
        <v>15496</v>
      </c>
      <c r="T71" s="53">
        <v>6558</v>
      </c>
      <c r="U71" s="173">
        <f t="shared" si="18"/>
        <v>0.42320598864223025</v>
      </c>
      <c r="V71" s="53">
        <v>8875</v>
      </c>
      <c r="W71" s="173">
        <f t="shared" si="7"/>
        <v>0.5727284460505937</v>
      </c>
      <c r="X71" s="53"/>
      <c r="Y71" s="173">
        <f t="shared" si="8"/>
        <v>0</v>
      </c>
      <c r="AA71" s="175">
        <v>714</v>
      </c>
      <c r="AB71" s="53">
        <v>93</v>
      </c>
      <c r="AC71" s="173">
        <f t="shared" si="13"/>
        <v>0.13025210084033614</v>
      </c>
      <c r="AD71" s="53">
        <v>663</v>
      </c>
      <c r="AE71" s="173">
        <f t="shared" si="14"/>
        <v>0.9285714285714286</v>
      </c>
      <c r="AF71" s="53"/>
      <c r="AG71" s="173">
        <f t="shared" si="15"/>
        <v>0</v>
      </c>
    </row>
    <row r="72" spans="1:33" s="74" customFormat="1" ht="13.5" customHeight="1">
      <c r="A72" s="3" t="s">
        <v>231</v>
      </c>
      <c r="B72" s="69" t="s">
        <v>169</v>
      </c>
      <c r="C72" s="149">
        <v>2957255</v>
      </c>
      <c r="D72" s="53">
        <v>582630</v>
      </c>
      <c r="E72" s="176">
        <f t="shared" si="0"/>
        <v>0.19701716625722165</v>
      </c>
      <c r="F72" s="53">
        <v>2134215</v>
      </c>
      <c r="G72" s="177">
        <f t="shared" si="1"/>
        <v>0.72168784903567662</v>
      </c>
      <c r="H72" s="53">
        <v>87925</v>
      </c>
      <c r="I72" s="176">
        <f t="shared" si="2"/>
        <v>2.9731964270920161E-2</v>
      </c>
      <c r="J72" s="3"/>
      <c r="K72" s="149">
        <v>122748</v>
      </c>
      <c r="L72" s="53">
        <v>53771</v>
      </c>
      <c r="M72" s="176">
        <f t="shared" si="3"/>
        <v>0.43806009059210743</v>
      </c>
      <c r="N72" s="53">
        <v>51175</v>
      </c>
      <c r="O72" s="176">
        <f t="shared" si="4"/>
        <v>0.41691106983413173</v>
      </c>
      <c r="P72" s="53">
        <v>3284</v>
      </c>
      <c r="Q72" s="176">
        <f t="shared" si="5"/>
        <v>2.6754000065174179E-2</v>
      </c>
      <c r="R72" s="3"/>
      <c r="S72" s="178">
        <v>3452</v>
      </c>
      <c r="T72" s="179">
        <v>1161</v>
      </c>
      <c r="U72" s="176">
        <f t="shared" si="18"/>
        <v>0.33632676709154113</v>
      </c>
      <c r="V72" s="179">
        <v>2083</v>
      </c>
      <c r="W72" s="176">
        <f t="shared" si="7"/>
        <v>0.60341830822711473</v>
      </c>
      <c r="X72" s="179"/>
      <c r="Y72" s="176">
        <f t="shared" si="8"/>
        <v>0</v>
      </c>
      <c r="AA72" s="178">
        <v>420</v>
      </c>
      <c r="AB72" s="179">
        <v>53</v>
      </c>
      <c r="AC72" s="176">
        <f t="shared" si="13"/>
        <v>0.12619047619047619</v>
      </c>
      <c r="AD72" s="179">
        <v>360</v>
      </c>
      <c r="AE72" s="176">
        <f t="shared" si="14"/>
        <v>0.8571428571428571</v>
      </c>
      <c r="AF72" s="179"/>
      <c r="AG72" s="176">
        <f t="shared" si="15"/>
        <v>0</v>
      </c>
    </row>
    <row r="73" spans="1:33" s="74" customFormat="1" ht="16.5" customHeight="1">
      <c r="A73" s="180" t="s">
        <v>236</v>
      </c>
      <c r="B73" s="180"/>
      <c r="C73" s="181">
        <f>SUM(C61:C72)</f>
        <v>42437646</v>
      </c>
      <c r="D73" s="181">
        <f>SUM(D61:D72)</f>
        <v>8392043</v>
      </c>
      <c r="E73" s="182">
        <f t="shared" ref="E73:E125" si="19">D73/C73</f>
        <v>0.19774996473649833</v>
      </c>
      <c r="F73" s="181">
        <f>SUM(F61:F72)</f>
        <v>30889320</v>
      </c>
      <c r="G73" s="183">
        <f t="shared" ref="G73:G125" si="20">F73/C73</f>
        <v>0.72787543399556143</v>
      </c>
      <c r="H73" s="181">
        <f>SUM(H61:H72)</f>
        <v>1017311</v>
      </c>
      <c r="I73" s="182">
        <f t="shared" ref="I73:I125" si="21">H73/C73</f>
        <v>2.3971899855142767E-2</v>
      </c>
      <c r="J73" s="184"/>
      <c r="K73" s="181">
        <f>SUM(K61:K72)</f>
        <v>3106197</v>
      </c>
      <c r="L73" s="181">
        <f>SUM(L61:L72)</f>
        <v>1340559</v>
      </c>
      <c r="M73" s="185">
        <f t="shared" ref="M73:M125" si="22">L73/K73</f>
        <v>0.43157565344374488</v>
      </c>
      <c r="N73" s="181">
        <f>SUM(N61:N72)</f>
        <v>1231593</v>
      </c>
      <c r="O73" s="186">
        <f t="shared" ref="O73:O125" si="23">N73/K73</f>
        <v>0.39649545730679669</v>
      </c>
      <c r="P73" s="181">
        <f>SUM(P61:P72)</f>
        <v>24931</v>
      </c>
      <c r="Q73" s="182">
        <f t="shared" ref="Q73:Q125" si="24">P73/K73</f>
        <v>8.0262134050094053E-3</v>
      </c>
      <c r="R73" s="184"/>
      <c r="S73" s="181">
        <f>SUM(S61:S72)</f>
        <v>165342</v>
      </c>
      <c r="T73" s="181">
        <f>SUM(T61:T72)</f>
        <v>62863</v>
      </c>
      <c r="U73" s="182">
        <f>T73/S73</f>
        <v>0.3801998282348103</v>
      </c>
      <c r="V73" s="181">
        <f>SUM(V61:V72)</f>
        <v>93607</v>
      </c>
      <c r="W73" s="182">
        <f t="shared" ref="W73:W125" si="25">V73/S73</f>
        <v>0.5661416941853854</v>
      </c>
      <c r="X73" s="181">
        <f>SUM(X61:X72)</f>
        <v>0</v>
      </c>
      <c r="Y73" s="182">
        <f t="shared" ref="Y73:Y125" si="26">X73/S73</f>
        <v>0</v>
      </c>
      <c r="Z73" s="187"/>
      <c r="AA73" s="181">
        <f>SUM(AA61:AA72)</f>
        <v>119665</v>
      </c>
      <c r="AB73" s="181">
        <f>SUM(AB61:AB72)</f>
        <v>20110</v>
      </c>
      <c r="AC73" s="182">
        <f t="shared" si="13"/>
        <v>0.16805247983955207</v>
      </c>
      <c r="AD73" s="181">
        <f>SUM(AD61:AD72)</f>
        <v>84401</v>
      </c>
      <c r="AE73" s="182">
        <f t="shared" si="14"/>
        <v>0.70531065892282618</v>
      </c>
      <c r="AF73" s="181">
        <f>SUM(AF61:AF72)</f>
        <v>0</v>
      </c>
      <c r="AG73" s="182">
        <f t="shared" si="15"/>
        <v>0</v>
      </c>
    </row>
    <row r="74" spans="1:33" s="74" customFormat="1" ht="13.5" customHeight="1">
      <c r="A74" s="141" t="s">
        <v>219</v>
      </c>
      <c r="B74" s="69" t="s">
        <v>158</v>
      </c>
      <c r="C74" s="53">
        <v>2517871</v>
      </c>
      <c r="D74" s="53">
        <v>494530</v>
      </c>
      <c r="E74" s="173">
        <f t="shared" si="19"/>
        <v>0.19640799707371823</v>
      </c>
      <c r="F74" s="53">
        <v>1813513</v>
      </c>
      <c r="G74" s="150">
        <f t="shared" si="20"/>
        <v>0.72025651830455173</v>
      </c>
      <c r="H74" s="53">
        <v>76968</v>
      </c>
      <c r="I74" s="173">
        <f t="shared" si="21"/>
        <v>3.0568682827674651E-2</v>
      </c>
      <c r="J74" s="3"/>
      <c r="K74" s="53">
        <v>165313</v>
      </c>
      <c r="L74" s="53">
        <v>70796</v>
      </c>
      <c r="M74" s="173">
        <f t="shared" si="22"/>
        <v>0.42825428127249521</v>
      </c>
      <c r="N74" s="53">
        <v>71552</v>
      </c>
      <c r="O74" s="173">
        <f t="shared" si="23"/>
        <v>0.43282742434049348</v>
      </c>
      <c r="P74" s="53">
        <v>921</v>
      </c>
      <c r="Q74" s="173">
        <f t="shared" si="24"/>
        <v>5.5712496899820337E-3</v>
      </c>
      <c r="R74" s="3"/>
      <c r="S74" s="149">
        <v>30491</v>
      </c>
      <c r="T74" s="149">
        <v>11714</v>
      </c>
      <c r="U74" s="173">
        <f t="shared" ref="U74:U85" si="27">T74/S74</f>
        <v>0.38417893804729264</v>
      </c>
      <c r="V74" s="149">
        <v>17074</v>
      </c>
      <c r="W74" s="173">
        <f t="shared" si="25"/>
        <v>0.55996851529959657</v>
      </c>
      <c r="X74" s="149"/>
      <c r="Y74" s="173">
        <f t="shared" si="26"/>
        <v>0</v>
      </c>
      <c r="Z74" s="94"/>
      <c r="AA74" s="149">
        <v>209</v>
      </c>
      <c r="AB74" s="149">
        <v>26</v>
      </c>
      <c r="AC74" s="173">
        <f t="shared" si="13"/>
        <v>0.12440191387559808</v>
      </c>
      <c r="AD74" s="53">
        <v>174</v>
      </c>
      <c r="AE74" s="173">
        <f t="shared" si="14"/>
        <v>0.83253588516746413</v>
      </c>
      <c r="AF74" s="53"/>
      <c r="AG74" s="173">
        <f t="shared" si="15"/>
        <v>0</v>
      </c>
    </row>
    <row r="75" spans="1:33" s="74" customFormat="1" ht="13.5" customHeight="1">
      <c r="A75" s="3" t="s">
        <v>220</v>
      </c>
      <c r="B75" s="69" t="s">
        <v>159</v>
      </c>
      <c r="C75" s="53">
        <v>2643817</v>
      </c>
      <c r="D75" s="53">
        <v>519085</v>
      </c>
      <c r="E75" s="173">
        <f t="shared" si="19"/>
        <v>0.19633923225397218</v>
      </c>
      <c r="F75" s="53">
        <v>1913910</v>
      </c>
      <c r="G75" s="150">
        <f t="shared" si="20"/>
        <v>0.72391924251943307</v>
      </c>
      <c r="H75" s="53">
        <v>74947</v>
      </c>
      <c r="I75" s="173">
        <f t="shared" si="21"/>
        <v>2.8348028626792247E-2</v>
      </c>
      <c r="J75" s="3"/>
      <c r="K75" s="53">
        <v>236135</v>
      </c>
      <c r="L75" s="53">
        <v>100141</v>
      </c>
      <c r="M75" s="173">
        <f t="shared" si="22"/>
        <v>0.42408368094522203</v>
      </c>
      <c r="N75" s="53">
        <v>99670</v>
      </c>
      <c r="O75" s="173">
        <f t="shared" si="23"/>
        <v>0.42208905922459611</v>
      </c>
      <c r="P75" s="53">
        <v>1154</v>
      </c>
      <c r="Q75" s="173">
        <f t="shared" si="24"/>
        <v>4.8870349588159313E-3</v>
      </c>
      <c r="R75" s="3"/>
      <c r="S75" s="53">
        <v>17797</v>
      </c>
      <c r="T75" s="53">
        <v>7173</v>
      </c>
      <c r="U75" s="173">
        <f t="shared" si="27"/>
        <v>0.40304545709951117</v>
      </c>
      <c r="V75" s="53">
        <v>10088</v>
      </c>
      <c r="W75" s="173">
        <f t="shared" si="25"/>
        <v>0.56683710737764792</v>
      </c>
      <c r="X75" s="53"/>
      <c r="Y75" s="173">
        <f t="shared" si="26"/>
        <v>0</v>
      </c>
      <c r="Z75" s="94"/>
      <c r="AA75" s="53">
        <v>426</v>
      </c>
      <c r="AB75" s="53">
        <v>52</v>
      </c>
      <c r="AC75" s="173">
        <f t="shared" si="13"/>
        <v>0.12206572769953052</v>
      </c>
      <c r="AD75" s="53">
        <v>354</v>
      </c>
      <c r="AE75" s="173">
        <f t="shared" si="14"/>
        <v>0.83098591549295775</v>
      </c>
      <c r="AF75" s="53"/>
      <c r="AG75" s="173">
        <f t="shared" si="15"/>
        <v>0</v>
      </c>
    </row>
    <row r="76" spans="1:33" s="74" customFormat="1" ht="13.5" customHeight="1">
      <c r="A76" s="3" t="s">
        <v>221</v>
      </c>
      <c r="B76" s="69" t="s">
        <v>160</v>
      </c>
      <c r="C76" s="53">
        <v>2934752</v>
      </c>
      <c r="D76" s="53">
        <v>576491</v>
      </c>
      <c r="E76" s="173">
        <f t="shared" si="19"/>
        <v>0.19643601912529576</v>
      </c>
      <c r="F76" s="53">
        <v>2088646</v>
      </c>
      <c r="G76" s="150">
        <f t="shared" si="20"/>
        <v>0.71169420789218307</v>
      </c>
      <c r="H76" s="53">
        <v>86327</v>
      </c>
      <c r="I76" s="173">
        <f t="shared" si="21"/>
        <v>2.9415432717994568E-2</v>
      </c>
      <c r="J76" s="3"/>
      <c r="K76" s="53">
        <v>400691</v>
      </c>
      <c r="L76" s="53">
        <v>174777</v>
      </c>
      <c r="M76" s="173">
        <f t="shared" si="22"/>
        <v>0.43618898353095026</v>
      </c>
      <c r="N76" s="53">
        <v>149641</v>
      </c>
      <c r="O76" s="173">
        <f t="shared" si="23"/>
        <v>0.3734573524236881</v>
      </c>
      <c r="P76" s="53">
        <v>2563</v>
      </c>
      <c r="Q76" s="173">
        <f t="shared" si="24"/>
        <v>6.3964501323962855E-3</v>
      </c>
      <c r="R76" s="3"/>
      <c r="S76" s="53">
        <v>4054</v>
      </c>
      <c r="T76" s="53">
        <v>1255</v>
      </c>
      <c r="U76" s="173">
        <f t="shared" si="27"/>
        <v>0.30957079427725703</v>
      </c>
      <c r="V76" s="53">
        <v>2445</v>
      </c>
      <c r="W76" s="173">
        <f t="shared" si="25"/>
        <v>0.60310804144055252</v>
      </c>
      <c r="X76" s="53"/>
      <c r="Y76" s="173">
        <f t="shared" si="26"/>
        <v>0</v>
      </c>
      <c r="Z76" s="94"/>
      <c r="AA76" s="53">
        <v>474</v>
      </c>
      <c r="AB76" s="53">
        <v>58</v>
      </c>
      <c r="AC76" s="173">
        <f t="shared" si="13"/>
        <v>0.12236286919831224</v>
      </c>
      <c r="AD76" s="53">
        <v>476</v>
      </c>
      <c r="AE76" s="173">
        <f t="shared" si="14"/>
        <v>1.0042194092827004</v>
      </c>
      <c r="AF76" s="53"/>
      <c r="AG76" s="173">
        <f t="shared" si="15"/>
        <v>0</v>
      </c>
    </row>
    <row r="77" spans="1:33" s="74" customFormat="1" ht="13.5" customHeight="1">
      <c r="A77" s="3" t="s">
        <v>222</v>
      </c>
      <c r="B77" s="69" t="s">
        <v>161</v>
      </c>
      <c r="C77" s="53">
        <v>3927838</v>
      </c>
      <c r="D77" s="53">
        <v>781254</v>
      </c>
      <c r="E77" s="173">
        <f t="shared" si="19"/>
        <v>0.19890178770102027</v>
      </c>
      <c r="F77" s="53">
        <v>2838110</v>
      </c>
      <c r="G77" s="150">
        <f t="shared" si="20"/>
        <v>0.72256289592391543</v>
      </c>
      <c r="H77" s="53">
        <v>82287</v>
      </c>
      <c r="I77" s="173">
        <f t="shared" si="21"/>
        <v>2.0949692935401103E-2</v>
      </c>
      <c r="J77" s="3"/>
      <c r="K77" s="53">
        <v>429264</v>
      </c>
      <c r="L77" s="53">
        <v>189574</v>
      </c>
      <c r="M77" s="173">
        <f t="shared" si="22"/>
        <v>0.44162566625666255</v>
      </c>
      <c r="N77" s="53">
        <v>172080</v>
      </c>
      <c r="O77" s="173">
        <f t="shared" si="23"/>
        <v>0.40087219054008721</v>
      </c>
      <c r="P77" s="53">
        <v>3652</v>
      </c>
      <c r="Q77" s="173">
        <f t="shared" si="24"/>
        <v>8.5075850758507578E-3</v>
      </c>
      <c r="R77" s="3"/>
      <c r="S77" s="53">
        <v>6013</v>
      </c>
      <c r="T77" s="53">
        <v>2055</v>
      </c>
      <c r="U77" s="173">
        <f t="shared" si="27"/>
        <v>0.34175952103775153</v>
      </c>
      <c r="V77" s="53">
        <v>3883</v>
      </c>
      <c r="W77" s="173">
        <f t="shared" si="25"/>
        <v>0.64576750374189251</v>
      </c>
      <c r="X77" s="53"/>
      <c r="Y77" s="173">
        <f t="shared" si="26"/>
        <v>0</v>
      </c>
      <c r="Z77" s="94"/>
      <c r="AA77" s="53">
        <v>565</v>
      </c>
      <c r="AB77" s="53">
        <v>68</v>
      </c>
      <c r="AC77" s="173">
        <f t="shared" si="13"/>
        <v>0.12035398230088495</v>
      </c>
      <c r="AD77" s="53">
        <v>469</v>
      </c>
      <c r="AE77" s="173">
        <f t="shared" si="14"/>
        <v>0.83008849557522124</v>
      </c>
      <c r="AF77" s="53"/>
      <c r="AG77" s="173">
        <f t="shared" si="15"/>
        <v>0</v>
      </c>
    </row>
    <row r="78" spans="1:33" s="74" customFormat="1" ht="13.5" customHeight="1">
      <c r="A78" s="3" t="s">
        <v>223</v>
      </c>
      <c r="B78" s="69" t="s">
        <v>162</v>
      </c>
      <c r="C78" s="53">
        <v>4142910</v>
      </c>
      <c r="D78" s="53">
        <v>791530</v>
      </c>
      <c r="E78" s="173">
        <f t="shared" si="19"/>
        <v>0.19105652789947164</v>
      </c>
      <c r="F78" s="53">
        <v>3024748</v>
      </c>
      <c r="G78" s="150">
        <f t="shared" si="20"/>
        <v>0.73010227110895487</v>
      </c>
      <c r="H78" s="53">
        <v>88619</v>
      </c>
      <c r="I78" s="173">
        <f t="shared" si="21"/>
        <v>2.139052018991482E-2</v>
      </c>
      <c r="J78" s="3"/>
      <c r="K78" s="53">
        <v>361566</v>
      </c>
      <c r="L78" s="53">
        <v>157761</v>
      </c>
      <c r="M78" s="173">
        <f t="shared" si="22"/>
        <v>0.43632697764723455</v>
      </c>
      <c r="N78" s="53">
        <v>145907</v>
      </c>
      <c r="O78" s="173">
        <f t="shared" si="23"/>
        <v>0.40354181532555605</v>
      </c>
      <c r="P78" s="53">
        <v>3250</v>
      </c>
      <c r="Q78" s="173">
        <f t="shared" si="24"/>
        <v>8.988677032685596E-3</v>
      </c>
      <c r="R78" s="3"/>
      <c r="S78" s="53">
        <v>38900</v>
      </c>
      <c r="T78" s="53">
        <v>16309</v>
      </c>
      <c r="U78" s="173">
        <f t="shared" si="27"/>
        <v>0.41925449871465298</v>
      </c>
      <c r="V78" s="53">
        <v>21748</v>
      </c>
      <c r="W78" s="173">
        <f t="shared" si="25"/>
        <v>0.55907455012853469</v>
      </c>
      <c r="X78" s="53"/>
      <c r="Y78" s="173">
        <f t="shared" si="26"/>
        <v>0</v>
      </c>
      <c r="Z78" s="94"/>
      <c r="AA78" s="53">
        <v>20881</v>
      </c>
      <c r="AB78" s="53">
        <v>3389</v>
      </c>
      <c r="AC78" s="173">
        <f t="shared" si="13"/>
        <v>0.16230065609884584</v>
      </c>
      <c r="AD78" s="53">
        <v>14983</v>
      </c>
      <c r="AE78" s="173">
        <f t="shared" si="14"/>
        <v>0.71754226330156601</v>
      </c>
      <c r="AF78" s="53"/>
      <c r="AG78" s="173">
        <f t="shared" si="15"/>
        <v>0</v>
      </c>
    </row>
    <row r="79" spans="1:33" s="74" customFormat="1" ht="13.5" customHeight="1">
      <c r="A79" s="3" t="s">
        <v>224</v>
      </c>
      <c r="B79" s="69" t="s">
        <v>163</v>
      </c>
      <c r="C79" s="53">
        <v>3922971</v>
      </c>
      <c r="D79" s="53">
        <v>750233</v>
      </c>
      <c r="E79" s="173">
        <f t="shared" si="19"/>
        <v>0.19124102625280687</v>
      </c>
      <c r="F79" s="53">
        <v>2847309</v>
      </c>
      <c r="G79" s="150">
        <f t="shared" si="20"/>
        <v>0.72580424377340547</v>
      </c>
      <c r="H79" s="53">
        <v>91938</v>
      </c>
      <c r="I79" s="173">
        <f t="shared" si="21"/>
        <v>2.3435809237437648E-2</v>
      </c>
      <c r="J79" s="3"/>
      <c r="K79" s="53">
        <v>408129</v>
      </c>
      <c r="L79" s="53">
        <v>185084</v>
      </c>
      <c r="M79" s="173">
        <f t="shared" si="22"/>
        <v>0.45349387081045456</v>
      </c>
      <c r="N79" s="53">
        <v>162931</v>
      </c>
      <c r="O79" s="173">
        <f t="shared" si="23"/>
        <v>0.39921446405425737</v>
      </c>
      <c r="P79" s="53">
        <v>3464</v>
      </c>
      <c r="Q79" s="173">
        <f t="shared" si="24"/>
        <v>8.4875125266766147E-3</v>
      </c>
      <c r="R79" s="3"/>
      <c r="S79" s="53">
        <v>7551</v>
      </c>
      <c r="T79" s="53">
        <v>2431</v>
      </c>
      <c r="U79" s="173">
        <f t="shared" si="27"/>
        <v>0.32194411336246853</v>
      </c>
      <c r="V79" s="53">
        <v>5082</v>
      </c>
      <c r="W79" s="173">
        <f t="shared" si="25"/>
        <v>0.67302344060389352</v>
      </c>
      <c r="X79" s="53"/>
      <c r="Y79" s="173">
        <f t="shared" si="26"/>
        <v>0</v>
      </c>
      <c r="Z79" s="94"/>
      <c r="AA79" s="53">
        <v>20460</v>
      </c>
      <c r="AB79" s="53">
        <v>3364</v>
      </c>
      <c r="AC79" s="173">
        <f t="shared" si="13"/>
        <v>0.16441837732160314</v>
      </c>
      <c r="AD79" s="53">
        <v>14053</v>
      </c>
      <c r="AE79" s="173">
        <f t="shared" si="14"/>
        <v>0.68685239491691108</v>
      </c>
      <c r="AF79" s="53"/>
      <c r="AG79" s="173">
        <f t="shared" si="15"/>
        <v>0</v>
      </c>
    </row>
    <row r="80" spans="1:33" s="74" customFormat="1" ht="13.5" customHeight="1">
      <c r="A80" s="3" t="s">
        <v>225</v>
      </c>
      <c r="B80" s="69" t="s">
        <v>164</v>
      </c>
      <c r="C80" s="53">
        <v>3473834</v>
      </c>
      <c r="D80" s="53">
        <v>663234</v>
      </c>
      <c r="E80" s="173">
        <f t="shared" si="19"/>
        <v>0.1909227671788577</v>
      </c>
      <c r="F80" s="53">
        <v>2508179</v>
      </c>
      <c r="G80" s="150">
        <f t="shared" si="20"/>
        <v>0.72202039590838252</v>
      </c>
      <c r="H80" s="53">
        <v>90499</v>
      </c>
      <c r="I80" s="173">
        <f t="shared" si="21"/>
        <v>2.6051619046851403E-2</v>
      </c>
      <c r="J80" s="3"/>
      <c r="K80" s="53">
        <v>376442</v>
      </c>
      <c r="L80" s="53">
        <v>167418</v>
      </c>
      <c r="M80" s="173">
        <f t="shared" si="22"/>
        <v>0.44473783477932854</v>
      </c>
      <c r="N80" s="53">
        <v>150093</v>
      </c>
      <c r="O80" s="173">
        <f t="shared" si="23"/>
        <v>0.39871480865578229</v>
      </c>
      <c r="P80" s="53">
        <v>3479</v>
      </c>
      <c r="Q80" s="173">
        <f t="shared" si="24"/>
        <v>9.2417955488494907E-3</v>
      </c>
      <c r="R80" s="3"/>
      <c r="S80" s="53">
        <v>20796</v>
      </c>
      <c r="T80" s="53">
        <v>8005</v>
      </c>
      <c r="U80" s="173">
        <f t="shared" si="27"/>
        <v>0.38492979419119061</v>
      </c>
      <c r="V80" s="53">
        <v>11795</v>
      </c>
      <c r="W80" s="173">
        <f t="shared" si="25"/>
        <v>0.56717638007309101</v>
      </c>
      <c r="X80" s="53"/>
      <c r="Y80" s="173">
        <f t="shared" si="26"/>
        <v>0</v>
      </c>
      <c r="Z80" s="94"/>
      <c r="AA80" s="53">
        <v>27953</v>
      </c>
      <c r="AB80" s="53">
        <v>4598</v>
      </c>
      <c r="AC80" s="173">
        <f t="shared" si="13"/>
        <v>0.16449039459092046</v>
      </c>
      <c r="AD80" s="53">
        <v>19635</v>
      </c>
      <c r="AE80" s="173">
        <f t="shared" si="14"/>
        <v>0.70242907737988769</v>
      </c>
      <c r="AF80" s="53"/>
      <c r="AG80" s="173">
        <f t="shared" si="15"/>
        <v>0</v>
      </c>
    </row>
    <row r="81" spans="1:33" s="74" customFormat="1" ht="13.5" customHeight="1">
      <c r="A81" s="3" t="s">
        <v>226</v>
      </c>
      <c r="B81" s="69" t="s">
        <v>165</v>
      </c>
      <c r="C81" s="53">
        <v>3146980</v>
      </c>
      <c r="D81" s="53">
        <v>602365</v>
      </c>
      <c r="E81" s="173">
        <f t="shared" si="19"/>
        <v>0.19141049514137362</v>
      </c>
      <c r="F81" s="53">
        <v>2251800</v>
      </c>
      <c r="G81" s="150">
        <f t="shared" si="20"/>
        <v>0.71554315566034743</v>
      </c>
      <c r="H81" s="53">
        <v>108571</v>
      </c>
      <c r="I81" s="173">
        <f t="shared" si="21"/>
        <v>3.4500060375343977E-2</v>
      </c>
      <c r="J81" s="3"/>
      <c r="K81" s="53">
        <v>312395</v>
      </c>
      <c r="L81" s="53">
        <v>138484</v>
      </c>
      <c r="M81" s="173">
        <f t="shared" si="22"/>
        <v>0.44329774804334254</v>
      </c>
      <c r="N81" s="53">
        <v>135776</v>
      </c>
      <c r="O81" s="173">
        <f t="shared" si="23"/>
        <v>0.43462923542310217</v>
      </c>
      <c r="P81" s="53">
        <v>4815</v>
      </c>
      <c r="Q81" s="173">
        <f t="shared" si="24"/>
        <v>1.5413178828086236E-2</v>
      </c>
      <c r="R81" s="3"/>
      <c r="S81" s="53">
        <v>21735</v>
      </c>
      <c r="T81" s="53">
        <v>7994</v>
      </c>
      <c r="U81" s="173">
        <f t="shared" si="27"/>
        <v>0.36779388083735909</v>
      </c>
      <c r="V81" s="53">
        <v>12243</v>
      </c>
      <c r="W81" s="173">
        <f t="shared" si="25"/>
        <v>0.56328502415458936</v>
      </c>
      <c r="X81" s="53"/>
      <c r="Y81" s="173">
        <f t="shared" si="26"/>
        <v>0</v>
      </c>
      <c r="Z81" s="94"/>
      <c r="AA81" s="53">
        <v>22708</v>
      </c>
      <c r="AB81" s="53">
        <v>3813</v>
      </c>
      <c r="AC81" s="173">
        <f t="shared" si="13"/>
        <v>0.16791439140391051</v>
      </c>
      <c r="AD81" s="53">
        <v>16345</v>
      </c>
      <c r="AE81" s="173">
        <f t="shared" si="14"/>
        <v>0.71979038224414305</v>
      </c>
      <c r="AF81" s="53"/>
      <c r="AG81" s="173">
        <f t="shared" si="15"/>
        <v>0</v>
      </c>
    </row>
    <row r="82" spans="1:33" s="74" customFormat="1" ht="13.5" customHeight="1">
      <c r="A82" s="3" t="s">
        <v>227</v>
      </c>
      <c r="B82" s="69" t="s">
        <v>228</v>
      </c>
      <c r="C82" s="53">
        <v>2873464</v>
      </c>
      <c r="D82" s="53">
        <v>551443</v>
      </c>
      <c r="E82" s="173">
        <f t="shared" si="19"/>
        <v>0.19190879022670895</v>
      </c>
      <c r="F82" s="53">
        <v>2048590</v>
      </c>
      <c r="G82" s="150">
        <f t="shared" si="20"/>
        <v>0.71293393618294854</v>
      </c>
      <c r="H82" s="53">
        <v>99502</v>
      </c>
      <c r="I82" s="173">
        <f t="shared" si="21"/>
        <v>3.4627891631842267E-2</v>
      </c>
      <c r="J82" s="3"/>
      <c r="K82" s="53">
        <v>202234</v>
      </c>
      <c r="L82" s="53">
        <v>91192</v>
      </c>
      <c r="M82" s="173">
        <f t="shared" si="22"/>
        <v>0.45092318799015002</v>
      </c>
      <c r="N82" s="53">
        <v>86429</v>
      </c>
      <c r="O82" s="173">
        <f t="shared" si="23"/>
        <v>0.42737126299237516</v>
      </c>
      <c r="P82" s="53">
        <v>5011</v>
      </c>
      <c r="Q82" s="173">
        <f t="shared" si="24"/>
        <v>2.4778227202151962E-2</v>
      </c>
      <c r="R82" s="3"/>
      <c r="S82" s="53">
        <v>20243</v>
      </c>
      <c r="T82" s="53">
        <v>7583</v>
      </c>
      <c r="U82" s="173">
        <f t="shared" si="27"/>
        <v>0.37459862668576793</v>
      </c>
      <c r="V82" s="53">
        <v>11595</v>
      </c>
      <c r="W82" s="173">
        <f t="shared" si="25"/>
        <v>0.57279059427950407</v>
      </c>
      <c r="X82" s="53"/>
      <c r="Y82" s="173">
        <f t="shared" si="26"/>
        <v>0</v>
      </c>
      <c r="Z82" s="94"/>
      <c r="AA82" s="53">
        <v>23919</v>
      </c>
      <c r="AB82" s="53">
        <v>3816</v>
      </c>
      <c r="AC82" s="173">
        <f t="shared" si="13"/>
        <v>0.15953844224256866</v>
      </c>
      <c r="AD82" s="53">
        <v>16934</v>
      </c>
      <c r="AE82" s="173">
        <f t="shared" si="14"/>
        <v>0.70797274133534016</v>
      </c>
      <c r="AF82" s="53"/>
      <c r="AG82" s="173">
        <f t="shared" si="15"/>
        <v>0</v>
      </c>
    </row>
    <row r="83" spans="1:33" s="74" customFormat="1" ht="13.5" customHeight="1">
      <c r="A83" s="3" t="s">
        <v>229</v>
      </c>
      <c r="B83" s="69" t="s">
        <v>167</v>
      </c>
      <c r="C83" s="53">
        <v>2916139</v>
      </c>
      <c r="D83" s="53">
        <v>564739</v>
      </c>
      <c r="E83" s="173">
        <f t="shared" si="19"/>
        <v>0.19365983583087087</v>
      </c>
      <c r="F83" s="53">
        <v>2097498</v>
      </c>
      <c r="G83" s="150">
        <f t="shared" si="20"/>
        <v>0.71927229806260951</v>
      </c>
      <c r="H83" s="53">
        <v>89031</v>
      </c>
      <c r="I83" s="173">
        <f t="shared" si="21"/>
        <v>3.0530437678039354E-2</v>
      </c>
      <c r="J83" s="3"/>
      <c r="K83" s="53">
        <v>150518</v>
      </c>
      <c r="L83" s="53">
        <v>67899</v>
      </c>
      <c r="M83" s="173">
        <f t="shared" si="22"/>
        <v>0.45110219375755722</v>
      </c>
      <c r="N83" s="53">
        <v>61791</v>
      </c>
      <c r="O83" s="173">
        <f t="shared" si="23"/>
        <v>0.41052232955526913</v>
      </c>
      <c r="P83" s="53">
        <v>4029</v>
      </c>
      <c r="Q83" s="173">
        <f t="shared" si="24"/>
        <v>2.6767562683532867E-2</v>
      </c>
      <c r="R83" s="3"/>
      <c r="S83" s="175">
        <v>23147</v>
      </c>
      <c r="T83" s="53">
        <v>7499</v>
      </c>
      <c r="U83" s="173">
        <f t="shared" si="27"/>
        <v>0.32397286905430511</v>
      </c>
      <c r="V83" s="53">
        <v>13115</v>
      </c>
      <c r="W83" s="173">
        <f t="shared" si="25"/>
        <v>0.56659610316671705</v>
      </c>
      <c r="X83" s="53"/>
      <c r="Y83" s="173">
        <f t="shared" si="26"/>
        <v>0</v>
      </c>
      <c r="Z83" s="94"/>
      <c r="AA83" s="175">
        <v>11327</v>
      </c>
      <c r="AB83" s="53">
        <v>1784</v>
      </c>
      <c r="AC83" s="173">
        <f t="shared" si="13"/>
        <v>0.15749977928842587</v>
      </c>
      <c r="AD83" s="53">
        <v>8526</v>
      </c>
      <c r="AE83" s="173">
        <f t="shared" si="14"/>
        <v>0.75271475236161389</v>
      </c>
      <c r="AF83" s="53"/>
      <c r="AG83" s="173">
        <f t="shared" si="15"/>
        <v>0</v>
      </c>
    </row>
    <row r="84" spans="1:33" s="74" customFormat="1" ht="13.5" customHeight="1">
      <c r="A84" s="3" t="s">
        <v>230</v>
      </c>
      <c r="B84" s="69" t="s">
        <v>168</v>
      </c>
      <c r="C84" s="53">
        <v>3323050</v>
      </c>
      <c r="D84" s="53">
        <v>644807</v>
      </c>
      <c r="E84" s="173">
        <f t="shared" si="19"/>
        <v>0.1940407156076496</v>
      </c>
      <c r="F84" s="53">
        <v>2393207</v>
      </c>
      <c r="G84" s="150">
        <f t="shared" si="20"/>
        <v>0.72018386723040584</v>
      </c>
      <c r="H84" s="53">
        <v>93691</v>
      </c>
      <c r="I84" s="173">
        <f t="shared" si="21"/>
        <v>2.8194279351800303E-2</v>
      </c>
      <c r="J84" s="3"/>
      <c r="K84" s="53">
        <v>150460</v>
      </c>
      <c r="L84" s="53">
        <v>66891</v>
      </c>
      <c r="M84" s="173">
        <f t="shared" si="22"/>
        <v>0.44457663166290046</v>
      </c>
      <c r="N84" s="53">
        <v>62816</v>
      </c>
      <c r="O84" s="173">
        <f t="shared" si="23"/>
        <v>0.41749302140103683</v>
      </c>
      <c r="P84" s="53">
        <v>3345</v>
      </c>
      <c r="Q84" s="173">
        <f t="shared" si="24"/>
        <v>2.2231822411272098E-2</v>
      </c>
      <c r="R84" s="3"/>
      <c r="S84" s="175">
        <v>5903</v>
      </c>
      <c r="T84" s="53">
        <v>2011</v>
      </c>
      <c r="U84" s="173">
        <f t="shared" si="27"/>
        <v>0.34067423344062342</v>
      </c>
      <c r="V84" s="53">
        <v>3971</v>
      </c>
      <c r="W84" s="173">
        <f t="shared" si="25"/>
        <v>0.67270879213959001</v>
      </c>
      <c r="X84" s="53"/>
      <c r="Y84" s="173">
        <f t="shared" si="26"/>
        <v>0</v>
      </c>
      <c r="AA84" s="175">
        <v>2897</v>
      </c>
      <c r="AB84" s="53">
        <v>380</v>
      </c>
      <c r="AC84" s="173">
        <f t="shared" si="13"/>
        <v>0.13117017604418363</v>
      </c>
      <c r="AD84" s="53">
        <v>2046</v>
      </c>
      <c r="AE84" s="173">
        <f t="shared" si="14"/>
        <v>0.70624784259578877</v>
      </c>
      <c r="AF84" s="53"/>
      <c r="AG84" s="173">
        <f t="shared" si="15"/>
        <v>0</v>
      </c>
    </row>
    <row r="85" spans="1:33" s="74" customFormat="1" ht="13.5" customHeight="1">
      <c r="A85" s="3" t="s">
        <v>231</v>
      </c>
      <c r="B85" s="69" t="s">
        <v>169</v>
      </c>
      <c r="C85" s="149">
        <v>2622045</v>
      </c>
      <c r="D85" s="53">
        <v>505966</v>
      </c>
      <c r="E85" s="176">
        <f t="shared" si="19"/>
        <v>0.19296617716324471</v>
      </c>
      <c r="F85" s="53">
        <v>1872995</v>
      </c>
      <c r="G85" s="177">
        <f t="shared" si="20"/>
        <v>0.71432603178053766</v>
      </c>
      <c r="H85" s="53">
        <v>85398</v>
      </c>
      <c r="I85" s="176">
        <f t="shared" si="21"/>
        <v>3.2569235081777774E-2</v>
      </c>
      <c r="J85" s="3"/>
      <c r="K85" s="149">
        <v>189318</v>
      </c>
      <c r="L85" s="53">
        <v>87052</v>
      </c>
      <c r="M85" s="176">
        <f t="shared" si="22"/>
        <v>0.45981892899777094</v>
      </c>
      <c r="N85" s="53">
        <v>82981</v>
      </c>
      <c r="O85" s="176">
        <f t="shared" si="23"/>
        <v>0.43831542695359132</v>
      </c>
      <c r="P85" s="53">
        <v>2910</v>
      </c>
      <c r="Q85" s="176">
        <f t="shared" si="24"/>
        <v>1.5370963141381169E-2</v>
      </c>
      <c r="R85" s="3"/>
      <c r="S85" s="178">
        <v>22155</v>
      </c>
      <c r="T85" s="179">
        <v>8254</v>
      </c>
      <c r="U85" s="176">
        <f t="shared" si="27"/>
        <v>0.37255698487925976</v>
      </c>
      <c r="V85" s="179">
        <v>12481</v>
      </c>
      <c r="W85" s="176">
        <f t="shared" si="25"/>
        <v>0.56334913112164298</v>
      </c>
      <c r="X85" s="179"/>
      <c r="Y85" s="176">
        <f t="shared" si="26"/>
        <v>0</v>
      </c>
      <c r="AA85" s="178">
        <v>623</v>
      </c>
      <c r="AB85" s="179">
        <v>77</v>
      </c>
      <c r="AC85" s="176">
        <f t="shared" si="13"/>
        <v>0.12359550561797752</v>
      </c>
      <c r="AD85" s="179">
        <v>501</v>
      </c>
      <c r="AE85" s="176">
        <f t="shared" si="14"/>
        <v>0.8041733547351525</v>
      </c>
      <c r="AF85" s="179"/>
      <c r="AG85" s="176">
        <f t="shared" si="15"/>
        <v>0</v>
      </c>
    </row>
    <row r="86" spans="1:33" s="74" customFormat="1" ht="16.5" customHeight="1">
      <c r="A86" s="180" t="s">
        <v>237</v>
      </c>
      <c r="B86" s="180"/>
      <c r="C86" s="181">
        <f>SUM(C74:C85)</f>
        <v>38445671</v>
      </c>
      <c r="D86" s="181">
        <f>SUM(D74:D85)</f>
        <v>7445677</v>
      </c>
      <c r="E86" s="182">
        <f t="shared" si="19"/>
        <v>0.19366750030191957</v>
      </c>
      <c r="F86" s="181">
        <f>SUM(F74:F85)</f>
        <v>27698505</v>
      </c>
      <c r="G86" s="183">
        <f t="shared" si="20"/>
        <v>0.72045835797741697</v>
      </c>
      <c r="H86" s="181">
        <f>SUM(H74:H85)</f>
        <v>1067778</v>
      </c>
      <c r="I86" s="182">
        <f t="shared" si="21"/>
        <v>2.7773686145313992E-2</v>
      </c>
      <c r="J86" s="184"/>
      <c r="K86" s="181">
        <f>SUM(K74:K85)</f>
        <v>3382465</v>
      </c>
      <c r="L86" s="181">
        <f>SUM(L74:L85)</f>
        <v>1497069</v>
      </c>
      <c r="M86" s="185">
        <f t="shared" si="22"/>
        <v>0.44259704091542706</v>
      </c>
      <c r="N86" s="181">
        <f>SUM(N74:N85)</f>
        <v>1381667</v>
      </c>
      <c r="O86" s="186">
        <f t="shared" si="23"/>
        <v>0.40847931907647234</v>
      </c>
      <c r="P86" s="181">
        <f>SUM(P74:P85)</f>
        <v>38593</v>
      </c>
      <c r="Q86" s="182">
        <f t="shared" si="24"/>
        <v>1.1409726338631737E-2</v>
      </c>
      <c r="R86" s="184"/>
      <c r="S86" s="181">
        <f>SUM(S74:S85)</f>
        <v>218785</v>
      </c>
      <c r="T86" s="181">
        <f>SUM(T74:T85)</f>
        <v>82283</v>
      </c>
      <c r="U86" s="182">
        <f>T86/S86</f>
        <v>0.37609068263363576</v>
      </c>
      <c r="V86" s="181">
        <f>SUM(V74:V85)</f>
        <v>125520</v>
      </c>
      <c r="W86" s="182">
        <f t="shared" si="25"/>
        <v>0.57371392005850497</v>
      </c>
      <c r="X86" s="181">
        <f>SUM(X74:X85)</f>
        <v>0</v>
      </c>
      <c r="Y86" s="182">
        <f t="shared" si="26"/>
        <v>0</v>
      </c>
      <c r="Z86" s="187"/>
      <c r="AA86" s="181">
        <f>SUM(AA74:AA85)</f>
        <v>132442</v>
      </c>
      <c r="AB86" s="181">
        <f>SUM(AB74:AB85)</f>
        <v>21425</v>
      </c>
      <c r="AC86" s="182">
        <f t="shared" si="13"/>
        <v>0.16176892526539918</v>
      </c>
      <c r="AD86" s="181">
        <f>SUM(AD74:AD85)</f>
        <v>94496</v>
      </c>
      <c r="AE86" s="182">
        <f t="shared" si="14"/>
        <v>0.71348967850077771</v>
      </c>
      <c r="AF86" s="181">
        <f>SUM(AF74:AF85)</f>
        <v>0</v>
      </c>
      <c r="AG86" s="182">
        <f t="shared" si="15"/>
        <v>0</v>
      </c>
    </row>
    <row r="87" spans="1:33" s="74" customFormat="1" ht="13.5" customHeight="1">
      <c r="A87" s="141" t="s">
        <v>219</v>
      </c>
      <c r="B87" s="69" t="s">
        <v>158</v>
      </c>
      <c r="C87" s="53">
        <v>1885017</v>
      </c>
      <c r="D87" s="53">
        <v>367518</v>
      </c>
      <c r="E87" s="173">
        <f t="shared" si="19"/>
        <v>0.19496800294108754</v>
      </c>
      <c r="F87" s="53">
        <v>1362759</v>
      </c>
      <c r="G87" s="150">
        <f t="shared" si="20"/>
        <v>0.72294255171173527</v>
      </c>
      <c r="H87" s="53">
        <v>73082</v>
      </c>
      <c r="I87" s="173">
        <f t="shared" si="21"/>
        <v>3.8769942127842877E-2</v>
      </c>
      <c r="J87" s="3"/>
      <c r="K87" s="53">
        <v>204410</v>
      </c>
      <c r="L87" s="53">
        <v>83686</v>
      </c>
      <c r="M87" s="173">
        <f t="shared" si="22"/>
        <v>0.40940267110219658</v>
      </c>
      <c r="N87" s="53">
        <v>87413</v>
      </c>
      <c r="O87" s="173">
        <f t="shared" si="23"/>
        <v>0.42763563426446849</v>
      </c>
      <c r="P87" s="53">
        <v>2437</v>
      </c>
      <c r="Q87" s="173">
        <f t="shared" si="24"/>
        <v>1.1922117313242992E-2</v>
      </c>
      <c r="R87" s="3"/>
      <c r="S87" s="149">
        <v>15383</v>
      </c>
      <c r="T87" s="149">
        <v>5386</v>
      </c>
      <c r="U87" s="173">
        <f t="shared" ref="U87:U98" si="28">T87/S87</f>
        <v>0.35012676331014758</v>
      </c>
      <c r="V87" s="149">
        <v>8897</v>
      </c>
      <c r="W87" s="173">
        <f t="shared" si="25"/>
        <v>0.57836572840148215</v>
      </c>
      <c r="X87" s="149">
        <v>0</v>
      </c>
      <c r="Y87" s="173">
        <f t="shared" si="26"/>
        <v>0</v>
      </c>
      <c r="Z87" s="94"/>
      <c r="AA87" s="149">
        <v>474</v>
      </c>
      <c r="AB87" s="149">
        <v>62</v>
      </c>
      <c r="AC87" s="173">
        <f t="shared" si="13"/>
        <v>0.13080168776371309</v>
      </c>
      <c r="AD87" s="53">
        <v>394</v>
      </c>
      <c r="AE87" s="173">
        <f t="shared" si="14"/>
        <v>0.83122362869198307</v>
      </c>
      <c r="AF87" s="53">
        <v>0</v>
      </c>
      <c r="AG87" s="173">
        <f t="shared" si="15"/>
        <v>0</v>
      </c>
    </row>
    <row r="88" spans="1:33" s="74" customFormat="1" ht="13.5" customHeight="1">
      <c r="A88" s="3" t="s">
        <v>220</v>
      </c>
      <c r="B88" s="69" t="s">
        <v>159</v>
      </c>
      <c r="C88" s="53">
        <v>1554451</v>
      </c>
      <c r="D88" s="53">
        <v>301861</v>
      </c>
      <c r="E88" s="173">
        <f t="shared" si="19"/>
        <v>0.19419138975754141</v>
      </c>
      <c r="F88" s="53">
        <v>1106890</v>
      </c>
      <c r="G88" s="150">
        <f t="shared" si="20"/>
        <v>0.712077768935785</v>
      </c>
      <c r="H88" s="53">
        <v>68183</v>
      </c>
      <c r="I88" s="173">
        <f t="shared" si="21"/>
        <v>4.3863074487391365E-2</v>
      </c>
      <c r="J88" s="3"/>
      <c r="K88" s="53">
        <v>224359</v>
      </c>
      <c r="L88" s="53">
        <v>95217</v>
      </c>
      <c r="M88" s="173">
        <f t="shared" si="22"/>
        <v>0.42439572292620309</v>
      </c>
      <c r="N88" s="53">
        <v>98757</v>
      </c>
      <c r="O88" s="173">
        <f t="shared" si="23"/>
        <v>0.44017400683725638</v>
      </c>
      <c r="P88" s="53">
        <v>2508</v>
      </c>
      <c r="Q88" s="173">
        <f t="shared" si="24"/>
        <v>1.1178513008169941E-2</v>
      </c>
      <c r="R88" s="3"/>
      <c r="S88" s="53">
        <v>15323</v>
      </c>
      <c r="T88" s="53">
        <v>5672</v>
      </c>
      <c r="U88" s="173">
        <f t="shared" si="28"/>
        <v>0.37016250081576713</v>
      </c>
      <c r="V88" s="53">
        <v>8537</v>
      </c>
      <c r="W88" s="173">
        <f t="shared" si="25"/>
        <v>0.55713633100567772</v>
      </c>
      <c r="X88" s="53">
        <v>0</v>
      </c>
      <c r="Y88" s="173">
        <f t="shared" si="26"/>
        <v>0</v>
      </c>
      <c r="Z88" s="94"/>
      <c r="AA88" s="53">
        <v>270</v>
      </c>
      <c r="AB88" s="53">
        <v>35</v>
      </c>
      <c r="AC88" s="173">
        <f t="shared" ref="AC88:AC125" si="29">AB88/AA88</f>
        <v>0.12962962962962962</v>
      </c>
      <c r="AD88" s="53">
        <v>224</v>
      </c>
      <c r="AE88" s="173">
        <f t="shared" ref="AE88:AE125" si="30">AD88/AA88</f>
        <v>0.82962962962962961</v>
      </c>
      <c r="AF88" s="53">
        <v>0</v>
      </c>
      <c r="AG88" s="173">
        <f t="shared" ref="AG88:AG125" si="31">AF88/AA88</f>
        <v>0</v>
      </c>
    </row>
    <row r="89" spans="1:33" s="74" customFormat="1" ht="13.5" customHeight="1">
      <c r="A89" s="3" t="s">
        <v>221</v>
      </c>
      <c r="B89" s="69" t="s">
        <v>160</v>
      </c>
      <c r="C89" s="53">
        <v>2111736</v>
      </c>
      <c r="D89" s="53">
        <v>414086</v>
      </c>
      <c r="E89" s="173">
        <f t="shared" si="19"/>
        <v>0.19608795796444253</v>
      </c>
      <c r="F89" s="53">
        <v>1541438</v>
      </c>
      <c r="G89" s="150">
        <f t="shared" si="20"/>
        <v>0.7299387802263162</v>
      </c>
      <c r="H89" s="53">
        <v>85036</v>
      </c>
      <c r="I89" s="173">
        <f t="shared" si="21"/>
        <v>4.0268291112146595E-2</v>
      </c>
      <c r="J89" s="3"/>
      <c r="K89" s="53">
        <v>443656</v>
      </c>
      <c r="L89" s="53">
        <v>190543</v>
      </c>
      <c r="M89" s="173">
        <f t="shared" si="22"/>
        <v>0.4294836540021999</v>
      </c>
      <c r="N89" s="53">
        <v>193559</v>
      </c>
      <c r="O89" s="173">
        <f t="shared" si="23"/>
        <v>0.43628171376021063</v>
      </c>
      <c r="P89" s="53">
        <v>4655</v>
      </c>
      <c r="Q89" s="173">
        <f t="shared" si="24"/>
        <v>1.0492363452765205E-2</v>
      </c>
      <c r="R89" s="3"/>
      <c r="S89" s="53">
        <v>7535</v>
      </c>
      <c r="T89" s="53">
        <v>2238</v>
      </c>
      <c r="U89" s="173">
        <f t="shared" si="28"/>
        <v>0.29701393497013934</v>
      </c>
      <c r="V89" s="53">
        <v>5241</v>
      </c>
      <c r="W89" s="173">
        <f t="shared" si="25"/>
        <v>0.69555408095554083</v>
      </c>
      <c r="X89" s="53">
        <v>0</v>
      </c>
      <c r="Y89" s="173">
        <f t="shared" si="26"/>
        <v>0</v>
      </c>
      <c r="Z89" s="94"/>
      <c r="AA89" s="53">
        <v>412</v>
      </c>
      <c r="AB89" s="53">
        <v>54</v>
      </c>
      <c r="AC89" s="173">
        <f t="shared" si="29"/>
        <v>0.13106796116504854</v>
      </c>
      <c r="AD89" s="53">
        <v>342</v>
      </c>
      <c r="AE89" s="173">
        <f t="shared" si="30"/>
        <v>0.83009708737864074</v>
      </c>
      <c r="AF89" s="53">
        <v>0</v>
      </c>
      <c r="AG89" s="173">
        <f t="shared" si="31"/>
        <v>0</v>
      </c>
    </row>
    <row r="90" spans="1:33" s="74" customFormat="1" ht="13.5" customHeight="1">
      <c r="A90" s="3" t="s">
        <v>222</v>
      </c>
      <c r="B90" s="69" t="s">
        <v>161</v>
      </c>
      <c r="C90" s="53">
        <v>2878991</v>
      </c>
      <c r="D90" s="53">
        <v>549342</v>
      </c>
      <c r="E90" s="173">
        <f t="shared" si="19"/>
        <v>0.19081059996366784</v>
      </c>
      <c r="F90" s="53">
        <v>2127724</v>
      </c>
      <c r="G90" s="150">
        <f t="shared" si="20"/>
        <v>0.73905198036395392</v>
      </c>
      <c r="H90" s="53">
        <v>81340</v>
      </c>
      <c r="I90" s="173">
        <f t="shared" si="21"/>
        <v>2.8252953899473809E-2</v>
      </c>
      <c r="J90" s="3"/>
      <c r="K90" s="53">
        <v>419324</v>
      </c>
      <c r="L90" s="53">
        <v>180698</v>
      </c>
      <c r="M90" s="173">
        <f t="shared" si="22"/>
        <v>0.43092692047199777</v>
      </c>
      <c r="N90" s="53">
        <v>183717</v>
      </c>
      <c r="O90" s="173">
        <f t="shared" si="23"/>
        <v>0.43812660377178508</v>
      </c>
      <c r="P90" s="53">
        <v>3359</v>
      </c>
      <c r="Q90" s="173">
        <f t="shared" si="24"/>
        <v>8.0105121576632861E-3</v>
      </c>
      <c r="R90" s="3"/>
      <c r="S90" s="53">
        <v>15099</v>
      </c>
      <c r="T90" s="53">
        <v>5536</v>
      </c>
      <c r="U90" s="173">
        <f t="shared" si="28"/>
        <v>0.36664679780117887</v>
      </c>
      <c r="V90" s="53">
        <v>8637</v>
      </c>
      <c r="W90" s="173">
        <f t="shared" si="25"/>
        <v>0.57202463739320486</v>
      </c>
      <c r="X90" s="53">
        <v>0</v>
      </c>
      <c r="Y90" s="173">
        <f t="shared" si="26"/>
        <v>0</v>
      </c>
      <c r="Z90" s="94"/>
      <c r="AA90" s="53">
        <v>6339</v>
      </c>
      <c r="AB90" s="53">
        <v>1062</v>
      </c>
      <c r="AC90" s="173">
        <f t="shared" si="29"/>
        <v>0.16753431140558447</v>
      </c>
      <c r="AD90" s="53">
        <v>4375</v>
      </c>
      <c r="AE90" s="173">
        <f t="shared" si="30"/>
        <v>0.69017195141189458</v>
      </c>
      <c r="AF90" s="53">
        <v>0</v>
      </c>
      <c r="AG90" s="173">
        <f t="shared" si="31"/>
        <v>0</v>
      </c>
    </row>
    <row r="91" spans="1:33" s="74" customFormat="1" ht="13.5" customHeight="1">
      <c r="A91" s="3" t="s">
        <v>223</v>
      </c>
      <c r="B91" s="69" t="s">
        <v>162</v>
      </c>
      <c r="C91" s="53">
        <v>3493949</v>
      </c>
      <c r="D91" s="53">
        <v>684859</v>
      </c>
      <c r="E91" s="173">
        <f t="shared" si="19"/>
        <v>0.19601287826467989</v>
      </c>
      <c r="F91" s="53">
        <v>2604952</v>
      </c>
      <c r="G91" s="150">
        <f t="shared" si="20"/>
        <v>0.74556096840566366</v>
      </c>
      <c r="H91" s="53">
        <v>88159</v>
      </c>
      <c r="I91" s="173">
        <f t="shared" si="21"/>
        <v>2.5231908078795655E-2</v>
      </c>
      <c r="J91" s="3"/>
      <c r="K91" s="53">
        <v>419980</v>
      </c>
      <c r="L91" s="53">
        <v>180335</v>
      </c>
      <c r="M91" s="173">
        <f t="shared" si="22"/>
        <v>0.42938949473784466</v>
      </c>
      <c r="N91" s="53">
        <v>180595</v>
      </c>
      <c r="O91" s="173">
        <f t="shared" si="23"/>
        <v>0.43000857183675412</v>
      </c>
      <c r="P91" s="53">
        <v>3638</v>
      </c>
      <c r="Q91" s="173">
        <f t="shared" si="24"/>
        <v>8.6623172532025328E-3</v>
      </c>
      <c r="R91" s="3"/>
      <c r="S91" s="53">
        <v>3683</v>
      </c>
      <c r="T91" s="53">
        <v>1185</v>
      </c>
      <c r="U91" s="173">
        <f t="shared" si="28"/>
        <v>0.3217485745316318</v>
      </c>
      <c r="V91" s="53">
        <v>2445</v>
      </c>
      <c r="W91" s="173">
        <f t="shared" si="25"/>
        <v>0.66386098289437956</v>
      </c>
      <c r="X91" s="53">
        <v>0</v>
      </c>
      <c r="Y91" s="173">
        <f t="shared" si="26"/>
        <v>0</v>
      </c>
      <c r="Z91" s="94"/>
      <c r="AA91" s="53">
        <v>9978</v>
      </c>
      <c r="AB91" s="53">
        <v>1682</v>
      </c>
      <c r="AC91" s="173">
        <f t="shared" si="29"/>
        <v>0.16857085588294246</v>
      </c>
      <c r="AD91" s="53">
        <v>7311</v>
      </c>
      <c r="AE91" s="173">
        <f t="shared" si="30"/>
        <v>0.73271196632591706</v>
      </c>
      <c r="AF91" s="53">
        <v>0</v>
      </c>
      <c r="AG91" s="173">
        <f t="shared" si="31"/>
        <v>0</v>
      </c>
    </row>
    <row r="92" spans="1:33" s="74" customFormat="1" ht="13.5" customHeight="1">
      <c r="A92" s="3" t="s">
        <v>224</v>
      </c>
      <c r="B92" s="69" t="s">
        <v>163</v>
      </c>
      <c r="C92" s="53">
        <v>3017678</v>
      </c>
      <c r="D92" s="53">
        <v>578535</v>
      </c>
      <c r="E92" s="173">
        <f t="shared" si="19"/>
        <v>0.19171528572631011</v>
      </c>
      <c r="F92" s="53">
        <v>2164635</v>
      </c>
      <c r="G92" s="150">
        <f t="shared" si="20"/>
        <v>0.7173180836391424</v>
      </c>
      <c r="H92" s="53">
        <v>150324</v>
      </c>
      <c r="I92" s="173">
        <f t="shared" si="21"/>
        <v>4.9814459992086633E-2</v>
      </c>
      <c r="J92" s="3"/>
      <c r="K92" s="53">
        <v>348134</v>
      </c>
      <c r="L92" s="53">
        <v>151271</v>
      </c>
      <c r="M92" s="173">
        <f t="shared" si="22"/>
        <v>0.43451946664215502</v>
      </c>
      <c r="N92" s="53">
        <v>157761</v>
      </c>
      <c r="O92" s="173">
        <f t="shared" si="23"/>
        <v>0.45316171359304175</v>
      </c>
      <c r="P92" s="53">
        <v>2989</v>
      </c>
      <c r="Q92" s="173">
        <f t="shared" si="24"/>
        <v>8.5857744431741805E-3</v>
      </c>
      <c r="R92" s="3"/>
      <c r="S92" s="53">
        <v>15437</v>
      </c>
      <c r="T92" s="53">
        <v>5388</v>
      </c>
      <c r="U92" s="173">
        <f t="shared" si="28"/>
        <v>0.34903154758048843</v>
      </c>
      <c r="V92" s="53">
        <v>8773</v>
      </c>
      <c r="W92" s="173">
        <f t="shared" si="25"/>
        <v>0.5683099047742437</v>
      </c>
      <c r="X92" s="53">
        <v>2</v>
      </c>
      <c r="Y92" s="173">
        <f t="shared" si="26"/>
        <v>1.2955885210857033E-4</v>
      </c>
      <c r="Z92" s="94"/>
      <c r="AA92" s="53">
        <v>23603</v>
      </c>
      <c r="AB92" s="53">
        <v>3999</v>
      </c>
      <c r="AC92" s="173">
        <f t="shared" si="29"/>
        <v>0.16942761513366944</v>
      </c>
      <c r="AD92" s="53">
        <v>16238</v>
      </c>
      <c r="AE92" s="173">
        <f t="shared" si="30"/>
        <v>0.6879633944837521</v>
      </c>
      <c r="AF92" s="53">
        <v>0</v>
      </c>
      <c r="AG92" s="173">
        <f t="shared" si="31"/>
        <v>0</v>
      </c>
    </row>
    <row r="93" spans="1:33" s="74" customFormat="1" ht="13.5" customHeight="1">
      <c r="A93" s="3" t="s">
        <v>225</v>
      </c>
      <c r="B93" s="69" t="s">
        <v>164</v>
      </c>
      <c r="C93" s="53">
        <v>2551641</v>
      </c>
      <c r="D93" s="53">
        <v>493042</v>
      </c>
      <c r="E93" s="173">
        <f t="shared" si="19"/>
        <v>0.19322545765646498</v>
      </c>
      <c r="F93" s="53">
        <v>1831723</v>
      </c>
      <c r="G93" s="150">
        <f t="shared" si="20"/>
        <v>0.71786078057218861</v>
      </c>
      <c r="H93" s="53">
        <v>124997</v>
      </c>
      <c r="I93" s="173">
        <f t="shared" si="21"/>
        <v>4.8986906857195034E-2</v>
      </c>
      <c r="J93" s="3"/>
      <c r="K93" s="53">
        <v>402141</v>
      </c>
      <c r="L93" s="53">
        <v>177881</v>
      </c>
      <c r="M93" s="173">
        <f t="shared" si="22"/>
        <v>0.44233490243471818</v>
      </c>
      <c r="N93" s="53">
        <v>183704</v>
      </c>
      <c r="O93" s="173">
        <f t="shared" si="23"/>
        <v>0.45681489825707899</v>
      </c>
      <c r="P93" s="53">
        <v>3753</v>
      </c>
      <c r="Q93" s="173">
        <f t="shared" si="24"/>
        <v>9.3325475392959188E-3</v>
      </c>
      <c r="R93" s="3"/>
      <c r="S93" s="53">
        <v>3560</v>
      </c>
      <c r="T93" s="53">
        <v>934</v>
      </c>
      <c r="U93" s="173">
        <f t="shared" si="28"/>
        <v>0.26235955056179777</v>
      </c>
      <c r="V93" s="53">
        <v>2415</v>
      </c>
      <c r="W93" s="173">
        <f t="shared" si="25"/>
        <v>0.6783707865168539</v>
      </c>
      <c r="X93" s="53">
        <v>0</v>
      </c>
      <c r="Y93" s="173">
        <f t="shared" si="26"/>
        <v>0</v>
      </c>
      <c r="Z93" s="94"/>
      <c r="AA93" s="53">
        <v>25995</v>
      </c>
      <c r="AB93" s="53">
        <v>4285</v>
      </c>
      <c r="AC93" s="173">
        <f t="shared" si="29"/>
        <v>0.16483939219080593</v>
      </c>
      <c r="AD93" s="53">
        <v>18387</v>
      </c>
      <c r="AE93" s="173">
        <f t="shared" si="30"/>
        <v>0.70732833237160997</v>
      </c>
      <c r="AF93" s="53">
        <v>0</v>
      </c>
      <c r="AG93" s="173">
        <f t="shared" si="31"/>
        <v>0</v>
      </c>
    </row>
    <row r="94" spans="1:33" s="74" customFormat="1" ht="13.5" customHeight="1">
      <c r="A94" s="3" t="s">
        <v>226</v>
      </c>
      <c r="B94" s="69" t="s">
        <v>165</v>
      </c>
      <c r="C94" s="53">
        <v>2078639</v>
      </c>
      <c r="D94" s="53">
        <v>405589</v>
      </c>
      <c r="E94" s="173">
        <f t="shared" si="19"/>
        <v>0.19512238536850315</v>
      </c>
      <c r="F94" s="53">
        <v>1501151</v>
      </c>
      <c r="G94" s="150">
        <f t="shared" si="20"/>
        <v>0.72217975319427763</v>
      </c>
      <c r="H94" s="53">
        <v>107280</v>
      </c>
      <c r="I94" s="173">
        <f t="shared" si="21"/>
        <v>5.1610693343096134E-2</v>
      </c>
      <c r="J94" s="3"/>
      <c r="K94" s="53">
        <v>405950</v>
      </c>
      <c r="L94" s="53">
        <v>174631</v>
      </c>
      <c r="M94" s="173">
        <f t="shared" si="22"/>
        <v>0.43017859342283532</v>
      </c>
      <c r="N94" s="53">
        <v>185358</v>
      </c>
      <c r="O94" s="173">
        <f t="shared" si="23"/>
        <v>0.45660302992979429</v>
      </c>
      <c r="P94" s="53">
        <v>4907</v>
      </c>
      <c r="Q94" s="173">
        <f t="shared" si="24"/>
        <v>1.2087695529006036E-2</v>
      </c>
      <c r="R94" s="3"/>
      <c r="S94" s="53">
        <v>16715</v>
      </c>
      <c r="T94" s="53">
        <v>5948</v>
      </c>
      <c r="U94" s="173">
        <f t="shared" si="28"/>
        <v>0.35584804068202214</v>
      </c>
      <c r="V94" s="53">
        <v>8303</v>
      </c>
      <c r="W94" s="173">
        <f t="shared" si="25"/>
        <v>0.49673945557882143</v>
      </c>
      <c r="X94" s="53">
        <v>1207</v>
      </c>
      <c r="Y94" s="173">
        <f t="shared" si="26"/>
        <v>7.2210589291055935E-2</v>
      </c>
      <c r="Z94" s="94"/>
      <c r="AA94" s="53">
        <v>16894</v>
      </c>
      <c r="AB94" s="53">
        <v>2700</v>
      </c>
      <c r="AC94" s="173">
        <f t="shared" si="29"/>
        <v>0.15982005445720374</v>
      </c>
      <c r="AD94" s="53">
        <v>12376</v>
      </c>
      <c r="AE94" s="173">
        <f t="shared" si="30"/>
        <v>0.73256777554161245</v>
      </c>
      <c r="AF94" s="53">
        <v>156</v>
      </c>
      <c r="AG94" s="173">
        <f t="shared" si="31"/>
        <v>9.2340475908606612E-3</v>
      </c>
    </row>
    <row r="95" spans="1:33" s="74" customFormat="1" ht="13.5" customHeight="1">
      <c r="A95" s="3" t="s">
        <v>227</v>
      </c>
      <c r="B95" s="69" t="s">
        <v>228</v>
      </c>
      <c r="C95" s="53">
        <v>1907363</v>
      </c>
      <c r="D95" s="53">
        <v>370562</v>
      </c>
      <c r="E95" s="173">
        <f t="shared" si="19"/>
        <v>0.19427974643526166</v>
      </c>
      <c r="F95" s="53">
        <v>1370616</v>
      </c>
      <c r="G95" s="150">
        <f t="shared" si="20"/>
        <v>0.71859210858132405</v>
      </c>
      <c r="H95" s="53">
        <v>100011</v>
      </c>
      <c r="I95" s="173">
        <f t="shared" si="21"/>
        <v>5.2434172205290758E-2</v>
      </c>
      <c r="J95" s="3"/>
      <c r="K95" s="53">
        <v>353168</v>
      </c>
      <c r="L95" s="53">
        <v>154790</v>
      </c>
      <c r="M95" s="173">
        <f t="shared" si="22"/>
        <v>0.43828999229828297</v>
      </c>
      <c r="N95" s="53">
        <v>147237</v>
      </c>
      <c r="O95" s="173">
        <f t="shared" si="23"/>
        <v>0.41690356997236444</v>
      </c>
      <c r="P95" s="53">
        <v>3891</v>
      </c>
      <c r="Q95" s="173">
        <f t="shared" si="24"/>
        <v>1.101741947175282E-2</v>
      </c>
      <c r="R95" s="3"/>
      <c r="S95" s="53">
        <v>3883</v>
      </c>
      <c r="T95" s="53">
        <v>970</v>
      </c>
      <c r="U95" s="173">
        <f t="shared" si="28"/>
        <v>0.24980685037342262</v>
      </c>
      <c r="V95" s="53">
        <v>942</v>
      </c>
      <c r="W95" s="173">
        <f t="shared" si="25"/>
        <v>0.24259593098120011</v>
      </c>
      <c r="X95" s="53">
        <v>1449</v>
      </c>
      <c r="Y95" s="173">
        <f t="shared" si="26"/>
        <v>0.37316507854751479</v>
      </c>
      <c r="Z95" s="94"/>
      <c r="AA95" s="53">
        <v>20149</v>
      </c>
      <c r="AB95" s="53">
        <v>3208</v>
      </c>
      <c r="AC95" s="173">
        <f t="shared" si="29"/>
        <v>0.15921385676708522</v>
      </c>
      <c r="AD95" s="53">
        <v>14312</v>
      </c>
      <c r="AE95" s="173">
        <f t="shared" si="30"/>
        <v>0.71030820388108595</v>
      </c>
      <c r="AF95" s="53">
        <v>237</v>
      </c>
      <c r="AG95" s="173">
        <f t="shared" si="31"/>
        <v>1.1762370340959848E-2</v>
      </c>
    </row>
    <row r="96" spans="1:33" s="74" customFormat="1" ht="13.5" customHeight="1">
      <c r="A96" s="3" t="s">
        <v>229</v>
      </c>
      <c r="B96" s="69" t="s">
        <v>167</v>
      </c>
      <c r="C96" s="53">
        <v>1860826</v>
      </c>
      <c r="D96" s="53">
        <v>361359</v>
      </c>
      <c r="E96" s="173">
        <f t="shared" si="19"/>
        <v>0.19419279395279301</v>
      </c>
      <c r="F96" s="53">
        <v>1331317</v>
      </c>
      <c r="G96" s="150">
        <f t="shared" si="20"/>
        <v>0.71544410922891233</v>
      </c>
      <c r="H96" s="53">
        <v>95842</v>
      </c>
      <c r="I96" s="173">
        <f t="shared" si="21"/>
        <v>5.1505084301272659E-2</v>
      </c>
      <c r="J96" s="3"/>
      <c r="K96" s="53">
        <v>256492</v>
      </c>
      <c r="L96" s="53">
        <v>115691</v>
      </c>
      <c r="M96" s="173">
        <f t="shared" si="22"/>
        <v>0.45105110490775541</v>
      </c>
      <c r="N96" s="53">
        <v>107569</v>
      </c>
      <c r="O96" s="173">
        <f t="shared" si="23"/>
        <v>0.41938539993450086</v>
      </c>
      <c r="P96" s="53">
        <v>3891</v>
      </c>
      <c r="Q96" s="173">
        <f t="shared" si="24"/>
        <v>1.5170063783665767E-2</v>
      </c>
      <c r="R96" s="3"/>
      <c r="S96" s="175">
        <v>19436</v>
      </c>
      <c r="T96" s="53">
        <v>6866</v>
      </c>
      <c r="U96" s="173">
        <f t="shared" si="28"/>
        <v>0.35326198806338754</v>
      </c>
      <c r="V96" s="53">
        <v>9248</v>
      </c>
      <c r="W96" s="173">
        <f t="shared" si="25"/>
        <v>0.47581806956163819</v>
      </c>
      <c r="X96" s="53">
        <v>768</v>
      </c>
      <c r="Y96" s="173">
        <f t="shared" si="26"/>
        <v>3.9514303354599711E-2</v>
      </c>
      <c r="Z96" s="94"/>
      <c r="AA96" s="175">
        <v>27285</v>
      </c>
      <c r="AB96" s="53">
        <v>4380</v>
      </c>
      <c r="AC96" s="173">
        <f t="shared" si="29"/>
        <v>0.1605277625068719</v>
      </c>
      <c r="AD96" s="53">
        <v>19065</v>
      </c>
      <c r="AE96" s="173">
        <f t="shared" si="30"/>
        <v>0.69873556899395273</v>
      </c>
      <c r="AF96" s="53">
        <v>110</v>
      </c>
      <c r="AG96" s="173">
        <f t="shared" si="31"/>
        <v>4.0315191497159609E-3</v>
      </c>
    </row>
    <row r="97" spans="1:33" s="74" customFormat="1" ht="13.5" customHeight="1">
      <c r="A97" s="3" t="s">
        <v>230</v>
      </c>
      <c r="B97" s="69" t="s">
        <v>168</v>
      </c>
      <c r="C97" s="53">
        <v>1898027</v>
      </c>
      <c r="D97" s="53">
        <v>369567</v>
      </c>
      <c r="E97" s="173">
        <f t="shared" si="19"/>
        <v>0.19471113951487518</v>
      </c>
      <c r="F97" s="53">
        <v>1362370</v>
      </c>
      <c r="G97" s="150">
        <f t="shared" si="20"/>
        <v>0.71778220225528933</v>
      </c>
      <c r="H97" s="53">
        <v>91491</v>
      </c>
      <c r="I97" s="173">
        <f t="shared" si="21"/>
        <v>4.8203213126051421E-2</v>
      </c>
      <c r="J97" s="3"/>
      <c r="K97" s="53">
        <v>231314</v>
      </c>
      <c r="L97" s="53">
        <v>105262</v>
      </c>
      <c r="M97" s="173">
        <f t="shared" si="22"/>
        <v>0.45506108579679572</v>
      </c>
      <c r="N97" s="53">
        <v>94862</v>
      </c>
      <c r="O97" s="173">
        <f t="shared" si="23"/>
        <v>0.41010055595424399</v>
      </c>
      <c r="P97" s="53">
        <v>3729</v>
      </c>
      <c r="Q97" s="173">
        <f t="shared" si="24"/>
        <v>1.6120943825276464E-2</v>
      </c>
      <c r="R97" s="3"/>
      <c r="S97" s="175">
        <v>4403</v>
      </c>
      <c r="T97" s="53">
        <v>1117</v>
      </c>
      <c r="U97" s="173">
        <f t="shared" si="28"/>
        <v>0.25369066545537133</v>
      </c>
      <c r="V97" s="53">
        <v>1299</v>
      </c>
      <c r="W97" s="173">
        <f t="shared" si="25"/>
        <v>0.29502611855553035</v>
      </c>
      <c r="X97" s="53">
        <v>1384</v>
      </c>
      <c r="Y97" s="173">
        <f t="shared" si="26"/>
        <v>0.31433113786054961</v>
      </c>
      <c r="AA97" s="175">
        <v>7531</v>
      </c>
      <c r="AB97" s="53">
        <v>1465</v>
      </c>
      <c r="AC97" s="173">
        <f t="shared" si="29"/>
        <v>0.1945292789802151</v>
      </c>
      <c r="AD97" s="53">
        <v>6872</v>
      </c>
      <c r="AE97" s="173">
        <f t="shared" si="30"/>
        <v>0.91249502058159604</v>
      </c>
      <c r="AF97" s="53">
        <v>0</v>
      </c>
      <c r="AG97" s="173">
        <f t="shared" si="31"/>
        <v>0</v>
      </c>
    </row>
    <row r="98" spans="1:33" s="74" customFormat="1" ht="13.5" customHeight="1">
      <c r="A98" s="3" t="s">
        <v>231</v>
      </c>
      <c r="B98" s="69" t="s">
        <v>169</v>
      </c>
      <c r="C98" s="149">
        <v>1898534</v>
      </c>
      <c r="D98" s="53">
        <v>373341</v>
      </c>
      <c r="E98" s="176">
        <f t="shared" si="19"/>
        <v>0.19664699183685938</v>
      </c>
      <c r="F98" s="53">
        <v>1362077</v>
      </c>
      <c r="G98" s="177">
        <f t="shared" si="20"/>
        <v>0.71743619023941629</v>
      </c>
      <c r="H98" s="53">
        <v>87562</v>
      </c>
      <c r="I98" s="176">
        <f t="shared" si="21"/>
        <v>4.6120849034044162E-2</v>
      </c>
      <c r="J98" s="3"/>
      <c r="K98" s="149">
        <v>216706</v>
      </c>
      <c r="L98" s="53">
        <v>99083</v>
      </c>
      <c r="M98" s="176">
        <f t="shared" si="22"/>
        <v>0.45722315025887605</v>
      </c>
      <c r="N98" s="53">
        <v>91453</v>
      </c>
      <c r="O98" s="176">
        <f t="shared" si="23"/>
        <v>0.42201415742988196</v>
      </c>
      <c r="P98" s="53">
        <v>2536</v>
      </c>
      <c r="Q98" s="176">
        <f t="shared" si="24"/>
        <v>1.1702490932415346E-2</v>
      </c>
      <c r="R98" s="3"/>
      <c r="S98" s="178">
        <v>11819</v>
      </c>
      <c r="T98" s="179">
        <v>4655</v>
      </c>
      <c r="U98" s="176">
        <f t="shared" si="28"/>
        <v>0.39385734833742281</v>
      </c>
      <c r="V98" s="179">
        <v>6568</v>
      </c>
      <c r="W98" s="176">
        <f t="shared" si="25"/>
        <v>0.55571537355106182</v>
      </c>
      <c r="X98" s="179">
        <v>0</v>
      </c>
      <c r="Y98" s="176">
        <f t="shared" si="26"/>
        <v>0</v>
      </c>
      <c r="AA98" s="178">
        <v>349</v>
      </c>
      <c r="AB98" s="179">
        <v>43</v>
      </c>
      <c r="AC98" s="176">
        <f t="shared" si="29"/>
        <v>0.12320916905444126</v>
      </c>
      <c r="AD98" s="179">
        <v>290</v>
      </c>
      <c r="AE98" s="176">
        <f t="shared" si="30"/>
        <v>0.83094555873925502</v>
      </c>
      <c r="AF98" s="179">
        <v>0</v>
      </c>
      <c r="AG98" s="176">
        <f t="shared" si="31"/>
        <v>0</v>
      </c>
    </row>
    <row r="99" spans="1:33" s="74" customFormat="1" ht="16.5" customHeight="1">
      <c r="A99" s="180" t="s">
        <v>238</v>
      </c>
      <c r="B99" s="180"/>
      <c r="C99" s="181">
        <f>SUM(C87:C98)</f>
        <v>27136852</v>
      </c>
      <c r="D99" s="181">
        <f>SUM(D87:D98)</f>
        <v>5269661</v>
      </c>
      <c r="E99" s="182">
        <f t="shared" si="19"/>
        <v>0.19418836790649113</v>
      </c>
      <c r="F99" s="181">
        <f>SUM(F87:F98)</f>
        <v>19667652</v>
      </c>
      <c r="G99" s="183">
        <f t="shared" si="20"/>
        <v>0.72475805226044643</v>
      </c>
      <c r="H99" s="181">
        <f>SUM(H87:H98)</f>
        <v>1153307</v>
      </c>
      <c r="I99" s="182">
        <f t="shared" si="21"/>
        <v>4.2499660609122976E-2</v>
      </c>
      <c r="J99" s="184"/>
      <c r="K99" s="181">
        <f>SUM(K87:K98)</f>
        <v>3925634</v>
      </c>
      <c r="L99" s="181">
        <f>SUM(L87:L98)</f>
        <v>1709088</v>
      </c>
      <c r="M99" s="185">
        <f t="shared" si="22"/>
        <v>0.43536610901576661</v>
      </c>
      <c r="N99" s="181">
        <f>SUM(N87:N98)</f>
        <v>1711985</v>
      </c>
      <c r="O99" s="186">
        <f t="shared" si="23"/>
        <v>0.4361040789844392</v>
      </c>
      <c r="P99" s="181">
        <f>SUM(P87:P98)</f>
        <v>42293</v>
      </c>
      <c r="Q99" s="182">
        <f t="shared" si="24"/>
        <v>1.0773546387666299E-2</v>
      </c>
      <c r="R99" s="184"/>
      <c r="S99" s="181">
        <f>SUM(S87:S98)</f>
        <v>132276</v>
      </c>
      <c r="T99" s="181">
        <f>SUM(T87:T98)</f>
        <v>45895</v>
      </c>
      <c r="U99" s="182">
        <f>T99/S99</f>
        <v>0.34696392391665909</v>
      </c>
      <c r="V99" s="181">
        <f>SUM(V87:V98)</f>
        <v>71305</v>
      </c>
      <c r="W99" s="182">
        <f t="shared" si="25"/>
        <v>0.53906226375154975</v>
      </c>
      <c r="X99" s="181">
        <f>SUM(X87:X98)</f>
        <v>4810</v>
      </c>
      <c r="Y99" s="182">
        <f t="shared" si="26"/>
        <v>3.6363361456348844E-2</v>
      </c>
      <c r="Z99" s="187"/>
      <c r="AA99" s="181">
        <f>SUM(AA87:AA98)</f>
        <v>139279</v>
      </c>
      <c r="AB99" s="181">
        <f>SUM(AB87:AB98)</f>
        <v>22975</v>
      </c>
      <c r="AC99" s="182">
        <f t="shared" si="29"/>
        <v>0.16495666970612943</v>
      </c>
      <c r="AD99" s="181">
        <f>SUM(AD87:AD98)</f>
        <v>100186</v>
      </c>
      <c r="AE99" s="182">
        <f t="shared" si="30"/>
        <v>0.71931877741798833</v>
      </c>
      <c r="AF99" s="181">
        <f>SUM(AF87:AF98)</f>
        <v>503</v>
      </c>
      <c r="AG99" s="182">
        <f t="shared" si="31"/>
        <v>3.6114561419883832E-3</v>
      </c>
    </row>
    <row r="100" spans="1:33" s="74" customFormat="1" ht="13.5" customHeight="1">
      <c r="A100" s="141" t="s">
        <v>219</v>
      </c>
      <c r="B100" s="69" t="s">
        <v>158</v>
      </c>
      <c r="C100" s="53">
        <v>2130427</v>
      </c>
      <c r="D100" s="53">
        <v>420329</v>
      </c>
      <c r="E100" s="173">
        <f t="shared" si="19"/>
        <v>0.19729800645598278</v>
      </c>
      <c r="F100" s="53">
        <v>1558524</v>
      </c>
      <c r="G100" s="150">
        <f t="shared" si="20"/>
        <v>0.73155475404695869</v>
      </c>
      <c r="H100" s="53">
        <v>90091</v>
      </c>
      <c r="I100" s="173">
        <f t="shared" si="21"/>
        <v>4.2287766724698854E-2</v>
      </c>
      <c r="J100" s="3"/>
      <c r="K100" s="53">
        <v>218598</v>
      </c>
      <c r="L100" s="53">
        <v>94247</v>
      </c>
      <c r="M100" s="173">
        <f t="shared" si="22"/>
        <v>0.43114301137247368</v>
      </c>
      <c r="N100" s="53">
        <v>95006</v>
      </c>
      <c r="O100" s="173">
        <f t="shared" si="23"/>
        <v>0.43461513829037779</v>
      </c>
      <c r="P100" s="53">
        <v>3614</v>
      </c>
      <c r="Q100" s="173">
        <f t="shared" si="24"/>
        <v>1.6532630673656668E-2</v>
      </c>
      <c r="R100" s="3"/>
      <c r="S100" s="149">
        <v>10303</v>
      </c>
      <c r="T100" s="149">
        <v>3956</v>
      </c>
      <c r="U100" s="173">
        <f t="shared" ref="U100:U111" si="32">T100/S100</f>
        <v>0.38396583519363292</v>
      </c>
      <c r="V100" s="149">
        <v>5789</v>
      </c>
      <c r="W100" s="173">
        <f t="shared" si="25"/>
        <v>0.56187518198582942</v>
      </c>
      <c r="X100" s="149">
        <v>0</v>
      </c>
      <c r="Y100" s="173">
        <f t="shared" si="26"/>
        <v>0</v>
      </c>
      <c r="Z100" s="94"/>
      <c r="AA100" s="149">
        <v>530</v>
      </c>
      <c r="AB100" s="149">
        <v>74</v>
      </c>
      <c r="AC100" s="173">
        <f t="shared" si="29"/>
        <v>0.13962264150943396</v>
      </c>
      <c r="AD100" s="53">
        <v>440</v>
      </c>
      <c r="AE100" s="173">
        <f t="shared" si="30"/>
        <v>0.83018867924528306</v>
      </c>
      <c r="AF100" s="53"/>
      <c r="AG100" s="173">
        <f t="shared" si="31"/>
        <v>0</v>
      </c>
    </row>
    <row r="101" spans="1:33" s="74" customFormat="1" ht="13.5" customHeight="1">
      <c r="A101" s="3" t="s">
        <v>220</v>
      </c>
      <c r="B101" s="69" t="s">
        <v>159</v>
      </c>
      <c r="C101" s="53">
        <v>2362125</v>
      </c>
      <c r="D101" s="53">
        <v>467816</v>
      </c>
      <c r="E101" s="173">
        <f t="shared" si="19"/>
        <v>0.19804879081335661</v>
      </c>
      <c r="F101" s="53">
        <v>1720925</v>
      </c>
      <c r="G101" s="150">
        <f t="shared" si="20"/>
        <v>0.72854950521246764</v>
      </c>
      <c r="H101" s="53">
        <v>84999</v>
      </c>
      <c r="I101" s="173">
        <f t="shared" si="21"/>
        <v>3.598412446420067E-2</v>
      </c>
      <c r="J101" s="3"/>
      <c r="K101" s="53">
        <v>286602</v>
      </c>
      <c r="L101" s="53">
        <v>129457</v>
      </c>
      <c r="M101" s="173">
        <f t="shared" si="22"/>
        <v>0.4516960802785745</v>
      </c>
      <c r="N101" s="53">
        <v>123936</v>
      </c>
      <c r="O101" s="173">
        <f t="shared" si="23"/>
        <v>0.43243243243243246</v>
      </c>
      <c r="P101" s="53">
        <v>2695</v>
      </c>
      <c r="Q101" s="173">
        <f t="shared" si="24"/>
        <v>9.4032839966224947E-3</v>
      </c>
      <c r="R101" s="3"/>
      <c r="S101" s="53">
        <v>583</v>
      </c>
      <c r="T101" s="53">
        <v>184</v>
      </c>
      <c r="U101" s="173">
        <f t="shared" si="32"/>
        <v>0.31560891938250429</v>
      </c>
      <c r="V101" s="53">
        <v>362</v>
      </c>
      <c r="W101" s="173">
        <f t="shared" si="25"/>
        <v>0.62092624356775306</v>
      </c>
      <c r="X101" s="53">
        <v>0</v>
      </c>
      <c r="Y101" s="173">
        <f t="shared" si="26"/>
        <v>0</v>
      </c>
      <c r="Z101" s="94"/>
      <c r="AA101" s="53">
        <v>356</v>
      </c>
      <c r="AB101" s="53">
        <v>44</v>
      </c>
      <c r="AC101" s="173">
        <f t="shared" si="29"/>
        <v>0.12359550561797752</v>
      </c>
      <c r="AD101" s="53">
        <v>545</v>
      </c>
      <c r="AE101" s="173">
        <f t="shared" si="30"/>
        <v>1.5308988764044944</v>
      </c>
      <c r="AF101" s="53"/>
      <c r="AG101" s="173">
        <f t="shared" si="31"/>
        <v>0</v>
      </c>
    </row>
    <row r="102" spans="1:33" s="74" customFormat="1" ht="13.5" customHeight="1">
      <c r="A102" s="3" t="s">
        <v>221</v>
      </c>
      <c r="B102" s="69" t="s">
        <v>160</v>
      </c>
      <c r="C102" s="53">
        <v>2907942</v>
      </c>
      <c r="D102" s="53">
        <v>580195</v>
      </c>
      <c r="E102" s="173">
        <f t="shared" si="19"/>
        <v>0.19952082950760366</v>
      </c>
      <c r="F102" s="53">
        <v>2128951</v>
      </c>
      <c r="G102" s="150">
        <f t="shared" si="20"/>
        <v>0.73211604633104788</v>
      </c>
      <c r="H102" s="53">
        <v>89358</v>
      </c>
      <c r="I102" s="173">
        <f t="shared" si="21"/>
        <v>3.072894851410379E-2</v>
      </c>
      <c r="J102" s="3"/>
      <c r="K102" s="53">
        <v>374493</v>
      </c>
      <c r="L102" s="53">
        <v>157365</v>
      </c>
      <c r="M102" s="173">
        <f t="shared" si="22"/>
        <v>0.42020812138010588</v>
      </c>
      <c r="N102" s="53">
        <v>163042</v>
      </c>
      <c r="O102" s="173">
        <f t="shared" si="23"/>
        <v>0.43536728323359847</v>
      </c>
      <c r="P102" s="53">
        <v>3938</v>
      </c>
      <c r="Q102" s="173">
        <f t="shared" si="24"/>
        <v>1.051555035741656E-2</v>
      </c>
      <c r="R102" s="3"/>
      <c r="S102" s="53">
        <v>1957</v>
      </c>
      <c r="T102" s="53">
        <v>813</v>
      </c>
      <c r="U102" s="173">
        <f t="shared" si="32"/>
        <v>0.41543178334184977</v>
      </c>
      <c r="V102" s="53">
        <v>1162</v>
      </c>
      <c r="W102" s="173">
        <f t="shared" si="25"/>
        <v>0.59376596831885542</v>
      </c>
      <c r="X102" s="53">
        <v>174</v>
      </c>
      <c r="Y102" s="173">
        <f t="shared" si="26"/>
        <v>8.8911599386816559E-2</v>
      </c>
      <c r="Z102" s="94"/>
      <c r="AA102" s="53">
        <v>382</v>
      </c>
      <c r="AB102" s="53">
        <v>47</v>
      </c>
      <c r="AC102" s="173">
        <f t="shared" si="29"/>
        <v>0.12303664921465969</v>
      </c>
      <c r="AD102" s="53">
        <v>347</v>
      </c>
      <c r="AE102" s="173">
        <f t="shared" si="30"/>
        <v>0.90837696335078533</v>
      </c>
      <c r="AF102" s="53"/>
      <c r="AG102" s="173">
        <f t="shared" si="31"/>
        <v>0</v>
      </c>
    </row>
    <row r="103" spans="1:33" s="74" customFormat="1" ht="13.5" customHeight="1">
      <c r="A103" s="3" t="s">
        <v>222</v>
      </c>
      <c r="B103" s="69" t="s">
        <v>161</v>
      </c>
      <c r="C103" s="53">
        <v>3826521</v>
      </c>
      <c r="D103" s="53">
        <v>773733</v>
      </c>
      <c r="E103" s="173">
        <f t="shared" si="19"/>
        <v>0.2022027319332626</v>
      </c>
      <c r="F103" s="53">
        <v>2807427</v>
      </c>
      <c r="G103" s="150">
        <f t="shared" si="20"/>
        <v>0.7336760989943607</v>
      </c>
      <c r="H103" s="53">
        <v>92262</v>
      </c>
      <c r="I103" s="173">
        <f t="shared" si="21"/>
        <v>2.4111196567325778E-2</v>
      </c>
      <c r="J103" s="3"/>
      <c r="K103" s="53">
        <v>385978</v>
      </c>
      <c r="L103" s="53">
        <v>167475</v>
      </c>
      <c r="M103" s="173">
        <f t="shared" si="22"/>
        <v>0.43389778692049807</v>
      </c>
      <c r="N103" s="53">
        <v>165471</v>
      </c>
      <c r="O103" s="173">
        <f t="shared" si="23"/>
        <v>0.4287057811585116</v>
      </c>
      <c r="P103" s="53">
        <v>3555</v>
      </c>
      <c r="Q103" s="173">
        <f t="shared" si="24"/>
        <v>9.2103695029250379E-3</v>
      </c>
      <c r="R103" s="3"/>
      <c r="S103" s="53">
        <v>1290</v>
      </c>
      <c r="T103" s="53">
        <v>413</v>
      </c>
      <c r="U103" s="173">
        <f t="shared" si="32"/>
        <v>0.32015503875968992</v>
      </c>
      <c r="V103" s="53">
        <v>0</v>
      </c>
      <c r="W103" s="173">
        <f t="shared" si="25"/>
        <v>0</v>
      </c>
      <c r="X103" s="53">
        <v>800</v>
      </c>
      <c r="Y103" s="173">
        <f t="shared" si="26"/>
        <v>0.62015503875968991</v>
      </c>
      <c r="Z103" s="94"/>
      <c r="AA103" s="53">
        <v>11100</v>
      </c>
      <c r="AB103" s="53">
        <v>1826</v>
      </c>
      <c r="AC103" s="173">
        <f t="shared" si="29"/>
        <v>0.16450450450450452</v>
      </c>
      <c r="AD103" s="53">
        <v>8807</v>
      </c>
      <c r="AE103" s="173">
        <f t="shared" si="30"/>
        <v>0.79342342342342342</v>
      </c>
      <c r="AF103" s="53"/>
      <c r="AG103" s="173">
        <f t="shared" si="31"/>
        <v>0</v>
      </c>
    </row>
    <row r="104" spans="1:33" s="74" customFormat="1" ht="13.5" customHeight="1">
      <c r="A104" s="3" t="s">
        <v>223</v>
      </c>
      <c r="B104" s="69" t="s">
        <v>162</v>
      </c>
      <c r="C104" s="53">
        <v>3976032</v>
      </c>
      <c r="D104" s="53">
        <v>789432</v>
      </c>
      <c r="E104" s="173">
        <f t="shared" si="19"/>
        <v>0.19854769780524906</v>
      </c>
      <c r="F104" s="53">
        <v>2919902</v>
      </c>
      <c r="G104" s="150">
        <f t="shared" si="20"/>
        <v>0.73437588027460543</v>
      </c>
      <c r="H104" s="53">
        <v>106012</v>
      </c>
      <c r="I104" s="173">
        <f t="shared" si="21"/>
        <v>2.6662763277559134E-2</v>
      </c>
      <c r="J104" s="3"/>
      <c r="K104" s="53">
        <v>371638</v>
      </c>
      <c r="L104" s="53">
        <v>158050</v>
      </c>
      <c r="M104" s="173">
        <f t="shared" si="22"/>
        <v>0.42527943859347</v>
      </c>
      <c r="N104" s="53">
        <v>159283</v>
      </c>
      <c r="O104" s="173">
        <f t="shared" si="23"/>
        <v>0.42859718328050417</v>
      </c>
      <c r="P104" s="53">
        <v>3532</v>
      </c>
      <c r="Q104" s="173">
        <f t="shared" si="24"/>
        <v>9.5038720475301239E-3</v>
      </c>
      <c r="R104" s="3"/>
      <c r="S104" s="53">
        <v>1376</v>
      </c>
      <c r="T104" s="53">
        <v>480</v>
      </c>
      <c r="U104" s="173">
        <f t="shared" si="32"/>
        <v>0.34883720930232559</v>
      </c>
      <c r="V104" s="53">
        <v>0</v>
      </c>
      <c r="W104" s="173">
        <f t="shared" si="25"/>
        <v>0</v>
      </c>
      <c r="X104" s="53">
        <v>635</v>
      </c>
      <c r="Y104" s="173">
        <f t="shared" si="26"/>
        <v>0.46148255813953487</v>
      </c>
      <c r="Z104" s="94"/>
      <c r="AA104" s="53">
        <v>13599</v>
      </c>
      <c r="AB104" s="53">
        <v>1944</v>
      </c>
      <c r="AC104" s="173">
        <f t="shared" si="29"/>
        <v>0.14295168762409</v>
      </c>
      <c r="AD104" s="53">
        <v>10350</v>
      </c>
      <c r="AE104" s="173">
        <f t="shared" si="30"/>
        <v>0.76108537392455322</v>
      </c>
      <c r="AF104" s="53"/>
      <c r="AG104" s="173">
        <f t="shared" si="31"/>
        <v>0</v>
      </c>
    </row>
    <row r="105" spans="1:33" s="74" customFormat="1" ht="13.5" customHeight="1">
      <c r="A105" s="3" t="s">
        <v>224</v>
      </c>
      <c r="B105" s="69" t="s">
        <v>163</v>
      </c>
      <c r="C105" s="53">
        <v>3962912</v>
      </c>
      <c r="D105" s="53">
        <v>781179</v>
      </c>
      <c r="E105" s="173">
        <f t="shared" si="19"/>
        <v>0.19712246953755219</v>
      </c>
      <c r="F105" s="53">
        <v>2964345</v>
      </c>
      <c r="G105" s="150">
        <f t="shared" si="20"/>
        <v>0.74802190914156053</v>
      </c>
      <c r="H105" s="53">
        <v>101145</v>
      </c>
      <c r="I105" s="173">
        <f t="shared" si="21"/>
        <v>2.5522898313159615E-2</v>
      </c>
      <c r="J105" s="3"/>
      <c r="K105" s="53">
        <v>356801</v>
      </c>
      <c r="L105" s="53">
        <v>159605</v>
      </c>
      <c r="M105" s="173">
        <f t="shared" si="22"/>
        <v>0.4473221767876211</v>
      </c>
      <c r="N105" s="53">
        <v>152043</v>
      </c>
      <c r="O105" s="173">
        <f t="shared" si="23"/>
        <v>0.42612828999918723</v>
      </c>
      <c r="P105" s="53">
        <v>4123</v>
      </c>
      <c r="Q105" s="173">
        <f t="shared" si="24"/>
        <v>1.155546088716119E-2</v>
      </c>
      <c r="R105" s="3"/>
      <c r="S105" s="53">
        <v>15324</v>
      </c>
      <c r="T105" s="53">
        <v>5789</v>
      </c>
      <c r="U105" s="173">
        <f t="shared" si="32"/>
        <v>0.3777734273035761</v>
      </c>
      <c r="V105" s="53">
        <v>7996</v>
      </c>
      <c r="W105" s="173">
        <f t="shared" si="25"/>
        <v>0.52179587575045683</v>
      </c>
      <c r="X105" s="53">
        <v>488</v>
      </c>
      <c r="Y105" s="173">
        <f t="shared" si="26"/>
        <v>3.1845471156356039E-2</v>
      </c>
      <c r="Z105" s="94"/>
      <c r="AA105" s="53">
        <v>16403</v>
      </c>
      <c r="AB105" s="53">
        <v>2146</v>
      </c>
      <c r="AC105" s="173">
        <f t="shared" si="29"/>
        <v>0.13082972626958483</v>
      </c>
      <c r="AD105" s="53">
        <v>11700</v>
      </c>
      <c r="AE105" s="173">
        <f t="shared" si="30"/>
        <v>0.71328415533743827</v>
      </c>
      <c r="AF105" s="53"/>
      <c r="AG105" s="173">
        <f t="shared" si="31"/>
        <v>0</v>
      </c>
    </row>
    <row r="106" spans="1:33" s="74" customFormat="1" ht="13.5" customHeight="1">
      <c r="A106" s="3" t="s">
        <v>225</v>
      </c>
      <c r="B106" s="69" t="s">
        <v>164</v>
      </c>
      <c r="C106" s="53">
        <v>4405351</v>
      </c>
      <c r="D106" s="53">
        <v>880034</v>
      </c>
      <c r="E106" s="173">
        <f t="shared" si="19"/>
        <v>0.1997647860522351</v>
      </c>
      <c r="F106" s="53">
        <v>3235296</v>
      </c>
      <c r="G106" s="150">
        <f t="shared" si="20"/>
        <v>0.7344014131904586</v>
      </c>
      <c r="H106" s="53">
        <v>115324</v>
      </c>
      <c r="I106" s="173">
        <f t="shared" si="21"/>
        <v>2.6178163783090156E-2</v>
      </c>
      <c r="J106" s="3"/>
      <c r="K106" s="53">
        <v>355644</v>
      </c>
      <c r="L106" s="53">
        <v>159492</v>
      </c>
      <c r="M106" s="173">
        <f t="shared" si="22"/>
        <v>0.44845969565070687</v>
      </c>
      <c r="N106" s="53">
        <v>155389</v>
      </c>
      <c r="O106" s="173">
        <f t="shared" si="23"/>
        <v>0.43692287793411388</v>
      </c>
      <c r="P106" s="53">
        <v>3769</v>
      </c>
      <c r="Q106" s="173">
        <f t="shared" si="24"/>
        <v>1.0597676328013407E-2</v>
      </c>
      <c r="R106" s="3"/>
      <c r="S106" s="53">
        <v>12580</v>
      </c>
      <c r="T106" s="53">
        <v>4663</v>
      </c>
      <c r="U106" s="173">
        <f t="shared" si="32"/>
        <v>0.37066772655007951</v>
      </c>
      <c r="V106" s="53">
        <v>5643</v>
      </c>
      <c r="W106" s="173">
        <f t="shared" si="25"/>
        <v>0.44856915739268682</v>
      </c>
      <c r="X106" s="53">
        <v>1986</v>
      </c>
      <c r="Y106" s="173">
        <f t="shared" si="26"/>
        <v>0.15786963434022258</v>
      </c>
      <c r="Z106" s="94"/>
      <c r="AA106" s="53">
        <v>15977</v>
      </c>
      <c r="AB106" s="53">
        <v>2217</v>
      </c>
      <c r="AC106" s="173">
        <f t="shared" si="29"/>
        <v>0.13876197033235277</v>
      </c>
      <c r="AD106" s="53">
        <v>11328</v>
      </c>
      <c r="AE106" s="173">
        <f t="shared" si="30"/>
        <v>0.70901921512173749</v>
      </c>
      <c r="AF106" s="53"/>
      <c r="AG106" s="173">
        <f t="shared" si="31"/>
        <v>0</v>
      </c>
    </row>
    <row r="107" spans="1:33" s="74" customFormat="1" ht="13.5" customHeight="1">
      <c r="A107" s="3" t="s">
        <v>226</v>
      </c>
      <c r="B107" s="69" t="s">
        <v>165</v>
      </c>
      <c r="C107" s="53">
        <v>3233433</v>
      </c>
      <c r="D107" s="53">
        <v>646266</v>
      </c>
      <c r="E107" s="173">
        <f t="shared" si="19"/>
        <v>0.19986992153540833</v>
      </c>
      <c r="F107" s="53">
        <v>2360551</v>
      </c>
      <c r="G107" s="150">
        <f t="shared" si="20"/>
        <v>0.73004481614432715</v>
      </c>
      <c r="H107" s="53">
        <v>123154</v>
      </c>
      <c r="I107" s="173">
        <f t="shared" si="21"/>
        <v>3.8087691936093931E-2</v>
      </c>
      <c r="J107" s="3"/>
      <c r="K107" s="53">
        <v>330297</v>
      </c>
      <c r="L107" s="53">
        <v>148534</v>
      </c>
      <c r="M107" s="173">
        <f t="shared" si="22"/>
        <v>0.44969830183138204</v>
      </c>
      <c r="N107" s="53">
        <v>141549</v>
      </c>
      <c r="O107" s="173">
        <f t="shared" si="23"/>
        <v>0.42855066803513203</v>
      </c>
      <c r="P107" s="53">
        <v>3533</v>
      </c>
      <c r="Q107" s="173">
        <f t="shared" si="24"/>
        <v>1.0696433815626542E-2</v>
      </c>
      <c r="R107" s="3"/>
      <c r="S107" s="53">
        <v>22162</v>
      </c>
      <c r="T107" s="53">
        <v>9247</v>
      </c>
      <c r="U107" s="173">
        <f t="shared" si="32"/>
        <v>0.41724573594440933</v>
      </c>
      <c r="V107" s="53">
        <v>11500</v>
      </c>
      <c r="W107" s="173">
        <f t="shared" si="25"/>
        <v>0.51890623589928708</v>
      </c>
      <c r="X107" s="53">
        <v>1219</v>
      </c>
      <c r="Y107" s="173">
        <f t="shared" si="26"/>
        <v>5.5004061005324428E-2</v>
      </c>
      <c r="Z107" s="94"/>
      <c r="AA107" s="53">
        <v>8382</v>
      </c>
      <c r="AB107" s="53">
        <v>1152</v>
      </c>
      <c r="AC107" s="173">
        <f t="shared" si="29"/>
        <v>0.13743736578382248</v>
      </c>
      <c r="AD107" s="53">
        <v>6030</v>
      </c>
      <c r="AE107" s="173">
        <f t="shared" si="30"/>
        <v>0.71939871152469581</v>
      </c>
      <c r="AF107" s="53"/>
      <c r="AG107" s="173">
        <f t="shared" si="31"/>
        <v>0</v>
      </c>
    </row>
    <row r="108" spans="1:33" s="74" customFormat="1" ht="13.5" customHeight="1">
      <c r="A108" s="3" t="s">
        <v>227</v>
      </c>
      <c r="B108" s="69" t="s">
        <v>228</v>
      </c>
      <c r="C108" s="53">
        <v>4114660</v>
      </c>
      <c r="D108" s="53">
        <v>821065</v>
      </c>
      <c r="E108" s="173">
        <f t="shared" si="19"/>
        <v>0.19954625655582722</v>
      </c>
      <c r="F108" s="53">
        <v>3026921</v>
      </c>
      <c r="G108" s="150">
        <f t="shared" si="20"/>
        <v>0.73564304219546695</v>
      </c>
      <c r="H108" s="53">
        <v>114285</v>
      </c>
      <c r="I108" s="173">
        <f t="shared" si="21"/>
        <v>2.7775077406152635E-2</v>
      </c>
      <c r="J108" s="3"/>
      <c r="K108" s="53">
        <v>300058</v>
      </c>
      <c r="L108" s="53">
        <v>134771</v>
      </c>
      <c r="M108" s="173">
        <f t="shared" si="22"/>
        <v>0.44914983103266704</v>
      </c>
      <c r="N108" s="53">
        <v>129696</v>
      </c>
      <c r="O108" s="173">
        <f t="shared" si="23"/>
        <v>0.4322364342893707</v>
      </c>
      <c r="P108" s="53">
        <v>3169</v>
      </c>
      <c r="Q108" s="173">
        <f t="shared" si="24"/>
        <v>1.0561291483646495E-2</v>
      </c>
      <c r="R108" s="3"/>
      <c r="S108" s="53">
        <v>20832</v>
      </c>
      <c r="T108" s="53">
        <v>7789</v>
      </c>
      <c r="U108" s="173">
        <f t="shared" si="32"/>
        <v>0.37389592933947774</v>
      </c>
      <c r="V108" s="53">
        <v>10209</v>
      </c>
      <c r="W108" s="173">
        <f t="shared" si="25"/>
        <v>0.49006336405529954</v>
      </c>
      <c r="X108" s="53">
        <v>1327</v>
      </c>
      <c r="Y108" s="173">
        <f t="shared" si="26"/>
        <v>6.3700076804915517E-2</v>
      </c>
      <c r="Z108" s="94"/>
      <c r="AA108" s="53">
        <v>15600</v>
      </c>
      <c r="AB108" s="53">
        <v>2145</v>
      </c>
      <c r="AC108" s="173">
        <f t="shared" si="29"/>
        <v>0.13750000000000001</v>
      </c>
      <c r="AD108" s="53">
        <v>11906</v>
      </c>
      <c r="AE108" s="173">
        <f t="shared" si="30"/>
        <v>0.7632051282051282</v>
      </c>
      <c r="AF108" s="53"/>
      <c r="AG108" s="173">
        <f t="shared" si="31"/>
        <v>0</v>
      </c>
    </row>
    <row r="109" spans="1:33" s="74" customFormat="1" ht="13.5" customHeight="1">
      <c r="A109" s="3" t="s">
        <v>229</v>
      </c>
      <c r="B109" s="69" t="s">
        <v>167</v>
      </c>
      <c r="C109" s="53">
        <v>4146668</v>
      </c>
      <c r="D109" s="53">
        <v>820444</v>
      </c>
      <c r="E109" s="173">
        <f t="shared" si="19"/>
        <v>0.19785620647710403</v>
      </c>
      <c r="F109" s="53">
        <v>3048384</v>
      </c>
      <c r="G109" s="150">
        <f t="shared" si="20"/>
        <v>0.73514059963324774</v>
      </c>
      <c r="H109" s="53">
        <v>126517</v>
      </c>
      <c r="I109" s="173">
        <f t="shared" si="21"/>
        <v>3.0510520736166967E-2</v>
      </c>
      <c r="J109" s="3"/>
      <c r="K109" s="53">
        <v>333544</v>
      </c>
      <c r="L109" s="53">
        <v>150690</v>
      </c>
      <c r="M109" s="173">
        <f t="shared" si="22"/>
        <v>0.45178447221356105</v>
      </c>
      <c r="N109" s="53">
        <v>148279</v>
      </c>
      <c r="O109" s="173">
        <f t="shared" si="23"/>
        <v>0.44455604058235193</v>
      </c>
      <c r="P109" s="53">
        <v>2827</v>
      </c>
      <c r="Q109" s="173">
        <f t="shared" si="24"/>
        <v>8.4756433933753875E-3</v>
      </c>
      <c r="R109" s="3"/>
      <c r="S109" s="175">
        <v>8902</v>
      </c>
      <c r="T109" s="53">
        <v>3105</v>
      </c>
      <c r="U109" s="173">
        <f t="shared" si="32"/>
        <v>0.3487980229161986</v>
      </c>
      <c r="V109" s="53">
        <v>4111</v>
      </c>
      <c r="W109" s="173">
        <f t="shared" si="25"/>
        <v>0.46180633565490903</v>
      </c>
      <c r="X109" s="53">
        <v>1359</v>
      </c>
      <c r="Y109" s="173">
        <f t="shared" si="26"/>
        <v>0.15266232307346664</v>
      </c>
      <c r="Z109" s="94"/>
      <c r="AA109" s="175">
        <v>13432</v>
      </c>
      <c r="AB109" s="53">
        <v>974</v>
      </c>
      <c r="AC109" s="173">
        <f t="shared" si="29"/>
        <v>7.2513400833829664E-2</v>
      </c>
      <c r="AD109" s="53">
        <v>10307</v>
      </c>
      <c r="AE109" s="173">
        <f t="shared" si="30"/>
        <v>0.76734663490172716</v>
      </c>
      <c r="AF109" s="53"/>
      <c r="AG109" s="173">
        <f t="shared" si="31"/>
        <v>0</v>
      </c>
    </row>
    <row r="110" spans="1:33" s="74" customFormat="1" ht="13.5" customHeight="1">
      <c r="A110" s="3" t="s">
        <v>230</v>
      </c>
      <c r="B110" s="69" t="s">
        <v>168</v>
      </c>
      <c r="C110" s="53">
        <v>3437203</v>
      </c>
      <c r="D110" s="53">
        <v>681520</v>
      </c>
      <c r="E110" s="173">
        <f t="shared" si="19"/>
        <v>0.19827749481191539</v>
      </c>
      <c r="F110" s="53">
        <v>2511921</v>
      </c>
      <c r="G110" s="150">
        <f t="shared" si="20"/>
        <v>0.73080379599342837</v>
      </c>
      <c r="H110" s="53">
        <v>112890</v>
      </c>
      <c r="I110" s="173">
        <f t="shared" si="21"/>
        <v>3.2843564956739534E-2</v>
      </c>
      <c r="J110" s="3"/>
      <c r="K110" s="53">
        <v>280629</v>
      </c>
      <c r="L110" s="53">
        <v>130093</v>
      </c>
      <c r="M110" s="173">
        <f t="shared" si="22"/>
        <v>0.46357646572521016</v>
      </c>
      <c r="N110" s="53">
        <v>127812</v>
      </c>
      <c r="O110" s="173">
        <f t="shared" si="23"/>
        <v>0.45544829650535046</v>
      </c>
      <c r="P110" s="53">
        <v>2583</v>
      </c>
      <c r="Q110" s="173">
        <f t="shared" si="24"/>
        <v>9.2043231455052749E-3</v>
      </c>
      <c r="R110" s="3"/>
      <c r="S110" s="175">
        <v>25025</v>
      </c>
      <c r="T110" s="53">
        <v>9650</v>
      </c>
      <c r="U110" s="173">
        <f t="shared" si="32"/>
        <v>0.3856143856143856</v>
      </c>
      <c r="V110" s="53">
        <v>12901</v>
      </c>
      <c r="W110" s="173">
        <f t="shared" si="25"/>
        <v>0.51552447552447556</v>
      </c>
      <c r="X110" s="53">
        <v>1156</v>
      </c>
      <c r="Y110" s="173">
        <f t="shared" si="26"/>
        <v>4.6193806193806197E-2</v>
      </c>
      <c r="AA110" s="175">
        <v>471</v>
      </c>
      <c r="AB110" s="53">
        <v>52</v>
      </c>
      <c r="AC110" s="173">
        <f t="shared" si="29"/>
        <v>0.11040339702760085</v>
      </c>
      <c r="AD110" s="53">
        <v>398</v>
      </c>
      <c r="AE110" s="173">
        <f t="shared" si="30"/>
        <v>0.84501061571125269</v>
      </c>
      <c r="AF110" s="53"/>
      <c r="AG110" s="173">
        <f t="shared" si="31"/>
        <v>0</v>
      </c>
    </row>
    <row r="111" spans="1:33" s="74" customFormat="1" ht="13.5" customHeight="1">
      <c r="A111" s="3" t="s">
        <v>231</v>
      </c>
      <c r="B111" s="69" t="s">
        <v>169</v>
      </c>
      <c r="C111" s="149">
        <v>3659773</v>
      </c>
      <c r="D111" s="53">
        <v>735645</v>
      </c>
      <c r="E111" s="176">
        <f t="shared" si="19"/>
        <v>0.20100836855182003</v>
      </c>
      <c r="F111" s="53">
        <v>2671262</v>
      </c>
      <c r="G111" s="177">
        <f t="shared" si="20"/>
        <v>0.72989827511159844</v>
      </c>
      <c r="H111" s="53">
        <v>104041</v>
      </c>
      <c r="I111" s="176">
        <f t="shared" si="21"/>
        <v>2.8428265906109477E-2</v>
      </c>
      <c r="J111" s="3"/>
      <c r="K111" s="149">
        <v>186883</v>
      </c>
      <c r="L111" s="53">
        <v>91465</v>
      </c>
      <c r="M111" s="176">
        <f t="shared" si="22"/>
        <v>0.48942386412889349</v>
      </c>
      <c r="N111" s="53">
        <v>87463</v>
      </c>
      <c r="O111" s="176">
        <f t="shared" si="23"/>
        <v>0.46800939625327076</v>
      </c>
      <c r="P111" s="53">
        <v>2750</v>
      </c>
      <c r="Q111" s="176">
        <f t="shared" si="24"/>
        <v>1.4715089119930651E-2</v>
      </c>
      <c r="R111" s="3"/>
      <c r="S111" s="178">
        <v>2735</v>
      </c>
      <c r="T111" s="179">
        <v>1118</v>
      </c>
      <c r="U111" s="176">
        <f t="shared" si="32"/>
        <v>0.40877513711151736</v>
      </c>
      <c r="V111" s="179">
        <v>1252</v>
      </c>
      <c r="W111" s="176">
        <f t="shared" si="25"/>
        <v>0.45776965265082264</v>
      </c>
      <c r="X111" s="179">
        <v>907</v>
      </c>
      <c r="Y111" s="176">
        <f t="shared" si="26"/>
        <v>0.33162705667276049</v>
      </c>
      <c r="AA111" s="178">
        <v>329</v>
      </c>
      <c r="AB111" s="179">
        <v>37</v>
      </c>
      <c r="AC111" s="176">
        <f t="shared" si="29"/>
        <v>0.11246200607902736</v>
      </c>
      <c r="AD111" s="179">
        <v>278</v>
      </c>
      <c r="AE111" s="176">
        <f t="shared" si="30"/>
        <v>0.84498480243161089</v>
      </c>
      <c r="AF111" s="179"/>
      <c r="AG111" s="176">
        <f t="shared" si="31"/>
        <v>0</v>
      </c>
    </row>
    <row r="112" spans="1:33" s="74" customFormat="1" ht="16.5" customHeight="1">
      <c r="A112" s="180" t="s">
        <v>239</v>
      </c>
      <c r="B112" s="180"/>
      <c r="C112" s="181">
        <f>SUM(C100:C111)</f>
        <v>42163047</v>
      </c>
      <c r="D112" s="181">
        <f>SUM(D100:D111)</f>
        <v>8397658</v>
      </c>
      <c r="E112" s="182">
        <f t="shared" si="19"/>
        <v>0.19917104188414086</v>
      </c>
      <c r="F112" s="181">
        <f>SUM(F100:F111)</f>
        <v>30954409</v>
      </c>
      <c r="G112" s="183">
        <f t="shared" si="20"/>
        <v>0.73415967778609548</v>
      </c>
      <c r="H112" s="181">
        <f>SUM(H100:H111)</f>
        <v>1260078</v>
      </c>
      <c r="I112" s="182">
        <f t="shared" si="21"/>
        <v>2.9885838184322874E-2</v>
      </c>
      <c r="J112" s="184"/>
      <c r="K112" s="181">
        <f>SUM(K100:K111)</f>
        <v>3781165</v>
      </c>
      <c r="L112" s="181">
        <f>SUM(L100:L111)</f>
        <v>1681244</v>
      </c>
      <c r="M112" s="185">
        <f t="shared" si="22"/>
        <v>0.44463650753140899</v>
      </c>
      <c r="N112" s="181">
        <f>SUM(N100:N111)</f>
        <v>1648969</v>
      </c>
      <c r="O112" s="186">
        <f t="shared" si="23"/>
        <v>0.43610077846378037</v>
      </c>
      <c r="P112" s="181">
        <f>SUM(P100:P111)</f>
        <v>40088</v>
      </c>
      <c r="Q112" s="182">
        <f t="shared" si="24"/>
        <v>1.0602023450444507E-2</v>
      </c>
      <c r="R112" s="184"/>
      <c r="S112" s="181">
        <f>SUM(S100:S111)</f>
        <v>123069</v>
      </c>
      <c r="T112" s="181">
        <f>SUM(T100:T111)</f>
        <v>47207</v>
      </c>
      <c r="U112" s="182">
        <f>T112/S112</f>
        <v>0.38358156806344407</v>
      </c>
      <c r="V112" s="181">
        <f>SUM(V100:V111)</f>
        <v>60925</v>
      </c>
      <c r="W112" s="182">
        <f t="shared" si="25"/>
        <v>0.4950474936824058</v>
      </c>
      <c r="X112" s="181">
        <f>SUM(X100:X111)</f>
        <v>10051</v>
      </c>
      <c r="Y112" s="182">
        <f t="shared" si="26"/>
        <v>8.166963248259107E-2</v>
      </c>
      <c r="Z112" s="187"/>
      <c r="AA112" s="181">
        <f>SUM(AA100:AA111)</f>
        <v>96561</v>
      </c>
      <c r="AB112" s="181">
        <f>SUM(AB100:AB111)</f>
        <v>12658</v>
      </c>
      <c r="AC112" s="182">
        <f t="shared" si="29"/>
        <v>0.13108812046271268</v>
      </c>
      <c r="AD112" s="181">
        <f>SUM(AD100:AD111)</f>
        <v>72436</v>
      </c>
      <c r="AE112" s="182">
        <f t="shared" si="30"/>
        <v>0.75015793125589003</v>
      </c>
      <c r="AF112" s="181">
        <f>SUM(AF100:AF111)</f>
        <v>0</v>
      </c>
      <c r="AG112" s="182">
        <f t="shared" si="31"/>
        <v>0</v>
      </c>
    </row>
    <row r="113" spans="1:33" s="74" customFormat="1" ht="13.5" customHeight="1">
      <c r="A113" s="141" t="s">
        <v>219</v>
      </c>
      <c r="B113" s="69" t="s">
        <v>158</v>
      </c>
      <c r="C113" s="53">
        <v>2905671</v>
      </c>
      <c r="D113" s="53">
        <v>576332</v>
      </c>
      <c r="E113" s="173">
        <f t="shared" si="19"/>
        <v>0.19834730084720534</v>
      </c>
      <c r="F113" s="53">
        <v>2131615</v>
      </c>
      <c r="G113" s="150">
        <f t="shared" si="20"/>
        <v>0.73360507779442341</v>
      </c>
      <c r="H113" s="53">
        <v>106111</v>
      </c>
      <c r="I113" s="173">
        <f t="shared" si="21"/>
        <v>3.6518587272956919E-2</v>
      </c>
      <c r="J113" s="3"/>
      <c r="K113" s="53">
        <v>181272</v>
      </c>
      <c r="L113" s="53">
        <v>80611</v>
      </c>
      <c r="M113" s="173">
        <f t="shared" si="22"/>
        <v>0.44469636788913897</v>
      </c>
      <c r="N113" s="53">
        <v>83743</v>
      </c>
      <c r="O113" s="173">
        <f t="shared" si="23"/>
        <v>0.46197427070921049</v>
      </c>
      <c r="P113" s="53">
        <v>2269</v>
      </c>
      <c r="Q113" s="173">
        <f t="shared" si="24"/>
        <v>1.2517101372523059E-2</v>
      </c>
      <c r="R113" s="3"/>
      <c r="S113" s="149">
        <v>3209</v>
      </c>
      <c r="T113" s="149">
        <v>1551</v>
      </c>
      <c r="U113" s="173">
        <f t="shared" ref="U113:U124" si="33">T113/S113</f>
        <v>0.48332813960735432</v>
      </c>
      <c r="V113" s="149">
        <v>1584</v>
      </c>
      <c r="W113" s="173">
        <f t="shared" si="25"/>
        <v>0.49361171704580864</v>
      </c>
      <c r="X113" s="149">
        <v>903</v>
      </c>
      <c r="Y113" s="173">
        <f t="shared" si="26"/>
        <v>0.28139607354315987</v>
      </c>
      <c r="Z113" s="94"/>
      <c r="AA113" s="149">
        <v>337</v>
      </c>
      <c r="AB113" s="149">
        <v>37</v>
      </c>
      <c r="AC113" s="173">
        <f t="shared" si="29"/>
        <v>0.10979228486646884</v>
      </c>
      <c r="AD113" s="53">
        <v>284</v>
      </c>
      <c r="AE113" s="173">
        <f t="shared" si="30"/>
        <v>0.84272997032640951</v>
      </c>
      <c r="AF113" s="53"/>
      <c r="AG113" s="173">
        <f t="shared" si="31"/>
        <v>0</v>
      </c>
    </row>
    <row r="114" spans="1:33" s="74" customFormat="1" ht="13.5" customHeight="1">
      <c r="A114" s="3" t="s">
        <v>220</v>
      </c>
      <c r="B114" s="69" t="s">
        <v>159</v>
      </c>
      <c r="C114" s="53">
        <v>2644364</v>
      </c>
      <c r="D114" s="53">
        <v>520884</v>
      </c>
      <c r="E114" s="173">
        <f t="shared" si="19"/>
        <v>0.19697893330872754</v>
      </c>
      <c r="F114" s="53">
        <v>1900952</v>
      </c>
      <c r="G114" s="150">
        <f t="shared" si="20"/>
        <v>0.71886926308178456</v>
      </c>
      <c r="H114" s="53">
        <v>94815</v>
      </c>
      <c r="I114" s="173">
        <f t="shared" si="21"/>
        <v>3.5855502495117916E-2</v>
      </c>
      <c r="J114" s="3"/>
      <c r="K114" s="53">
        <v>304882</v>
      </c>
      <c r="L114" s="53">
        <v>134852</v>
      </c>
      <c r="M114" s="173">
        <f t="shared" si="22"/>
        <v>0.44230882767759327</v>
      </c>
      <c r="N114" s="53">
        <v>134826</v>
      </c>
      <c r="O114" s="173">
        <f t="shared" si="23"/>
        <v>0.44222354878280778</v>
      </c>
      <c r="P114" s="53">
        <v>2414</v>
      </c>
      <c r="Q114" s="173">
        <f t="shared" si="24"/>
        <v>7.9178173850866888E-3</v>
      </c>
      <c r="R114" s="3"/>
      <c r="S114" s="53">
        <v>21399</v>
      </c>
      <c r="T114" s="53">
        <v>7357</v>
      </c>
      <c r="U114" s="173">
        <f t="shared" si="33"/>
        <v>0.34380111220150472</v>
      </c>
      <c r="V114" s="53">
        <v>10968</v>
      </c>
      <c r="W114" s="173">
        <f t="shared" si="25"/>
        <v>0.51254731529510722</v>
      </c>
      <c r="X114" s="53">
        <v>1020</v>
      </c>
      <c r="Y114" s="173">
        <f t="shared" si="26"/>
        <v>4.7665778774709101E-2</v>
      </c>
      <c r="Z114" s="94"/>
      <c r="AA114" s="53">
        <v>234</v>
      </c>
      <c r="AB114" s="53">
        <v>27</v>
      </c>
      <c r="AC114" s="173">
        <f t="shared" si="29"/>
        <v>0.11538461538461539</v>
      </c>
      <c r="AD114" s="53">
        <v>198</v>
      </c>
      <c r="AE114" s="173">
        <f t="shared" si="30"/>
        <v>0.84615384615384615</v>
      </c>
      <c r="AF114" s="53"/>
      <c r="AG114" s="173">
        <f t="shared" si="31"/>
        <v>0</v>
      </c>
    </row>
    <row r="115" spans="1:33" s="74" customFormat="1" ht="13.5" customHeight="1">
      <c r="A115" s="3" t="s">
        <v>221</v>
      </c>
      <c r="B115" s="69" t="s">
        <v>160</v>
      </c>
      <c r="C115" s="53">
        <v>3231778</v>
      </c>
      <c r="D115" s="53">
        <v>645890</v>
      </c>
      <c r="E115" s="173">
        <f t="shared" si="19"/>
        <v>0.19985593069821009</v>
      </c>
      <c r="F115" s="53">
        <v>2386510</v>
      </c>
      <c r="G115" s="150">
        <f t="shared" si="20"/>
        <v>0.73845109410361731</v>
      </c>
      <c r="H115" s="53">
        <v>94632</v>
      </c>
      <c r="I115" s="173">
        <f t="shared" si="21"/>
        <v>2.9281714276166246E-2</v>
      </c>
      <c r="J115" s="3"/>
      <c r="K115" s="53">
        <v>372027</v>
      </c>
      <c r="L115" s="53">
        <v>169644</v>
      </c>
      <c r="M115" s="173">
        <f t="shared" si="22"/>
        <v>0.45599916135119223</v>
      </c>
      <c r="N115" s="53">
        <v>161820</v>
      </c>
      <c r="O115" s="173">
        <f t="shared" si="23"/>
        <v>0.43496842971074678</v>
      </c>
      <c r="P115" s="53">
        <v>4850</v>
      </c>
      <c r="Q115" s="173">
        <f t="shared" si="24"/>
        <v>1.303668819736202E-2</v>
      </c>
      <c r="R115" s="3"/>
      <c r="S115" s="53">
        <v>20471</v>
      </c>
      <c r="T115" s="53">
        <v>7932</v>
      </c>
      <c r="U115" s="173">
        <f t="shared" si="33"/>
        <v>0.38747496458404573</v>
      </c>
      <c r="V115" s="53">
        <v>9347</v>
      </c>
      <c r="W115" s="173">
        <f t="shared" si="25"/>
        <v>0.45659713741390262</v>
      </c>
      <c r="X115" s="53">
        <v>2405</v>
      </c>
      <c r="Y115" s="173">
        <f t="shared" si="26"/>
        <v>0.11748326901470373</v>
      </c>
      <c r="Z115" s="94"/>
      <c r="AA115" s="53">
        <v>372</v>
      </c>
      <c r="AB115" s="53">
        <v>45</v>
      </c>
      <c r="AC115" s="173">
        <f t="shared" si="29"/>
        <v>0.12096774193548387</v>
      </c>
      <c r="AD115" s="53">
        <v>262</v>
      </c>
      <c r="AE115" s="173">
        <f t="shared" si="30"/>
        <v>0.70430107526881724</v>
      </c>
      <c r="AF115" s="53"/>
      <c r="AG115" s="173">
        <f t="shared" si="31"/>
        <v>0</v>
      </c>
    </row>
    <row r="116" spans="1:33" s="74" customFormat="1" ht="13.5" customHeight="1">
      <c r="A116" s="3" t="s">
        <v>222</v>
      </c>
      <c r="B116" s="69" t="s">
        <v>161</v>
      </c>
      <c r="C116" s="53">
        <v>3400222</v>
      </c>
      <c r="D116" s="53">
        <v>680404</v>
      </c>
      <c r="E116" s="173">
        <f t="shared" si="19"/>
        <v>0.20010575780052009</v>
      </c>
      <c r="F116" s="53">
        <v>2489737</v>
      </c>
      <c r="G116" s="150">
        <f t="shared" si="20"/>
        <v>0.7322277780686085</v>
      </c>
      <c r="H116" s="53">
        <v>108285</v>
      </c>
      <c r="I116" s="173">
        <f t="shared" si="21"/>
        <v>3.1846450025910071E-2</v>
      </c>
      <c r="J116" s="3"/>
      <c r="K116" s="53">
        <v>420185</v>
      </c>
      <c r="L116" s="53">
        <v>193552</v>
      </c>
      <c r="M116" s="173">
        <f t="shared" si="22"/>
        <v>0.46063519640158501</v>
      </c>
      <c r="N116" s="53">
        <v>182151</v>
      </c>
      <c r="O116" s="173">
        <f t="shared" si="23"/>
        <v>0.43350190987303211</v>
      </c>
      <c r="P116" s="53">
        <v>5353</v>
      </c>
      <c r="Q116" s="173">
        <f t="shared" si="24"/>
        <v>1.27396265930483E-2</v>
      </c>
      <c r="R116" s="3"/>
      <c r="S116" s="53">
        <v>25804</v>
      </c>
      <c r="T116" s="53">
        <v>10245</v>
      </c>
      <c r="U116" s="173">
        <f t="shared" si="33"/>
        <v>0.39703146798945899</v>
      </c>
      <c r="V116" s="53">
        <v>12064</v>
      </c>
      <c r="W116" s="173">
        <f t="shared" si="25"/>
        <v>0.46752441481940782</v>
      </c>
      <c r="X116" s="53">
        <v>1668</v>
      </c>
      <c r="Y116" s="173">
        <f t="shared" si="26"/>
        <v>6.4641140908386296E-2</v>
      </c>
      <c r="Z116" s="94"/>
      <c r="AA116" s="53">
        <v>6496</v>
      </c>
      <c r="AB116" s="53">
        <v>1112</v>
      </c>
      <c r="AC116" s="173">
        <f t="shared" si="29"/>
        <v>0.17118226600985223</v>
      </c>
      <c r="AD116" s="53">
        <v>4697</v>
      </c>
      <c r="AE116" s="173">
        <f t="shared" si="30"/>
        <v>0.72306034482758619</v>
      </c>
      <c r="AF116" s="53"/>
      <c r="AG116" s="173">
        <f t="shared" si="31"/>
        <v>0</v>
      </c>
    </row>
    <row r="117" spans="1:33" s="74" customFormat="1" ht="13.5" customHeight="1">
      <c r="A117" s="3" t="s">
        <v>223</v>
      </c>
      <c r="B117" s="69" t="s">
        <v>162</v>
      </c>
      <c r="C117" s="53">
        <v>3884691</v>
      </c>
      <c r="D117" s="53">
        <v>763728</v>
      </c>
      <c r="E117" s="173">
        <f t="shared" si="19"/>
        <v>0.19659942064890104</v>
      </c>
      <c r="F117" s="53">
        <v>2821081</v>
      </c>
      <c r="G117" s="150">
        <f t="shared" si="20"/>
        <v>0.72620473546029785</v>
      </c>
      <c r="H117" s="53">
        <v>116553</v>
      </c>
      <c r="I117" s="173">
        <f t="shared" si="21"/>
        <v>3.0003158552379068E-2</v>
      </c>
      <c r="J117" s="3"/>
      <c r="K117" s="53">
        <v>468143</v>
      </c>
      <c r="L117" s="53">
        <v>217713</v>
      </c>
      <c r="M117" s="173">
        <f t="shared" si="22"/>
        <v>0.46505661731564929</v>
      </c>
      <c r="N117" s="53">
        <v>207116</v>
      </c>
      <c r="O117" s="173">
        <f t="shared" si="23"/>
        <v>0.44242037155313652</v>
      </c>
      <c r="P117" s="53">
        <v>4069</v>
      </c>
      <c r="Q117" s="173">
        <f t="shared" si="24"/>
        <v>8.6917886201438449E-3</v>
      </c>
      <c r="R117" s="3"/>
      <c r="S117" s="53">
        <v>24964</v>
      </c>
      <c r="T117" s="53">
        <v>8684</v>
      </c>
      <c r="U117" s="173">
        <f t="shared" si="33"/>
        <v>0.34786091972440314</v>
      </c>
      <c r="V117" s="53">
        <v>11646</v>
      </c>
      <c r="W117" s="173">
        <f t="shared" si="25"/>
        <v>0.46651177695882068</v>
      </c>
      <c r="X117" s="53">
        <v>974</v>
      </c>
      <c r="Y117" s="173">
        <f t="shared" si="26"/>
        <v>3.9016183303957702E-2</v>
      </c>
      <c r="Z117" s="94"/>
      <c r="AA117" s="53">
        <v>8168</v>
      </c>
      <c r="AB117" s="53">
        <v>1411</v>
      </c>
      <c r="AC117" s="173">
        <f t="shared" si="29"/>
        <v>0.17274730656219392</v>
      </c>
      <c r="AD117" s="53">
        <v>6598</v>
      </c>
      <c r="AE117" s="173">
        <f t="shared" si="30"/>
        <v>0.80778648383937313</v>
      </c>
      <c r="AF117" s="53"/>
      <c r="AG117" s="173">
        <f t="shared" si="31"/>
        <v>0</v>
      </c>
    </row>
    <row r="118" spans="1:33" s="74" customFormat="1" ht="13.5" customHeight="1">
      <c r="A118" s="3" t="s">
        <v>224</v>
      </c>
      <c r="B118" s="69" t="s">
        <v>163</v>
      </c>
      <c r="C118" s="53">
        <v>4063340</v>
      </c>
      <c r="D118" s="53">
        <v>784272</v>
      </c>
      <c r="E118" s="173">
        <f t="shared" si="19"/>
        <v>0.19301166035822748</v>
      </c>
      <c r="F118" s="53">
        <v>3020664</v>
      </c>
      <c r="G118" s="150">
        <f t="shared" si="20"/>
        <v>0.74339435046045865</v>
      </c>
      <c r="H118" s="53">
        <v>112917</v>
      </c>
      <c r="I118" s="173">
        <f t="shared" si="21"/>
        <v>2.7789207893014121E-2</v>
      </c>
      <c r="J118" s="3"/>
      <c r="K118" s="53">
        <v>490556</v>
      </c>
      <c r="L118" s="53">
        <v>225181</v>
      </c>
      <c r="M118" s="173">
        <f t="shared" si="22"/>
        <v>0.4590322001973271</v>
      </c>
      <c r="N118" s="53">
        <v>216023</v>
      </c>
      <c r="O118" s="173">
        <f t="shared" si="23"/>
        <v>0.44036358743955839</v>
      </c>
      <c r="P118" s="53">
        <v>5219</v>
      </c>
      <c r="Q118" s="173">
        <f t="shared" si="24"/>
        <v>1.0638948458483843E-2</v>
      </c>
      <c r="R118" s="3"/>
      <c r="S118" s="53">
        <v>16562</v>
      </c>
      <c r="T118" s="53">
        <v>5944</v>
      </c>
      <c r="U118" s="173">
        <f t="shared" si="33"/>
        <v>0.35889385339934793</v>
      </c>
      <c r="V118" s="53">
        <v>7977</v>
      </c>
      <c r="W118" s="173">
        <f t="shared" si="25"/>
        <v>0.48164472889747617</v>
      </c>
      <c r="X118" s="53">
        <v>1007</v>
      </c>
      <c r="Y118" s="173">
        <f t="shared" si="26"/>
        <v>6.080183552711025E-2</v>
      </c>
      <c r="Z118" s="94"/>
      <c r="AA118" s="53">
        <v>16031</v>
      </c>
      <c r="AB118" s="53">
        <v>2593</v>
      </c>
      <c r="AC118" s="173">
        <f t="shared" si="29"/>
        <v>0.16174911109724907</v>
      </c>
      <c r="AD118" s="53">
        <v>12020</v>
      </c>
      <c r="AE118" s="173">
        <f t="shared" si="30"/>
        <v>0.74979726779364986</v>
      </c>
      <c r="AF118" s="53"/>
      <c r="AG118" s="173">
        <f t="shared" si="31"/>
        <v>0</v>
      </c>
    </row>
    <row r="119" spans="1:33" s="74" customFormat="1" ht="13.5" customHeight="1">
      <c r="A119" s="3" t="s">
        <v>225</v>
      </c>
      <c r="B119" s="69" t="s">
        <v>164</v>
      </c>
      <c r="C119" s="53">
        <v>3794232</v>
      </c>
      <c r="D119" s="53">
        <v>740895</v>
      </c>
      <c r="E119" s="173">
        <f t="shared" si="19"/>
        <v>0.19526876585301056</v>
      </c>
      <c r="F119" s="53">
        <v>2776416</v>
      </c>
      <c r="G119" s="150">
        <f t="shared" si="20"/>
        <v>0.73174650364026239</v>
      </c>
      <c r="H119" s="53">
        <v>124740</v>
      </c>
      <c r="I119" s="173">
        <f t="shared" si="21"/>
        <v>3.2876218428393417E-2</v>
      </c>
      <c r="J119" s="3"/>
      <c r="K119" s="53">
        <v>491235</v>
      </c>
      <c r="L119" s="53">
        <v>231611</v>
      </c>
      <c r="M119" s="173">
        <f t="shared" si="22"/>
        <v>0.47148717009170765</v>
      </c>
      <c r="N119" s="53">
        <v>211723</v>
      </c>
      <c r="O119" s="173">
        <f t="shared" si="23"/>
        <v>0.4310014555151811</v>
      </c>
      <c r="P119" s="53">
        <v>5862</v>
      </c>
      <c r="Q119" s="173">
        <f t="shared" si="24"/>
        <v>1.1933188799658006E-2</v>
      </c>
      <c r="R119" s="3"/>
      <c r="S119" s="53">
        <v>25719</v>
      </c>
      <c r="T119" s="53">
        <v>10406</v>
      </c>
      <c r="U119" s="173">
        <f t="shared" si="33"/>
        <v>0.40460360045102844</v>
      </c>
      <c r="V119" s="53">
        <v>12657</v>
      </c>
      <c r="W119" s="173">
        <f t="shared" si="25"/>
        <v>0.492126443485361</v>
      </c>
      <c r="X119" s="53">
        <v>997</v>
      </c>
      <c r="Y119" s="173">
        <f t="shared" si="26"/>
        <v>3.8765115284420081E-2</v>
      </c>
      <c r="Z119" s="94"/>
      <c r="AA119" s="53">
        <v>7354</v>
      </c>
      <c r="AB119" s="53">
        <v>1204</v>
      </c>
      <c r="AC119" s="173">
        <f t="shared" si="29"/>
        <v>0.1637204242589067</v>
      </c>
      <c r="AD119" s="53">
        <v>5651</v>
      </c>
      <c r="AE119" s="173">
        <f t="shared" si="30"/>
        <v>0.76842534675006802</v>
      </c>
      <c r="AF119" s="53"/>
      <c r="AG119" s="173">
        <f t="shared" si="31"/>
        <v>0</v>
      </c>
    </row>
    <row r="120" spans="1:33" s="74" customFormat="1" ht="13.5" customHeight="1">
      <c r="A120" s="3" t="s">
        <v>226</v>
      </c>
      <c r="B120" s="69" t="s">
        <v>165</v>
      </c>
      <c r="C120" s="53">
        <v>3907939</v>
      </c>
      <c r="D120" s="53">
        <v>759746</v>
      </c>
      <c r="E120" s="173">
        <f t="shared" si="19"/>
        <v>0.19441091583056952</v>
      </c>
      <c r="F120" s="53">
        <v>2838962</v>
      </c>
      <c r="G120" s="150">
        <f t="shared" si="20"/>
        <v>0.72646016224920607</v>
      </c>
      <c r="H120" s="53">
        <v>119218</v>
      </c>
      <c r="I120" s="173">
        <f t="shared" si="21"/>
        <v>3.050661742673056E-2</v>
      </c>
      <c r="J120" s="3"/>
      <c r="K120" s="53">
        <v>487683</v>
      </c>
      <c r="L120" s="53">
        <v>223692</v>
      </c>
      <c r="M120" s="173">
        <f t="shared" si="22"/>
        <v>0.45868320199801921</v>
      </c>
      <c r="N120" s="53">
        <v>213476</v>
      </c>
      <c r="O120" s="173">
        <f t="shared" si="23"/>
        <v>0.43773516813175772</v>
      </c>
      <c r="P120" s="53">
        <v>4084</v>
      </c>
      <c r="Q120" s="173">
        <f t="shared" si="24"/>
        <v>8.3742923169353861E-3</v>
      </c>
      <c r="R120" s="3"/>
      <c r="S120" s="53">
        <v>25572</v>
      </c>
      <c r="T120" s="53">
        <v>10080</v>
      </c>
      <c r="U120" s="173">
        <f t="shared" si="33"/>
        <v>0.39418113561708118</v>
      </c>
      <c r="V120" s="53">
        <v>13442</v>
      </c>
      <c r="W120" s="173">
        <f t="shared" si="25"/>
        <v>0.52565305803222273</v>
      </c>
      <c r="X120" s="53">
        <v>1006</v>
      </c>
      <c r="Y120" s="173">
        <f t="shared" si="26"/>
        <v>3.9339903018926953E-2</v>
      </c>
      <c r="Z120" s="94"/>
      <c r="AA120" s="53">
        <v>14905</v>
      </c>
      <c r="AB120" s="53">
        <v>2427</v>
      </c>
      <c r="AC120" s="173">
        <f t="shared" si="29"/>
        <v>0.16283126467628312</v>
      </c>
      <c r="AD120" s="53">
        <v>10004</v>
      </c>
      <c r="AE120" s="173">
        <f t="shared" si="30"/>
        <v>0.67118416638711842</v>
      </c>
      <c r="AF120" s="53"/>
      <c r="AG120" s="173">
        <f t="shared" si="31"/>
        <v>0</v>
      </c>
    </row>
    <row r="121" spans="1:33" s="74" customFormat="1" ht="13.5" customHeight="1">
      <c r="A121" s="3" t="s">
        <v>227</v>
      </c>
      <c r="B121" s="69" t="s">
        <v>228</v>
      </c>
      <c r="C121" s="53">
        <v>4159691</v>
      </c>
      <c r="D121" s="53">
        <v>814026</v>
      </c>
      <c r="E121" s="173">
        <f t="shared" si="19"/>
        <v>0.19569386283740786</v>
      </c>
      <c r="F121" s="53">
        <v>3062924</v>
      </c>
      <c r="G121" s="150">
        <f t="shared" si="20"/>
        <v>0.73633450176948234</v>
      </c>
      <c r="H121" s="53">
        <v>117847</v>
      </c>
      <c r="I121" s="173">
        <f t="shared" si="21"/>
        <v>2.8330710141690814E-2</v>
      </c>
      <c r="J121" s="3"/>
      <c r="K121" s="53">
        <v>403168</v>
      </c>
      <c r="L121" s="53">
        <v>184563</v>
      </c>
      <c r="M121" s="173">
        <f t="shared" si="22"/>
        <v>0.45778186760854034</v>
      </c>
      <c r="N121" s="53">
        <v>181909</v>
      </c>
      <c r="O121" s="173">
        <f t="shared" si="23"/>
        <v>0.45119900388919754</v>
      </c>
      <c r="P121" s="53">
        <v>3884</v>
      </c>
      <c r="Q121" s="173">
        <f t="shared" si="24"/>
        <v>9.6337010873878883E-3</v>
      </c>
      <c r="R121" s="3"/>
      <c r="S121" s="53">
        <v>35226</v>
      </c>
      <c r="T121" s="53">
        <v>13707</v>
      </c>
      <c r="U121" s="173">
        <f t="shared" si="33"/>
        <v>0.38911599386816553</v>
      </c>
      <c r="V121" s="53">
        <v>18633</v>
      </c>
      <c r="W121" s="173">
        <f t="shared" si="25"/>
        <v>0.52895588485777556</v>
      </c>
      <c r="X121" s="53">
        <v>922</v>
      </c>
      <c r="Y121" s="173">
        <f t="shared" si="26"/>
        <v>2.617384886163629E-2</v>
      </c>
      <c r="Z121" s="94"/>
      <c r="AA121" s="53">
        <v>15597</v>
      </c>
      <c r="AB121" s="53">
        <v>2222</v>
      </c>
      <c r="AC121" s="173">
        <f t="shared" si="29"/>
        <v>0.14246329422324805</v>
      </c>
      <c r="AD121" s="53">
        <v>11098</v>
      </c>
      <c r="AE121" s="173">
        <f t="shared" si="30"/>
        <v>0.71154709238956204</v>
      </c>
      <c r="AF121" s="53"/>
      <c r="AG121" s="173">
        <f t="shared" si="31"/>
        <v>0</v>
      </c>
    </row>
    <row r="122" spans="1:33" s="74" customFormat="1" ht="13.5" customHeight="1">
      <c r="A122" s="3" t="s">
        <v>229</v>
      </c>
      <c r="B122" s="69" t="s">
        <v>167</v>
      </c>
      <c r="C122" s="53">
        <v>4044484</v>
      </c>
      <c r="D122" s="53">
        <v>795144</v>
      </c>
      <c r="E122" s="173">
        <f t="shared" si="19"/>
        <v>0.19659961567408846</v>
      </c>
      <c r="F122" s="53">
        <v>2974552</v>
      </c>
      <c r="G122" s="150">
        <f t="shared" si="20"/>
        <v>0.73545896089587692</v>
      </c>
      <c r="H122" s="53">
        <v>114012</v>
      </c>
      <c r="I122" s="173">
        <f t="shared" si="21"/>
        <v>2.8189504520230516E-2</v>
      </c>
      <c r="J122" s="3"/>
      <c r="K122" s="53">
        <v>448346</v>
      </c>
      <c r="L122" s="53">
        <v>204406</v>
      </c>
      <c r="M122" s="173">
        <f t="shared" si="22"/>
        <v>0.45591128280390592</v>
      </c>
      <c r="N122" s="53">
        <v>194039</v>
      </c>
      <c r="O122" s="173">
        <f t="shared" si="23"/>
        <v>0.43278851601218704</v>
      </c>
      <c r="P122" s="53">
        <v>3471</v>
      </c>
      <c r="Q122" s="173">
        <f t="shared" si="24"/>
        <v>7.7417887078283293E-3</v>
      </c>
      <c r="R122" s="3"/>
      <c r="S122" s="175">
        <v>13145</v>
      </c>
      <c r="T122" s="53">
        <v>5014</v>
      </c>
      <c r="U122" s="173">
        <f t="shared" si="33"/>
        <v>0.38143780905287183</v>
      </c>
      <c r="V122" s="53">
        <v>6449</v>
      </c>
      <c r="W122" s="173">
        <f t="shared" si="25"/>
        <v>0.49060479269684293</v>
      </c>
      <c r="X122" s="53">
        <v>920</v>
      </c>
      <c r="Y122" s="173">
        <f t="shared" si="26"/>
        <v>6.9988588817040703E-2</v>
      </c>
      <c r="Z122" s="94"/>
      <c r="AA122" s="175">
        <v>8947</v>
      </c>
      <c r="AB122" s="53">
        <v>503</v>
      </c>
      <c r="AC122" s="173">
        <f t="shared" si="29"/>
        <v>5.6219961998435229E-2</v>
      </c>
      <c r="AD122" s="53">
        <v>6448</v>
      </c>
      <c r="AE122" s="173">
        <f t="shared" si="30"/>
        <v>0.72068849893819154</v>
      </c>
      <c r="AF122" s="53"/>
      <c r="AG122" s="173">
        <f t="shared" si="31"/>
        <v>0</v>
      </c>
    </row>
    <row r="123" spans="1:33" s="74" customFormat="1" ht="13.5" customHeight="1">
      <c r="A123" s="3" t="s">
        <v>230</v>
      </c>
      <c r="B123" s="69" t="s">
        <v>168</v>
      </c>
      <c r="C123" s="53">
        <v>3496964</v>
      </c>
      <c r="D123" s="53">
        <v>687586</v>
      </c>
      <c r="E123" s="173">
        <f t="shared" si="19"/>
        <v>0.19662369987223202</v>
      </c>
      <c r="F123" s="53">
        <v>2559305</v>
      </c>
      <c r="G123" s="150">
        <f t="shared" si="20"/>
        <v>0.73186484047305034</v>
      </c>
      <c r="H123" s="53">
        <v>108291</v>
      </c>
      <c r="I123" s="173">
        <f t="shared" si="21"/>
        <v>3.0967147502805291E-2</v>
      </c>
      <c r="J123" s="3"/>
      <c r="K123" s="53">
        <v>309693</v>
      </c>
      <c r="L123" s="53">
        <v>141664</v>
      </c>
      <c r="M123" s="173">
        <f t="shared" si="22"/>
        <v>0.45743365203604858</v>
      </c>
      <c r="N123" s="53">
        <v>135188</v>
      </c>
      <c r="O123" s="173">
        <f t="shared" si="23"/>
        <v>0.43652262078897491</v>
      </c>
      <c r="P123" s="53">
        <v>4153</v>
      </c>
      <c r="Q123" s="173">
        <f t="shared" si="24"/>
        <v>1.3410054473300979E-2</v>
      </c>
      <c r="R123" s="3"/>
      <c r="S123" s="175">
        <v>16230</v>
      </c>
      <c r="T123" s="53">
        <v>6472</v>
      </c>
      <c r="U123" s="173">
        <f t="shared" si="33"/>
        <v>0.39876771410967343</v>
      </c>
      <c r="V123" s="53">
        <v>7993</v>
      </c>
      <c r="W123" s="173">
        <f t="shared" si="25"/>
        <v>0.492483056069008</v>
      </c>
      <c r="X123" s="53">
        <v>2005</v>
      </c>
      <c r="Y123" s="173">
        <f t="shared" si="26"/>
        <v>0.12353666050523722</v>
      </c>
      <c r="AA123" s="175">
        <v>358</v>
      </c>
      <c r="AB123" s="53">
        <v>44</v>
      </c>
      <c r="AC123" s="173">
        <f t="shared" si="29"/>
        <v>0.12290502793296089</v>
      </c>
      <c r="AD123" s="53">
        <v>5</v>
      </c>
      <c r="AE123" s="173">
        <f t="shared" si="30"/>
        <v>1.3966480446927373E-2</v>
      </c>
      <c r="AF123" s="53"/>
      <c r="AG123" s="173">
        <f t="shared" si="31"/>
        <v>0</v>
      </c>
    </row>
    <row r="124" spans="1:33" s="74" customFormat="1" ht="13.5" customHeight="1">
      <c r="A124" s="3" t="s">
        <v>231</v>
      </c>
      <c r="B124" s="69" t="s">
        <v>169</v>
      </c>
      <c r="C124" s="149">
        <v>3112126</v>
      </c>
      <c r="D124" s="53">
        <v>613673</v>
      </c>
      <c r="E124" s="176">
        <f t="shared" si="19"/>
        <v>0.19718771026622958</v>
      </c>
      <c r="F124" s="53">
        <v>2263657</v>
      </c>
      <c r="G124" s="177">
        <f t="shared" si="20"/>
        <v>0.72736675828677888</v>
      </c>
      <c r="H124" s="53">
        <v>113429</v>
      </c>
      <c r="I124" s="176">
        <f t="shared" si="21"/>
        <v>3.6447431755655138E-2</v>
      </c>
      <c r="J124" s="3"/>
      <c r="K124" s="149">
        <v>250874</v>
      </c>
      <c r="L124" s="53">
        <v>117928</v>
      </c>
      <c r="M124" s="176">
        <f t="shared" si="22"/>
        <v>0.4700686400344396</v>
      </c>
      <c r="N124" s="53">
        <v>125848</v>
      </c>
      <c r="O124" s="176">
        <f t="shared" si="23"/>
        <v>0.50163827259899396</v>
      </c>
      <c r="P124" s="53">
        <v>4120</v>
      </c>
      <c r="Q124" s="176">
        <f t="shared" si="24"/>
        <v>1.642258663711664E-2</v>
      </c>
      <c r="R124" s="3"/>
      <c r="S124" s="178">
        <v>34891</v>
      </c>
      <c r="T124" s="179">
        <v>13670</v>
      </c>
      <c r="U124" s="176">
        <f t="shared" si="33"/>
        <v>0.39179157949041299</v>
      </c>
      <c r="V124" s="179">
        <v>16955</v>
      </c>
      <c r="W124" s="176">
        <f t="shared" si="25"/>
        <v>0.48594193344988679</v>
      </c>
      <c r="X124" s="179">
        <v>2252</v>
      </c>
      <c r="Y124" s="176">
        <f t="shared" si="26"/>
        <v>6.4543865180132415E-2</v>
      </c>
      <c r="AA124" s="178">
        <v>406</v>
      </c>
      <c r="AB124" s="179">
        <v>45</v>
      </c>
      <c r="AC124" s="176">
        <f t="shared" si="29"/>
        <v>0.11083743842364532</v>
      </c>
      <c r="AD124" s="179">
        <v>16</v>
      </c>
      <c r="AE124" s="176">
        <f t="shared" si="30"/>
        <v>3.9408866995073892E-2</v>
      </c>
      <c r="AF124" s="179"/>
      <c r="AG124" s="176">
        <f t="shared" si="31"/>
        <v>0</v>
      </c>
    </row>
    <row r="125" spans="1:33" s="74" customFormat="1" ht="16.5" customHeight="1">
      <c r="A125" s="72" t="s">
        <v>240</v>
      </c>
      <c r="B125" s="72"/>
      <c r="C125" s="188">
        <f>SUM(C113:C124)</f>
        <v>42645502</v>
      </c>
      <c r="D125" s="188">
        <f>SUM(D113:D124)</f>
        <v>8382580</v>
      </c>
      <c r="E125" s="189">
        <f t="shared" si="19"/>
        <v>0.19656422381896219</v>
      </c>
      <c r="F125" s="188">
        <f>SUM(F113:F124)</f>
        <v>31226375</v>
      </c>
      <c r="G125" s="190">
        <f t="shared" si="20"/>
        <v>0.732231385152882</v>
      </c>
      <c r="H125" s="188">
        <f>SUM(H113:H124)</f>
        <v>1330850</v>
      </c>
      <c r="I125" s="189">
        <f t="shared" si="21"/>
        <v>3.120727714730618E-2</v>
      </c>
      <c r="J125" s="191"/>
      <c r="K125" s="188">
        <f>SUM(K113:K124)</f>
        <v>4628064</v>
      </c>
      <c r="L125" s="188">
        <f>SUM(L113:L124)</f>
        <v>2125417</v>
      </c>
      <c r="M125" s="192">
        <f t="shared" si="22"/>
        <v>0.45924537776487101</v>
      </c>
      <c r="N125" s="188">
        <f>SUM(N113:N124)</f>
        <v>2047862</v>
      </c>
      <c r="O125" s="193">
        <f t="shared" si="23"/>
        <v>0.44248783076465664</v>
      </c>
      <c r="P125" s="188">
        <f>SUM(P113:P124)</f>
        <v>49748</v>
      </c>
      <c r="Q125" s="189">
        <f t="shared" si="24"/>
        <v>1.074920312251516E-2</v>
      </c>
      <c r="R125" s="194"/>
      <c r="S125" s="195">
        <f>SUM(S113:S124)</f>
        <v>263192</v>
      </c>
      <c r="T125" s="195">
        <f>SUM(T113:T124)</f>
        <v>101062</v>
      </c>
      <c r="U125" s="196">
        <f>T125/S125</f>
        <v>0.38398583543572751</v>
      </c>
      <c r="V125" s="195">
        <f>SUM(V113:V124)</f>
        <v>129715</v>
      </c>
      <c r="W125" s="196">
        <f t="shared" si="25"/>
        <v>0.49285312623483996</v>
      </c>
      <c r="X125" s="195">
        <f>SUM(X113:X124)</f>
        <v>16079</v>
      </c>
      <c r="Y125" s="196">
        <f t="shared" si="26"/>
        <v>6.1092282440195753E-2</v>
      </c>
      <c r="Z125" s="197"/>
      <c r="AA125" s="195">
        <f>SUM(AA113:AA124)</f>
        <v>79205</v>
      </c>
      <c r="AB125" s="195">
        <f>SUM(AB113:AB124)</f>
        <v>11670</v>
      </c>
      <c r="AC125" s="196">
        <f t="shared" si="29"/>
        <v>0.14733918313237801</v>
      </c>
      <c r="AD125" s="195">
        <f>SUM(AD113:AD124)</f>
        <v>57281</v>
      </c>
      <c r="AE125" s="196">
        <f t="shared" si="30"/>
        <v>0.72319929297392838</v>
      </c>
      <c r="AF125" s="195">
        <f>SUM(AF113:AF124)</f>
        <v>0</v>
      </c>
      <c r="AG125" s="196">
        <f t="shared" si="31"/>
        <v>0</v>
      </c>
    </row>
    <row r="126" spans="1:33" ht="12.75" customHeight="1">
      <c r="A126" s="198" t="s">
        <v>260</v>
      </c>
      <c r="B126" s="199"/>
      <c r="C126" s="200"/>
      <c r="D126" s="200"/>
      <c r="E126" s="200"/>
      <c r="F126" s="200"/>
      <c r="G126" s="200"/>
      <c r="H126" s="200"/>
      <c r="I126" s="199"/>
      <c r="J126" s="200"/>
      <c r="K126" s="200"/>
      <c r="L126" s="200"/>
      <c r="M126" s="200"/>
      <c r="N126" s="200"/>
      <c r="O126" s="200"/>
      <c r="P126" s="200"/>
      <c r="Q126" s="200"/>
    </row>
    <row r="127" spans="1:33" s="74" customFormat="1" ht="7.5" customHeight="1">
      <c r="A127" s="73"/>
      <c r="B127" s="73"/>
      <c r="C127" s="149"/>
      <c r="D127" s="149"/>
      <c r="E127" s="173"/>
      <c r="F127" s="149"/>
      <c r="G127" s="150"/>
      <c r="H127" s="149"/>
      <c r="I127" s="173"/>
      <c r="J127" s="149"/>
      <c r="K127" s="149"/>
      <c r="L127" s="149"/>
      <c r="M127" s="173"/>
      <c r="N127" s="149"/>
      <c r="O127" s="173"/>
      <c r="P127" s="149"/>
      <c r="Q127" s="173"/>
    </row>
    <row r="128" spans="1:33" s="163" customFormat="1" ht="13.5" customHeight="1">
      <c r="A128" s="201"/>
      <c r="B128" s="201"/>
    </row>
    <row r="129" spans="1:2" s="74" customFormat="1" ht="12" customHeight="1">
      <c r="A129" s="35"/>
      <c r="B129" s="35"/>
    </row>
    <row r="130" spans="1:2" s="74" customFormat="1" ht="12" customHeight="1">
      <c r="A130" s="73"/>
      <c r="B130" s="73"/>
    </row>
    <row r="131" spans="1:2" s="170" customFormat="1" ht="12.75" customHeight="1">
      <c r="A131" s="166"/>
      <c r="B131" s="166"/>
    </row>
    <row r="132" spans="1:2" s="74" customFormat="1" ht="13.5" customHeight="1">
      <c r="A132" s="141"/>
      <c r="B132" s="69"/>
    </row>
    <row r="133" spans="1:2" s="74" customFormat="1" ht="13.5" customHeight="1">
      <c r="A133" s="3"/>
      <c r="B133" s="69"/>
    </row>
    <row r="134" spans="1:2" s="74" customFormat="1" ht="13.5" customHeight="1">
      <c r="A134" s="3"/>
      <c r="B134" s="69"/>
    </row>
    <row r="135" spans="1:2" s="74" customFormat="1" ht="13.5" customHeight="1">
      <c r="A135" s="3"/>
      <c r="B135" s="69"/>
    </row>
    <row r="136" spans="1:2" s="74" customFormat="1" ht="13.5" customHeight="1">
      <c r="A136" s="3"/>
      <c r="B136" s="69"/>
    </row>
    <row r="137" spans="1:2" s="74" customFormat="1" ht="13.5" customHeight="1">
      <c r="A137" s="3"/>
      <c r="B137" s="69"/>
    </row>
    <row r="138" spans="1:2" s="74" customFormat="1" ht="13.5" customHeight="1">
      <c r="A138" s="3"/>
      <c r="B138" s="69"/>
    </row>
    <row r="139" spans="1:2" s="74" customFormat="1" ht="13.5" customHeight="1">
      <c r="A139" s="3"/>
      <c r="B139" s="69"/>
    </row>
    <row r="140" spans="1:2" s="74" customFormat="1" ht="13.5" customHeight="1">
      <c r="A140" s="3"/>
      <c r="B140" s="69"/>
    </row>
    <row r="141" spans="1:2" s="74" customFormat="1" ht="13.5" customHeight="1">
      <c r="A141" s="3"/>
      <c r="B141" s="69"/>
    </row>
    <row r="142" spans="1:2" s="74" customFormat="1" ht="13.5" customHeight="1">
      <c r="A142" s="3"/>
      <c r="B142" s="69"/>
    </row>
    <row r="143" spans="1:2" s="74" customFormat="1" ht="13.5" customHeight="1">
      <c r="A143" s="3"/>
      <c r="B143" s="69"/>
    </row>
    <row r="144" spans="1:2" s="74" customFormat="1" ht="16.5" customHeight="1">
      <c r="A144" s="3"/>
      <c r="B144" s="69"/>
    </row>
    <row r="145" spans="1:3" ht="13.5">
      <c r="A145" s="3"/>
      <c r="B145" s="69"/>
      <c r="C145" s="74"/>
    </row>
    <row r="146" spans="1:3" ht="13.5">
      <c r="A146" s="3"/>
      <c r="B146" s="69"/>
      <c r="C146" s="74"/>
    </row>
    <row r="147" spans="1:3" ht="13.5">
      <c r="A147" s="3"/>
      <c r="B147" s="69"/>
      <c r="C147" s="74"/>
    </row>
    <row r="148" spans="1:3" ht="13.5">
      <c r="A148" s="3"/>
      <c r="B148" s="69"/>
      <c r="C148" s="74"/>
    </row>
    <row r="149" spans="1:3" ht="13.5">
      <c r="A149" s="3"/>
      <c r="B149" s="69"/>
      <c r="C149" s="74"/>
    </row>
  </sheetData>
  <mergeCells count="18">
    <mergeCell ref="Y6:Y7"/>
    <mergeCell ref="AA6:AA7"/>
    <mergeCell ref="AC6:AC7"/>
    <mergeCell ref="A2:AG2"/>
    <mergeCell ref="A3:AG3"/>
    <mergeCell ref="C5:I5"/>
    <mergeCell ref="C6:C7"/>
    <mergeCell ref="E6:E7"/>
    <mergeCell ref="G6:G7"/>
    <mergeCell ref="K6:K7"/>
    <mergeCell ref="M6:M7"/>
    <mergeCell ref="O6:O7"/>
    <mergeCell ref="Q6:Q7"/>
    <mergeCell ref="AE6:AE7"/>
    <mergeCell ref="AG6:AG7"/>
    <mergeCell ref="S6:S7"/>
    <mergeCell ref="U6:U7"/>
    <mergeCell ref="W6:W7"/>
  </mergeCells>
  <hyperlinks>
    <hyperlink ref="D1" location="Indice!A1" display="VOLVER"/>
  </hyperlinks>
  <printOptions horizontalCentered="1" verticalCentered="1"/>
  <pageMargins left="0.75" right="0.75" top="1" bottom="1" header="0" footer="0"/>
  <pageSetup paperSize="9" orientation="landscape" blackAndWhite="1" r:id="rId1"/>
  <headerFooter alignWithMargins="0"/>
  <colBreaks count="1" manualBreakCount="1">
    <brk id="1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showGridLines="0" showZeros="0" zoomScale="89" zoomScaleNormal="89" workbookViewId="0">
      <pane xSplit="2" ySplit="6" topLeftCell="C19" activePane="bottomRight" state="frozen"/>
      <selection sqref="A1:D1"/>
      <selection pane="topRight" sqref="A1:D1"/>
      <selection pane="bottomLeft" sqref="A1:D1"/>
      <selection pane="bottomRight" activeCell="A23" sqref="A23"/>
    </sheetView>
  </sheetViews>
  <sheetFormatPr baseColWidth="10" defaultColWidth="11.42578125" defaultRowHeight="12.75"/>
  <cols>
    <col min="1" max="1" width="13.7109375" style="204" customWidth="1"/>
    <col min="2" max="2" width="12.5703125" style="204" customWidth="1"/>
    <col min="3" max="15" width="11.7109375" style="203" customWidth="1"/>
    <col min="16" max="16" width="17.42578125" style="203" customWidth="1"/>
    <col min="17" max="17" width="7.7109375" style="204" customWidth="1"/>
    <col min="18" max="16384" width="11.42578125" style="204"/>
  </cols>
  <sheetData>
    <row r="1" spans="1:20">
      <c r="A1" s="202" t="s">
        <v>261</v>
      </c>
      <c r="B1" s="202"/>
      <c r="O1" s="831" t="s">
        <v>1002</v>
      </c>
    </row>
    <row r="2" spans="1:20" s="210" customFormat="1" ht="20.25" customHeight="1">
      <c r="A2" s="205" t="s">
        <v>1011</v>
      </c>
      <c r="B2" s="206"/>
      <c r="C2" s="207"/>
      <c r="D2" s="207"/>
      <c r="E2" s="207"/>
      <c r="F2" s="207"/>
      <c r="G2" s="207"/>
      <c r="H2" s="208"/>
      <c r="I2" s="207"/>
      <c r="J2" s="207"/>
      <c r="K2" s="207"/>
      <c r="L2" s="207"/>
      <c r="M2" s="207"/>
      <c r="N2" s="207"/>
      <c r="O2" s="209"/>
      <c r="P2" s="209"/>
      <c r="Q2" s="906" t="s">
        <v>262</v>
      </c>
      <c r="R2" s="906"/>
      <c r="S2" s="906"/>
    </row>
    <row r="3" spans="1:20" s="216" customFormat="1" ht="15.75" customHeight="1">
      <c r="A3" s="211" t="s">
        <v>1012</v>
      </c>
      <c r="B3" s="212"/>
      <c r="C3" s="213"/>
      <c r="D3" s="213"/>
      <c r="E3" s="213"/>
      <c r="F3" s="213"/>
      <c r="G3" s="213"/>
      <c r="H3" s="214"/>
      <c r="I3" s="213"/>
      <c r="J3" s="213"/>
      <c r="K3" s="213"/>
      <c r="L3" s="213"/>
      <c r="M3" s="213"/>
      <c r="N3" s="213"/>
      <c r="O3" s="215"/>
      <c r="P3" s="215"/>
      <c r="Q3" s="906"/>
      <c r="R3" s="906"/>
      <c r="S3" s="906"/>
    </row>
    <row r="4" spans="1:20" s="221" customFormat="1" ht="12" customHeight="1">
      <c r="A4" s="217"/>
      <c r="B4" s="217"/>
      <c r="C4" s="218"/>
      <c r="D4" s="218"/>
      <c r="E4" s="218"/>
      <c r="F4" s="218"/>
      <c r="G4" s="218"/>
      <c r="H4" s="219"/>
      <c r="I4" s="218"/>
      <c r="J4" s="218"/>
      <c r="K4" s="218"/>
      <c r="L4" s="218"/>
      <c r="M4" s="218"/>
      <c r="N4" s="218"/>
      <c r="O4" s="220" t="s">
        <v>130</v>
      </c>
      <c r="P4" s="220"/>
    </row>
    <row r="5" spans="1:20" s="226" customFormat="1" ht="14.25" customHeight="1">
      <c r="A5" s="222"/>
      <c r="B5" s="222"/>
      <c r="C5" s="223">
        <v>44196</v>
      </c>
      <c r="D5" s="223">
        <v>44227</v>
      </c>
      <c r="E5" s="223">
        <v>44255</v>
      </c>
      <c r="F5" s="223">
        <v>44286</v>
      </c>
      <c r="G5" s="223">
        <v>44316</v>
      </c>
      <c r="H5" s="223">
        <v>44347</v>
      </c>
      <c r="I5" s="223">
        <v>44377</v>
      </c>
      <c r="J5" s="223">
        <v>44408</v>
      </c>
      <c r="K5" s="223">
        <v>44439</v>
      </c>
      <c r="L5" s="223">
        <v>44469</v>
      </c>
      <c r="M5" s="223">
        <v>44500</v>
      </c>
      <c r="N5" s="223">
        <v>44530</v>
      </c>
      <c r="O5" s="224"/>
      <c r="P5" s="225"/>
    </row>
    <row r="6" spans="1:20" s="226" customFormat="1" ht="14.25" customHeight="1">
      <c r="A6" s="227" t="s">
        <v>263</v>
      </c>
      <c r="B6" s="228" t="s">
        <v>264</v>
      </c>
      <c r="C6" s="229" t="s">
        <v>265</v>
      </c>
      <c r="D6" s="229" t="s">
        <v>266</v>
      </c>
      <c r="E6" s="229" t="s">
        <v>267</v>
      </c>
      <c r="F6" s="229" t="s">
        <v>268</v>
      </c>
      <c r="G6" s="229" t="s">
        <v>162</v>
      </c>
      <c r="H6" s="229" t="s">
        <v>269</v>
      </c>
      <c r="I6" s="229" t="s">
        <v>270</v>
      </c>
      <c r="J6" s="229" t="s">
        <v>271</v>
      </c>
      <c r="K6" s="229" t="s">
        <v>272</v>
      </c>
      <c r="L6" s="229" t="s">
        <v>273</v>
      </c>
      <c r="M6" s="229" t="s">
        <v>274</v>
      </c>
      <c r="N6" s="229" t="s">
        <v>275</v>
      </c>
      <c r="O6" s="230" t="s">
        <v>216</v>
      </c>
      <c r="P6" s="231"/>
    </row>
    <row r="7" spans="1:20" s="236" customFormat="1" ht="24.75" customHeight="1">
      <c r="A7" s="232" t="s">
        <v>276</v>
      </c>
      <c r="B7" s="233" t="s">
        <v>197</v>
      </c>
      <c r="C7" s="234">
        <v>1868380</v>
      </c>
      <c r="D7" s="234">
        <v>1721217</v>
      </c>
      <c r="E7" s="234">
        <v>1126084</v>
      </c>
      <c r="F7" s="234">
        <v>531570</v>
      </c>
      <c r="G7" s="234">
        <v>708005</v>
      </c>
      <c r="H7" s="234">
        <v>659400</v>
      </c>
      <c r="I7" s="234">
        <v>564475</v>
      </c>
      <c r="J7" s="234">
        <v>865346</v>
      </c>
      <c r="K7" s="234">
        <v>765445</v>
      </c>
      <c r="L7" s="234">
        <v>637465</v>
      </c>
      <c r="M7" s="234">
        <v>1169139</v>
      </c>
      <c r="N7" s="234">
        <v>2834552</v>
      </c>
      <c r="O7" s="234">
        <f>SUM(C7:N7)</f>
        <v>13451078</v>
      </c>
      <c r="P7" s="234"/>
      <c r="Q7" s="235"/>
    </row>
    <row r="8" spans="1:20" s="236" customFormat="1" ht="24.75" customHeight="1">
      <c r="A8" s="232" t="s">
        <v>277</v>
      </c>
      <c r="B8" s="233" t="s">
        <v>199</v>
      </c>
      <c r="C8" s="234">
        <v>2473190</v>
      </c>
      <c r="D8" s="234">
        <v>2337546</v>
      </c>
      <c r="E8" s="234">
        <v>2913436</v>
      </c>
      <c r="F8" s="234">
        <v>3686749</v>
      </c>
      <c r="G8" s="234">
        <v>2998992</v>
      </c>
      <c r="H8" s="234">
        <v>2847562</v>
      </c>
      <c r="I8" s="234">
        <v>3498909</v>
      </c>
      <c r="J8" s="234">
        <v>2446935</v>
      </c>
      <c r="K8" s="234">
        <v>1982015</v>
      </c>
      <c r="L8" s="234">
        <v>1740279</v>
      </c>
      <c r="M8" s="234">
        <v>1576717</v>
      </c>
      <c r="N8" s="234">
        <v>1464352</v>
      </c>
      <c r="O8" s="234">
        <f>SUM(C8:N8)</f>
        <v>29966682</v>
      </c>
      <c r="P8" s="234"/>
      <c r="Q8" s="235"/>
    </row>
    <row r="9" spans="1:20" s="236" customFormat="1" ht="24.75" customHeight="1">
      <c r="A9" s="232" t="s">
        <v>278</v>
      </c>
      <c r="B9" s="233" t="s">
        <v>279</v>
      </c>
      <c r="C9" s="237">
        <v>44000</v>
      </c>
      <c r="D9" s="234">
        <v>75430</v>
      </c>
      <c r="E9" s="234">
        <v>38000</v>
      </c>
      <c r="F9" s="234">
        <v>65153</v>
      </c>
      <c r="G9" s="234">
        <v>69040</v>
      </c>
      <c r="H9" s="234">
        <v>318394</v>
      </c>
      <c r="I9" s="234">
        <v>253150</v>
      </c>
      <c r="J9" s="234">
        <v>203367</v>
      </c>
      <c r="K9" s="234"/>
      <c r="L9" s="234">
        <v>42210</v>
      </c>
      <c r="M9" s="234">
        <v>36900</v>
      </c>
      <c r="N9" s="234">
        <v>162833</v>
      </c>
      <c r="O9" s="234">
        <f>SUM(C9:N9)</f>
        <v>1308477</v>
      </c>
      <c r="P9" s="234"/>
      <c r="Q9" s="235"/>
    </row>
    <row r="10" spans="1:20" s="236" customFormat="1" ht="24.75" customHeight="1">
      <c r="A10" s="232" t="s">
        <v>280</v>
      </c>
      <c r="B10" s="233" t="s">
        <v>281</v>
      </c>
      <c r="C10" s="237">
        <v>785323</v>
      </c>
      <c r="D10" s="234">
        <v>664475</v>
      </c>
      <c r="E10" s="234">
        <v>275432</v>
      </c>
      <c r="F10" s="234">
        <v>447163</v>
      </c>
      <c r="G10" s="234">
        <v>163606</v>
      </c>
      <c r="H10" s="234">
        <v>82410</v>
      </c>
      <c r="I10" s="234">
        <v>219790</v>
      </c>
      <c r="J10" s="234">
        <v>217942</v>
      </c>
      <c r="K10" s="234">
        <v>99590</v>
      </c>
      <c r="L10" s="234">
        <v>115450</v>
      </c>
      <c r="M10" s="234">
        <v>152244</v>
      </c>
      <c r="N10" s="234">
        <v>402600</v>
      </c>
      <c r="O10" s="234">
        <f>SUM(C10:N10)</f>
        <v>3626025</v>
      </c>
      <c r="P10" s="234"/>
      <c r="Q10" s="235"/>
    </row>
    <row r="11" spans="1:20" s="236" customFormat="1" ht="24.75" customHeight="1">
      <c r="A11" s="232" t="s">
        <v>282</v>
      </c>
      <c r="B11" s="233" t="s">
        <v>283</v>
      </c>
      <c r="C11" s="237"/>
      <c r="D11" s="234"/>
      <c r="E11" s="234">
        <v>47060</v>
      </c>
      <c r="F11" s="234">
        <v>22000</v>
      </c>
      <c r="G11" s="234">
        <v>18695</v>
      </c>
      <c r="H11" s="234"/>
      <c r="I11" s="234">
        <v>4000</v>
      </c>
      <c r="J11" s="234">
        <v>4000</v>
      </c>
      <c r="K11" s="234">
        <v>10400</v>
      </c>
      <c r="L11" s="234"/>
      <c r="M11" s="234">
        <v>3790</v>
      </c>
      <c r="N11" s="234">
        <f>33000+27500</f>
        <v>60500</v>
      </c>
      <c r="O11" s="234">
        <f t="shared" ref="O11:O19" si="0">SUM(C11:N11)</f>
        <v>170445</v>
      </c>
      <c r="P11" s="234"/>
      <c r="Q11" s="235"/>
    </row>
    <row r="12" spans="1:20" s="236" customFormat="1" ht="24.75" customHeight="1">
      <c r="A12" s="232" t="s">
        <v>284</v>
      </c>
      <c r="B12" s="233" t="s">
        <v>285</v>
      </c>
      <c r="C12" s="234"/>
      <c r="D12" s="234"/>
      <c r="E12" s="234">
        <v>23100</v>
      </c>
      <c r="F12" s="234">
        <v>227190</v>
      </c>
      <c r="G12" s="234">
        <v>1036540</v>
      </c>
      <c r="H12" s="234">
        <v>728010</v>
      </c>
      <c r="I12" s="234">
        <v>1445268</v>
      </c>
      <c r="J12" s="234">
        <v>1518819</v>
      </c>
      <c r="K12" s="234">
        <v>1446793</v>
      </c>
      <c r="L12" s="234">
        <v>1296009</v>
      </c>
      <c r="M12" s="234">
        <v>2031137</v>
      </c>
      <c r="N12" s="234">
        <v>816380</v>
      </c>
      <c r="O12" s="234">
        <f t="shared" si="0"/>
        <v>10569246</v>
      </c>
      <c r="P12" s="234"/>
      <c r="Q12" s="235"/>
    </row>
    <row r="13" spans="1:20" s="236" customFormat="1" ht="24.75" customHeight="1">
      <c r="A13" s="232" t="s">
        <v>286</v>
      </c>
      <c r="B13" s="233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>
        <v>20400</v>
      </c>
      <c r="O13" s="234">
        <f t="shared" si="0"/>
        <v>20400</v>
      </c>
      <c r="P13" s="234"/>
      <c r="Q13" s="235"/>
    </row>
    <row r="14" spans="1:20" s="236" customFormat="1" ht="24.75" customHeight="1">
      <c r="A14" s="232" t="s">
        <v>287</v>
      </c>
      <c r="B14" s="238" t="s">
        <v>288</v>
      </c>
      <c r="C14" s="237">
        <v>2155618</v>
      </c>
      <c r="D14" s="234">
        <v>1704026</v>
      </c>
      <c r="E14" s="234">
        <v>2281405</v>
      </c>
      <c r="F14" s="234">
        <v>2270601</v>
      </c>
      <c r="G14" s="234">
        <v>2296244</v>
      </c>
      <c r="H14" s="234">
        <v>2501483</v>
      </c>
      <c r="I14" s="234">
        <v>2025538</v>
      </c>
      <c r="J14" s="234">
        <v>2547894</v>
      </c>
      <c r="K14" s="234">
        <v>2698320</v>
      </c>
      <c r="L14" s="234">
        <v>2743021</v>
      </c>
      <c r="M14" s="234">
        <v>2472682</v>
      </c>
      <c r="N14" s="234">
        <v>1968204</v>
      </c>
      <c r="O14" s="234">
        <f t="shared" si="0"/>
        <v>27665036</v>
      </c>
      <c r="P14" s="234"/>
      <c r="Q14" s="235"/>
      <c r="T14" s="234"/>
    </row>
    <row r="15" spans="1:20" s="236" customFormat="1" ht="24.75" customHeight="1">
      <c r="A15" s="232" t="s">
        <v>289</v>
      </c>
      <c r="B15" s="233" t="s">
        <v>290</v>
      </c>
      <c r="C15" s="237">
        <v>96380</v>
      </c>
      <c r="D15" s="234">
        <v>43047</v>
      </c>
      <c r="E15" s="234">
        <v>106186</v>
      </c>
      <c r="F15" s="234">
        <v>112556</v>
      </c>
      <c r="G15" s="234">
        <v>177505</v>
      </c>
      <c r="H15" s="234">
        <v>127280</v>
      </c>
      <c r="I15" s="234">
        <v>87465</v>
      </c>
      <c r="J15" s="234">
        <v>126124.77</v>
      </c>
      <c r="K15" s="234">
        <v>168570</v>
      </c>
      <c r="L15" s="234">
        <v>80550</v>
      </c>
      <c r="M15" s="234">
        <v>104633</v>
      </c>
      <c r="N15" s="234">
        <v>101110</v>
      </c>
      <c r="O15" s="234">
        <f>SUM(C15:N15)</f>
        <v>1331406.77</v>
      </c>
      <c r="P15" s="234"/>
      <c r="Q15" s="235"/>
      <c r="T15" s="234"/>
    </row>
    <row r="16" spans="1:20" s="236" customFormat="1" ht="24.75" customHeight="1">
      <c r="A16" s="232" t="s">
        <v>196</v>
      </c>
      <c r="B16" s="238" t="s">
        <v>211</v>
      </c>
      <c r="C16" s="237"/>
      <c r="D16" s="234">
        <v>18790</v>
      </c>
      <c r="E16" s="234"/>
      <c r="F16" s="234">
        <v>34000</v>
      </c>
      <c r="G16" s="234">
        <v>18800</v>
      </c>
      <c r="H16" s="234"/>
      <c r="I16" s="234">
        <v>15422</v>
      </c>
      <c r="J16" s="234"/>
      <c r="K16" s="234"/>
      <c r="L16" s="234">
        <v>16800</v>
      </c>
      <c r="M16" s="234">
        <v>16800</v>
      </c>
      <c r="N16" s="234">
        <v>16800</v>
      </c>
      <c r="O16" s="234">
        <f t="shared" ref="O16" si="1">SUM(C16:N16)</f>
        <v>137412</v>
      </c>
      <c r="P16" s="234"/>
      <c r="Q16" s="235"/>
      <c r="T16" s="234"/>
    </row>
    <row r="17" spans="1:20" s="236" customFormat="1" ht="24.75" customHeight="1">
      <c r="A17" s="232" t="s">
        <v>291</v>
      </c>
      <c r="B17" s="233" t="s">
        <v>291</v>
      </c>
      <c r="C17" s="237">
        <v>24220</v>
      </c>
      <c r="D17" s="239">
        <v>13920</v>
      </c>
      <c r="E17" s="239">
        <v>33100</v>
      </c>
      <c r="F17" s="239">
        <v>19828</v>
      </c>
      <c r="G17" s="234"/>
      <c r="H17" s="239">
        <v>67640</v>
      </c>
      <c r="I17" s="234">
        <v>29194</v>
      </c>
      <c r="J17" s="240">
        <v>52740</v>
      </c>
      <c r="K17" s="239">
        <v>25060</v>
      </c>
      <c r="L17" s="240">
        <v>34560</v>
      </c>
      <c r="M17" s="240">
        <v>19955</v>
      </c>
      <c r="N17" s="240">
        <v>44440</v>
      </c>
      <c r="O17" s="234">
        <f>SUM(C17:N17)</f>
        <v>364657</v>
      </c>
      <c r="P17" s="234"/>
      <c r="Q17" s="235"/>
      <c r="T17" s="239"/>
    </row>
    <row r="18" spans="1:20" s="236" customFormat="1" ht="24.75" customHeight="1">
      <c r="A18" s="241" t="s">
        <v>292</v>
      </c>
      <c r="B18" s="233" t="s">
        <v>293</v>
      </c>
      <c r="C18" s="234">
        <v>36645</v>
      </c>
      <c r="D18" s="234">
        <v>55350</v>
      </c>
      <c r="E18" s="234">
        <v>92630</v>
      </c>
      <c r="F18" s="234">
        <v>119610</v>
      </c>
      <c r="G18" s="234">
        <v>116770</v>
      </c>
      <c r="H18" s="234">
        <v>106529</v>
      </c>
      <c r="I18" s="234">
        <v>172470</v>
      </c>
      <c r="J18" s="237">
        <v>154160</v>
      </c>
      <c r="K18" s="237">
        <v>138973</v>
      </c>
      <c r="L18" s="237">
        <v>103430</v>
      </c>
      <c r="M18" s="237">
        <v>107655</v>
      </c>
      <c r="N18" s="237">
        <v>76460</v>
      </c>
      <c r="O18" s="234">
        <f t="shared" si="0"/>
        <v>1280682</v>
      </c>
      <c r="P18" s="234"/>
      <c r="Q18" s="235"/>
    </row>
    <row r="19" spans="1:20" s="236" customFormat="1" ht="24.75" customHeight="1">
      <c r="A19" s="241" t="s">
        <v>294</v>
      </c>
      <c r="B19" s="233" t="s">
        <v>295</v>
      </c>
      <c r="C19" s="237">
        <v>452434</v>
      </c>
      <c r="D19" s="234">
        <v>519405</v>
      </c>
      <c r="E19" s="234">
        <v>417187</v>
      </c>
      <c r="F19" s="234">
        <v>521122</v>
      </c>
      <c r="G19" s="234">
        <v>515449</v>
      </c>
      <c r="H19" s="234">
        <v>532037</v>
      </c>
      <c r="I19" s="234">
        <v>569420</v>
      </c>
      <c r="J19" s="234">
        <v>545062</v>
      </c>
      <c r="K19" s="234">
        <v>651070</v>
      </c>
      <c r="L19" s="234">
        <v>577996</v>
      </c>
      <c r="M19" s="234">
        <v>532481</v>
      </c>
      <c r="N19" s="234">
        <v>533355</v>
      </c>
      <c r="O19" s="234">
        <f t="shared" si="0"/>
        <v>6367018</v>
      </c>
      <c r="P19" s="234"/>
      <c r="Q19" s="235"/>
    </row>
    <row r="20" spans="1:20" s="236" customFormat="1" ht="24.75" customHeight="1">
      <c r="A20" s="241" t="s">
        <v>296</v>
      </c>
      <c r="B20" s="233" t="s">
        <v>297</v>
      </c>
      <c r="C20" s="237"/>
      <c r="D20" s="234"/>
      <c r="E20" s="234"/>
      <c r="F20" s="234"/>
      <c r="G20" s="234">
        <v>650</v>
      </c>
      <c r="H20" s="234"/>
      <c r="I20" s="234"/>
      <c r="J20" s="234">
        <v>1300</v>
      </c>
      <c r="K20" s="234"/>
      <c r="L20" s="234"/>
      <c r="M20" s="234"/>
      <c r="N20" s="234">
        <v>1000</v>
      </c>
      <c r="O20" s="234">
        <f>SUM(C20:N20)</f>
        <v>2950</v>
      </c>
      <c r="P20" s="234"/>
      <c r="Q20" s="235"/>
    </row>
    <row r="21" spans="1:20" s="236" customFormat="1" ht="24.75" customHeight="1">
      <c r="A21" s="241" t="s">
        <v>298</v>
      </c>
      <c r="B21" s="233" t="s">
        <v>299</v>
      </c>
      <c r="C21" s="237"/>
      <c r="D21" s="234">
        <v>2600</v>
      </c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>
        <f>SUM(C21:N21)</f>
        <v>2600</v>
      </c>
      <c r="P21" s="234"/>
      <c r="Q21" s="235"/>
    </row>
    <row r="22" spans="1:20" ht="24.75" customHeight="1">
      <c r="A22" s="242" t="s">
        <v>240</v>
      </c>
      <c r="B22" s="242"/>
      <c r="C22" s="243">
        <f t="shared" ref="C22:O22" si="2">SUM(C7:C21)</f>
        <v>7936190</v>
      </c>
      <c r="D22" s="243">
        <f t="shared" si="2"/>
        <v>7155806</v>
      </c>
      <c r="E22" s="243">
        <f t="shared" si="2"/>
        <v>7353620</v>
      </c>
      <c r="F22" s="243">
        <f t="shared" si="2"/>
        <v>8057542</v>
      </c>
      <c r="G22" s="243">
        <f t="shared" si="2"/>
        <v>8120296</v>
      </c>
      <c r="H22" s="243">
        <f t="shared" si="2"/>
        <v>7970745</v>
      </c>
      <c r="I22" s="243">
        <f t="shared" si="2"/>
        <v>8885101</v>
      </c>
      <c r="J22" s="243">
        <f t="shared" si="2"/>
        <v>8683689.7699999996</v>
      </c>
      <c r="K22" s="243">
        <f t="shared" si="2"/>
        <v>7986236</v>
      </c>
      <c r="L22" s="243">
        <f t="shared" si="2"/>
        <v>7387770</v>
      </c>
      <c r="M22" s="243">
        <f t="shared" si="2"/>
        <v>8224133</v>
      </c>
      <c r="N22" s="243">
        <f t="shared" si="2"/>
        <v>8502986</v>
      </c>
      <c r="O22" s="243">
        <f t="shared" si="2"/>
        <v>96264114.769999996</v>
      </c>
      <c r="P22" s="244"/>
    </row>
    <row r="23" spans="1:20" ht="15" customHeight="1">
      <c r="A23" s="245" t="s">
        <v>300</v>
      </c>
      <c r="B23" s="246"/>
      <c r="C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</row>
  </sheetData>
  <mergeCells count="1">
    <mergeCell ref="Q2:S3"/>
  </mergeCells>
  <hyperlinks>
    <hyperlink ref="O1" location="Indice!A1" display="VOLVER"/>
  </hyperlinks>
  <printOptions horizontalCentered="1" verticalCentered="1" gridLinesSet="0"/>
  <pageMargins left="0.75" right="0.75" top="1" bottom="1" header="0" footer="0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showGridLines="0" showZeros="0" zoomScaleNormal="100" workbookViewId="0">
      <pane xSplit="1" ySplit="5" topLeftCell="B44" activePane="bottomRight" state="frozen"/>
      <selection sqref="A1:D1"/>
      <selection pane="topRight" sqref="A1:D1"/>
      <selection pane="bottomLeft" sqref="A1:D1"/>
      <selection pane="bottomRight" activeCell="A51" sqref="A51"/>
    </sheetView>
  </sheetViews>
  <sheetFormatPr baseColWidth="10" defaultColWidth="11.42578125" defaultRowHeight="12.75"/>
  <cols>
    <col min="1" max="1" width="19.28515625" style="252" customWidth="1"/>
    <col min="2" max="8" width="9.7109375" style="252" customWidth="1"/>
    <col min="9" max="9" width="10.7109375" style="252" customWidth="1"/>
    <col min="10" max="10" width="4.28515625" style="285" customWidth="1"/>
    <col min="11" max="11" width="10.28515625" style="252" customWidth="1"/>
    <col min="12" max="12" width="10.85546875" style="252" customWidth="1"/>
    <col min="13" max="13" width="4.28515625" style="252" customWidth="1"/>
    <col min="14" max="14" width="11" style="252" customWidth="1"/>
    <col min="15" max="15" width="4.28515625" style="252" customWidth="1"/>
    <col min="16" max="16384" width="11.42578125" style="252"/>
  </cols>
  <sheetData>
    <row r="1" spans="1:15" ht="11.25" customHeight="1">
      <c r="A1" s="248" t="s">
        <v>301</v>
      </c>
      <c r="B1" s="249"/>
      <c r="C1" s="249"/>
      <c r="E1" s="249"/>
      <c r="F1" s="249"/>
      <c r="G1" s="249"/>
      <c r="H1" s="249"/>
      <c r="I1" s="249"/>
      <c r="J1" s="250"/>
      <c r="K1" s="249"/>
      <c r="L1" s="251"/>
      <c r="M1" s="251"/>
      <c r="N1" s="249"/>
      <c r="O1" s="831" t="s">
        <v>1002</v>
      </c>
    </row>
    <row r="2" spans="1:15" s="253" customFormat="1" ht="25.5" customHeight="1">
      <c r="A2" s="908" t="s">
        <v>302</v>
      </c>
      <c r="B2" s="908"/>
      <c r="C2" s="908"/>
      <c r="D2" s="908"/>
      <c r="E2" s="908"/>
      <c r="F2" s="908"/>
      <c r="G2" s="908"/>
      <c r="H2" s="908"/>
      <c r="I2" s="908"/>
      <c r="J2" s="908"/>
      <c r="K2" s="908"/>
      <c r="L2" s="908"/>
      <c r="M2" s="908"/>
      <c r="N2" s="908"/>
      <c r="O2" s="908"/>
    </row>
    <row r="3" spans="1:15" s="254" customFormat="1" ht="17.45" customHeight="1">
      <c r="A3" s="909" t="s">
        <v>303</v>
      </c>
      <c r="B3" s="909"/>
      <c r="C3" s="909"/>
      <c r="D3" s="909"/>
      <c r="E3" s="909"/>
      <c r="F3" s="909"/>
      <c r="G3" s="909"/>
      <c r="H3" s="909"/>
      <c r="I3" s="909"/>
      <c r="J3" s="909"/>
      <c r="K3" s="909"/>
      <c r="L3" s="909"/>
      <c r="M3" s="909"/>
      <c r="N3" s="909"/>
      <c r="O3" s="909"/>
    </row>
    <row r="4" spans="1:15" ht="24.75" customHeight="1">
      <c r="A4" s="910" t="s">
        <v>304</v>
      </c>
      <c r="B4" s="255" t="s">
        <v>305</v>
      </c>
      <c r="C4" s="255" t="s">
        <v>277</v>
      </c>
      <c r="D4" s="255" t="s">
        <v>280</v>
      </c>
      <c r="E4" s="255" t="s">
        <v>278</v>
      </c>
      <c r="F4" s="255" t="s">
        <v>284</v>
      </c>
      <c r="G4" s="255" t="s">
        <v>282</v>
      </c>
      <c r="H4" s="255" t="s">
        <v>286</v>
      </c>
      <c r="I4" s="912" t="s">
        <v>306</v>
      </c>
      <c r="J4" s="913"/>
      <c r="K4" s="255" t="s">
        <v>307</v>
      </c>
      <c r="L4" s="914" t="s">
        <v>308</v>
      </c>
      <c r="M4" s="915"/>
      <c r="N4" s="914" t="s">
        <v>216</v>
      </c>
      <c r="O4" s="916"/>
    </row>
    <row r="5" spans="1:15" ht="14.25" customHeight="1">
      <c r="A5" s="911"/>
      <c r="B5" s="256" t="s">
        <v>197</v>
      </c>
      <c r="C5" s="256" t="s">
        <v>199</v>
      </c>
      <c r="D5" s="256" t="s">
        <v>309</v>
      </c>
      <c r="E5" s="256" t="s">
        <v>279</v>
      </c>
      <c r="F5" s="256" t="s">
        <v>285</v>
      </c>
      <c r="G5" s="256" t="s">
        <v>283</v>
      </c>
      <c r="H5" s="256"/>
      <c r="I5" s="257" t="s">
        <v>310</v>
      </c>
      <c r="J5" s="258" t="s">
        <v>311</v>
      </c>
      <c r="K5" s="256" t="s">
        <v>199</v>
      </c>
      <c r="L5" s="257" t="s">
        <v>312</v>
      </c>
      <c r="M5" s="258" t="s">
        <v>313</v>
      </c>
      <c r="N5" s="256" t="s">
        <v>216</v>
      </c>
      <c r="O5" s="259" t="s">
        <v>314</v>
      </c>
    </row>
    <row r="6" spans="1:15" s="262" customFormat="1" ht="15.95" customHeight="1">
      <c r="A6" s="260" t="s">
        <v>315</v>
      </c>
      <c r="B6" s="752">
        <f>SUM(B7:B11)</f>
        <v>2595869</v>
      </c>
      <c r="C6" s="752">
        <f t="shared" ref="C6:E6" si="0">SUM(C7:C11)</f>
        <v>5495084</v>
      </c>
      <c r="D6" s="752">
        <f t="shared" si="0"/>
        <v>1391161</v>
      </c>
      <c r="E6" s="752">
        <f t="shared" si="0"/>
        <v>0</v>
      </c>
      <c r="F6" s="752">
        <f>SUM(F7:F11)</f>
        <v>2636092</v>
      </c>
      <c r="G6" s="752">
        <f t="shared" ref="G6:H6" si="1">SUM(G7:G11)</f>
        <v>27500</v>
      </c>
      <c r="H6" s="752">
        <f t="shared" si="1"/>
        <v>0</v>
      </c>
      <c r="I6" s="753">
        <f>SUM(I7:I11)</f>
        <v>12145706</v>
      </c>
      <c r="J6" s="754">
        <f>I6/$I$47</f>
        <v>0.20546815316250394</v>
      </c>
      <c r="K6" s="752">
        <f t="shared" ref="K6" si="2">SUM(K7:K11)</f>
        <v>0</v>
      </c>
      <c r="L6" s="757">
        <f t="shared" ref="L6:L14" si="3">SUM(K6:K6)</f>
        <v>0</v>
      </c>
      <c r="M6" s="758">
        <f>L6/$L$47</f>
        <v>0</v>
      </c>
      <c r="N6" s="756">
        <f>L6+I6</f>
        <v>12145706</v>
      </c>
      <c r="O6" s="261">
        <f>N6/$N$47</f>
        <v>0.20321241667624948</v>
      </c>
    </row>
    <row r="7" spans="1:15" s="270" customFormat="1" ht="11.25" customHeight="1">
      <c r="A7" s="263" t="s">
        <v>316</v>
      </c>
      <c r="B7" s="264">
        <v>509482</v>
      </c>
      <c r="C7" s="265">
        <v>951369</v>
      </c>
      <c r="D7" s="266">
        <v>228304</v>
      </c>
      <c r="E7" s="266"/>
      <c r="F7" s="266">
        <v>711250</v>
      </c>
      <c r="G7" s="266"/>
      <c r="H7" s="266"/>
      <c r="I7" s="267">
        <f t="shared" ref="I7:I46" si="4">SUM(B7:H7)</f>
        <v>2400405</v>
      </c>
      <c r="J7" s="268"/>
      <c r="K7" s="265"/>
      <c r="L7" s="267">
        <f t="shared" si="3"/>
        <v>0</v>
      </c>
      <c r="M7" s="268"/>
      <c r="N7" s="266">
        <f>I7+L7</f>
        <v>2400405</v>
      </c>
      <c r="O7" s="269"/>
    </row>
    <row r="8" spans="1:15" s="270" customFormat="1" ht="11.25" customHeight="1">
      <c r="A8" s="263" t="s">
        <v>317</v>
      </c>
      <c r="B8" s="264">
        <v>612230</v>
      </c>
      <c r="C8" s="266">
        <v>2078770</v>
      </c>
      <c r="D8" s="266"/>
      <c r="E8" s="266"/>
      <c r="F8" s="266">
        <v>956557</v>
      </c>
      <c r="G8" s="266"/>
      <c r="H8" s="266"/>
      <c r="I8" s="267">
        <f t="shared" si="4"/>
        <v>3647557</v>
      </c>
      <c r="J8" s="268"/>
      <c r="K8" s="266"/>
      <c r="L8" s="267">
        <f t="shared" si="3"/>
        <v>0</v>
      </c>
      <c r="M8" s="268"/>
      <c r="N8" s="266">
        <f>I8+L8</f>
        <v>3647557</v>
      </c>
      <c r="O8" s="269"/>
    </row>
    <row r="9" spans="1:15" s="270" customFormat="1" ht="11.25" customHeight="1">
      <c r="A9" s="263" t="s">
        <v>318</v>
      </c>
      <c r="B9" s="264">
        <v>574724</v>
      </c>
      <c r="C9" s="266">
        <v>1013550</v>
      </c>
      <c r="D9" s="266">
        <v>312212</v>
      </c>
      <c r="E9" s="266"/>
      <c r="F9" s="266">
        <v>575355</v>
      </c>
      <c r="G9" s="266"/>
      <c r="H9" s="266"/>
      <c r="I9" s="267">
        <f t="shared" si="4"/>
        <v>2475841</v>
      </c>
      <c r="J9" s="268"/>
      <c r="K9" s="266"/>
      <c r="L9" s="267">
        <f t="shared" si="3"/>
        <v>0</v>
      </c>
      <c r="M9" s="268"/>
      <c r="N9" s="266">
        <f>I9+L9</f>
        <v>2475841</v>
      </c>
      <c r="O9" s="269"/>
    </row>
    <row r="10" spans="1:15" s="270" customFormat="1" ht="11.25" customHeight="1">
      <c r="A10" s="263" t="s">
        <v>319</v>
      </c>
      <c r="B10" s="264">
        <v>225935</v>
      </c>
      <c r="C10" s="266">
        <v>333610</v>
      </c>
      <c r="D10" s="266">
        <v>141644</v>
      </c>
      <c r="E10" s="266"/>
      <c r="F10" s="266"/>
      <c r="G10" s="266">
        <v>27500</v>
      </c>
      <c r="H10" s="266"/>
      <c r="I10" s="267">
        <f t="shared" si="4"/>
        <v>728689</v>
      </c>
      <c r="J10" s="268"/>
      <c r="K10" s="266"/>
      <c r="L10" s="267">
        <f t="shared" si="3"/>
        <v>0</v>
      </c>
      <c r="M10" s="268"/>
      <c r="N10" s="266">
        <f>I10+L10</f>
        <v>728689</v>
      </c>
      <c r="O10" s="269"/>
    </row>
    <row r="11" spans="1:15" s="270" customFormat="1" ht="11.25" customHeight="1">
      <c r="A11" s="263" t="s">
        <v>320</v>
      </c>
      <c r="B11" s="264">
        <v>673498</v>
      </c>
      <c r="C11" s="266">
        <v>1117785</v>
      </c>
      <c r="D11" s="266">
        <v>709001</v>
      </c>
      <c r="E11" s="266"/>
      <c r="F11" s="266">
        <v>392930</v>
      </c>
      <c r="G11" s="266"/>
      <c r="H11" s="266"/>
      <c r="I11" s="267">
        <f t="shared" si="4"/>
        <v>2893214</v>
      </c>
      <c r="J11" s="268"/>
      <c r="K11" s="266"/>
      <c r="L11" s="267">
        <f t="shared" si="3"/>
        <v>0</v>
      </c>
      <c r="M11" s="268"/>
      <c r="N11" s="266">
        <f>I11+L11</f>
        <v>2893214</v>
      </c>
      <c r="O11" s="269"/>
    </row>
    <row r="12" spans="1:15" s="262" customFormat="1" ht="15.95" customHeight="1">
      <c r="A12" s="260" t="s">
        <v>321</v>
      </c>
      <c r="B12" s="752">
        <f>SUM(B13:B16)</f>
        <v>1759686</v>
      </c>
      <c r="C12" s="752">
        <f t="shared" ref="C12:E12" si="5">SUM(C13:C16)</f>
        <v>2120533</v>
      </c>
      <c r="D12" s="752">
        <f t="shared" si="5"/>
        <v>2082849</v>
      </c>
      <c r="E12" s="752">
        <f t="shared" si="5"/>
        <v>0</v>
      </c>
      <c r="F12" s="752">
        <f>SUM(F13:F16)</f>
        <v>2674299</v>
      </c>
      <c r="G12" s="752">
        <f t="shared" ref="G12:H12" si="6">SUM(G13:G16)</f>
        <v>83695</v>
      </c>
      <c r="H12" s="752">
        <f t="shared" si="6"/>
        <v>0</v>
      </c>
      <c r="I12" s="753">
        <f>SUM(I13:I16)</f>
        <v>8721062</v>
      </c>
      <c r="J12" s="754">
        <f>I12/$I$47</f>
        <v>0.14753366356436531</v>
      </c>
      <c r="K12" s="752">
        <f t="shared" ref="K12" si="7">SUM(K13:K16)</f>
        <v>0</v>
      </c>
      <c r="L12" s="755">
        <f t="shared" si="3"/>
        <v>0</v>
      </c>
      <c r="M12" s="754">
        <f>L12/$L$47</f>
        <v>0</v>
      </c>
      <c r="N12" s="756">
        <f>L12+I12</f>
        <v>8721062</v>
      </c>
      <c r="O12" s="261">
        <f>N12/$N$47</f>
        <v>0.14591396210343027</v>
      </c>
    </row>
    <row r="13" spans="1:15" s="270" customFormat="1" ht="11.25" customHeight="1">
      <c r="A13" s="263" t="s">
        <v>322</v>
      </c>
      <c r="B13" s="264">
        <v>746105</v>
      </c>
      <c r="C13" s="266">
        <v>764557</v>
      </c>
      <c r="D13" s="266">
        <v>793115</v>
      </c>
      <c r="E13" s="266"/>
      <c r="F13" s="266">
        <v>805405</v>
      </c>
      <c r="G13" s="266"/>
      <c r="H13" s="266"/>
      <c r="I13" s="267">
        <f t="shared" si="4"/>
        <v>3109182</v>
      </c>
      <c r="J13" s="268"/>
      <c r="K13" s="266">
        <v>0</v>
      </c>
      <c r="L13" s="267">
        <f t="shared" si="3"/>
        <v>0</v>
      </c>
      <c r="M13" s="268"/>
      <c r="N13" s="266">
        <f>I13+L13</f>
        <v>3109182</v>
      </c>
      <c r="O13" s="269"/>
    </row>
    <row r="14" spans="1:15" s="270" customFormat="1" ht="11.25" customHeight="1">
      <c r="A14" s="263" t="s">
        <v>323</v>
      </c>
      <c r="B14" s="264">
        <v>236150</v>
      </c>
      <c r="C14" s="266">
        <v>94785</v>
      </c>
      <c r="D14" s="266">
        <v>51400</v>
      </c>
      <c r="E14" s="266"/>
      <c r="F14" s="266">
        <v>23000</v>
      </c>
      <c r="G14" s="266">
        <v>21500</v>
      </c>
      <c r="H14" s="266"/>
      <c r="I14" s="267">
        <f t="shared" si="4"/>
        <v>426835</v>
      </c>
      <c r="J14" s="268"/>
      <c r="K14" s="266">
        <v>0</v>
      </c>
      <c r="L14" s="267">
        <f t="shared" si="3"/>
        <v>0</v>
      </c>
      <c r="M14" s="268"/>
      <c r="N14" s="266">
        <f>I14+L14</f>
        <v>426835</v>
      </c>
      <c r="O14" s="269"/>
    </row>
    <row r="15" spans="1:15" s="270" customFormat="1" ht="11.25" customHeight="1">
      <c r="A15" s="263" t="s">
        <v>324</v>
      </c>
      <c r="B15" s="264">
        <v>219187</v>
      </c>
      <c r="C15" s="266">
        <v>572445</v>
      </c>
      <c r="D15" s="266">
        <v>671832</v>
      </c>
      <c r="E15" s="266"/>
      <c r="F15" s="266">
        <v>1009339</v>
      </c>
      <c r="G15" s="266">
        <v>62195</v>
      </c>
      <c r="H15" s="266"/>
      <c r="I15" s="267">
        <f t="shared" si="4"/>
        <v>2534998</v>
      </c>
      <c r="J15" s="268"/>
      <c r="K15" s="266"/>
      <c r="L15" s="267"/>
      <c r="M15" s="268"/>
      <c r="N15" s="266">
        <f>I15+L15</f>
        <v>2534998</v>
      </c>
      <c r="O15" s="269"/>
    </row>
    <row r="16" spans="1:15" s="270" customFormat="1" ht="11.25" customHeight="1">
      <c r="A16" s="263" t="s">
        <v>325</v>
      </c>
      <c r="B16" s="264">
        <v>558244</v>
      </c>
      <c r="C16" s="266">
        <v>688746</v>
      </c>
      <c r="D16" s="266">
        <v>566502</v>
      </c>
      <c r="E16" s="266"/>
      <c r="F16" s="266">
        <v>836555</v>
      </c>
      <c r="G16" s="266"/>
      <c r="H16" s="266"/>
      <c r="I16" s="267">
        <f t="shared" si="4"/>
        <v>2650047</v>
      </c>
      <c r="J16" s="268"/>
      <c r="K16" s="266">
        <v>0</v>
      </c>
      <c r="L16" s="267">
        <f t="shared" ref="L16:L26" si="8">SUM(K16:K16)</f>
        <v>0</v>
      </c>
      <c r="M16" s="268"/>
      <c r="N16" s="266">
        <f>I16+L16</f>
        <v>2650047</v>
      </c>
      <c r="O16" s="269"/>
    </row>
    <row r="17" spans="1:15" s="262" customFormat="1" ht="15.95" customHeight="1">
      <c r="A17" s="260" t="s">
        <v>326</v>
      </c>
      <c r="B17" s="752">
        <f t="shared" ref="B17:H17" si="9">SUM(B18:B20)</f>
        <v>274818</v>
      </c>
      <c r="C17" s="752">
        <f t="shared" si="9"/>
        <v>475759</v>
      </c>
      <c r="D17" s="752">
        <f t="shared" si="9"/>
        <v>0</v>
      </c>
      <c r="E17" s="752">
        <f t="shared" si="9"/>
        <v>0</v>
      </c>
      <c r="F17" s="752">
        <f t="shared" si="9"/>
        <v>804415</v>
      </c>
      <c r="G17" s="752">
        <f t="shared" si="9"/>
        <v>0</v>
      </c>
      <c r="H17" s="752">
        <f t="shared" si="9"/>
        <v>0</v>
      </c>
      <c r="I17" s="753">
        <f>SUM(B17:H17)</f>
        <v>1554992</v>
      </c>
      <c r="J17" s="754">
        <f>I17/$I$47</f>
        <v>2.6305702972101278E-2</v>
      </c>
      <c r="K17" s="752">
        <f>SUM(K18:K20)</f>
        <v>0</v>
      </c>
      <c r="L17" s="755">
        <f>SUM(K17:K17)</f>
        <v>0</v>
      </c>
      <c r="M17" s="754">
        <f>L17/$L$47</f>
        <v>0</v>
      </c>
      <c r="N17" s="756">
        <f>L17+I17</f>
        <v>1554992</v>
      </c>
      <c r="O17" s="261">
        <f>N17/$N$47</f>
        <v>2.6016905252953967E-2</v>
      </c>
    </row>
    <row r="18" spans="1:15" s="270" customFormat="1" ht="11.25" customHeight="1">
      <c r="A18" s="263" t="s">
        <v>327</v>
      </c>
      <c r="B18" s="264"/>
      <c r="C18" s="266"/>
      <c r="D18" s="266"/>
      <c r="E18" s="266"/>
      <c r="F18" s="266">
        <v>45000</v>
      </c>
      <c r="G18" s="266"/>
      <c r="H18" s="266"/>
      <c r="I18" s="267">
        <f>SUM(B18:H18)</f>
        <v>45000</v>
      </c>
      <c r="J18" s="268"/>
      <c r="K18" s="266">
        <v>0</v>
      </c>
      <c r="L18" s="267"/>
      <c r="M18" s="268"/>
      <c r="N18" s="266">
        <f>I18+L18</f>
        <v>45000</v>
      </c>
      <c r="O18" s="269"/>
    </row>
    <row r="19" spans="1:15" s="270" customFormat="1" ht="11.25" customHeight="1">
      <c r="A19" s="263" t="s">
        <v>328</v>
      </c>
      <c r="B19" s="264">
        <v>157348</v>
      </c>
      <c r="C19" s="266">
        <v>315552</v>
      </c>
      <c r="D19" s="266"/>
      <c r="E19" s="266"/>
      <c r="F19" s="266">
        <v>392613</v>
      </c>
      <c r="G19" s="266"/>
      <c r="H19" s="266"/>
      <c r="I19" s="267">
        <f>SUM(B19:H19)</f>
        <v>865513</v>
      </c>
      <c r="J19" s="268"/>
      <c r="K19" s="266"/>
      <c r="L19" s="267">
        <f>SUM(K19:K19)</f>
        <v>0</v>
      </c>
      <c r="M19" s="268"/>
      <c r="N19" s="266">
        <f>I19+L19</f>
        <v>865513</v>
      </c>
      <c r="O19" s="269"/>
    </row>
    <row r="20" spans="1:15" s="270" customFormat="1" ht="11.25" customHeight="1">
      <c r="A20" s="263" t="s">
        <v>329</v>
      </c>
      <c r="B20" s="264">
        <v>117470</v>
      </c>
      <c r="C20" s="266">
        <v>160207</v>
      </c>
      <c r="D20" s="266"/>
      <c r="E20" s="266"/>
      <c r="F20" s="266">
        <v>366802</v>
      </c>
      <c r="G20" s="266"/>
      <c r="H20" s="266"/>
      <c r="I20" s="267">
        <f>SUM(B20:H20)</f>
        <v>644479</v>
      </c>
      <c r="J20" s="268"/>
      <c r="K20" s="266"/>
      <c r="L20" s="267">
        <f>SUM(K20:K20)</f>
        <v>0</v>
      </c>
      <c r="M20" s="268"/>
      <c r="N20" s="266">
        <f>I20+L20</f>
        <v>644479</v>
      </c>
      <c r="O20" s="269"/>
    </row>
    <row r="21" spans="1:15" s="262" customFormat="1" ht="15.95" customHeight="1">
      <c r="A21" s="260" t="s">
        <v>330</v>
      </c>
      <c r="B21" s="756">
        <f>+B22</f>
        <v>211911</v>
      </c>
      <c r="C21" s="756">
        <f t="shared" ref="C21:H21" si="10">+C22</f>
        <v>353407</v>
      </c>
      <c r="D21" s="756">
        <f t="shared" si="10"/>
        <v>17960</v>
      </c>
      <c r="E21" s="756">
        <f t="shared" si="10"/>
        <v>0</v>
      </c>
      <c r="F21" s="756">
        <f>+F22</f>
        <v>21530</v>
      </c>
      <c r="G21" s="756">
        <f t="shared" si="10"/>
        <v>0</v>
      </c>
      <c r="H21" s="756">
        <f t="shared" si="10"/>
        <v>0</v>
      </c>
      <c r="I21" s="753">
        <f t="shared" si="4"/>
        <v>604808</v>
      </c>
      <c r="J21" s="754">
        <f>I21/$I$47</f>
        <v>1.0231499328067689E-2</v>
      </c>
      <c r="K21" s="756">
        <f t="shared" ref="K21" si="11">+K22</f>
        <v>0</v>
      </c>
      <c r="L21" s="755">
        <f t="shared" si="8"/>
        <v>0</v>
      </c>
      <c r="M21" s="754">
        <f>L21/$L$47</f>
        <v>0</v>
      </c>
      <c r="N21" s="756">
        <f>L21+I21</f>
        <v>604808</v>
      </c>
      <c r="O21" s="261">
        <f>N21/$N$47</f>
        <v>1.0119172595247167E-2</v>
      </c>
    </row>
    <row r="22" spans="1:15" s="270" customFormat="1" ht="11.25" customHeight="1">
      <c r="A22" s="263" t="s">
        <v>331</v>
      </c>
      <c r="B22" s="266">
        <v>211911</v>
      </c>
      <c r="C22" s="266">
        <v>353407</v>
      </c>
      <c r="D22" s="266">
        <v>17960</v>
      </c>
      <c r="E22" s="266"/>
      <c r="F22" s="266">
        <v>21530</v>
      </c>
      <c r="G22" s="266"/>
      <c r="H22" s="266"/>
      <c r="I22" s="267">
        <f>+I21</f>
        <v>604808</v>
      </c>
      <c r="J22" s="268"/>
      <c r="K22" s="266"/>
      <c r="L22" s="267">
        <f t="shared" si="8"/>
        <v>0</v>
      </c>
      <c r="M22" s="268"/>
      <c r="N22" s="266">
        <f>I22+L22</f>
        <v>604808</v>
      </c>
      <c r="O22" s="269"/>
    </row>
    <row r="23" spans="1:15" s="262" customFormat="1" ht="15.95" customHeight="1">
      <c r="A23" s="260" t="s">
        <v>332</v>
      </c>
      <c r="B23" s="756">
        <f>+B24</f>
        <v>218300</v>
      </c>
      <c r="C23" s="756">
        <f t="shared" ref="C23:H25" si="12">+C24</f>
        <v>31900</v>
      </c>
      <c r="D23" s="756">
        <f t="shared" si="12"/>
        <v>78124</v>
      </c>
      <c r="E23" s="756">
        <f t="shared" si="12"/>
        <v>0</v>
      </c>
      <c r="F23" s="756">
        <f>+F24</f>
        <v>266210</v>
      </c>
      <c r="G23" s="756">
        <f t="shared" si="12"/>
        <v>15850</v>
      </c>
      <c r="H23" s="756">
        <f t="shared" si="12"/>
        <v>0</v>
      </c>
      <c r="I23" s="753">
        <f t="shared" ref="I23" si="13">SUM(B23:H23)</f>
        <v>610384</v>
      </c>
      <c r="J23" s="754">
        <f>I23/$I$47</f>
        <v>1.0325828173343057E-2</v>
      </c>
      <c r="K23" s="756">
        <f t="shared" ref="K23:K25" si="14">+K24</f>
        <v>0</v>
      </c>
      <c r="L23" s="755">
        <f t="shared" si="8"/>
        <v>0</v>
      </c>
      <c r="M23" s="754">
        <f>L23/$L$47</f>
        <v>0</v>
      </c>
      <c r="N23" s="756">
        <f>L23+I23</f>
        <v>610384</v>
      </c>
      <c r="O23" s="261">
        <f>N23/$N$47</f>
        <v>1.0212465849289934E-2</v>
      </c>
    </row>
    <row r="24" spans="1:15" s="270" customFormat="1" ht="11.25" customHeight="1">
      <c r="A24" s="263" t="s">
        <v>333</v>
      </c>
      <c r="B24" s="266">
        <v>218300</v>
      </c>
      <c r="C24" s="266">
        <v>31900</v>
      </c>
      <c r="D24" s="266">
        <v>78124</v>
      </c>
      <c r="E24" s="266"/>
      <c r="F24" s="266">
        <v>266210</v>
      </c>
      <c r="G24" s="266">
        <v>15850</v>
      </c>
      <c r="H24" s="266"/>
      <c r="I24" s="267">
        <f>+I23</f>
        <v>610384</v>
      </c>
      <c r="J24" s="268"/>
      <c r="K24" s="266"/>
      <c r="L24" s="267">
        <f t="shared" si="8"/>
        <v>0</v>
      </c>
      <c r="M24" s="268"/>
      <c r="N24" s="266">
        <f>I24+L24</f>
        <v>610384</v>
      </c>
      <c r="O24" s="269"/>
    </row>
    <row r="25" spans="1:15" s="262" customFormat="1" ht="15.95" customHeight="1">
      <c r="A25" s="260" t="s">
        <v>334</v>
      </c>
      <c r="B25" s="756">
        <f>+B26</f>
        <v>0</v>
      </c>
      <c r="C25" s="756">
        <f t="shared" si="12"/>
        <v>173890</v>
      </c>
      <c r="D25" s="756">
        <f t="shared" si="12"/>
        <v>45000</v>
      </c>
      <c r="E25" s="756">
        <f t="shared" si="12"/>
        <v>0</v>
      </c>
      <c r="F25" s="756">
        <f>+F26</f>
        <v>0</v>
      </c>
      <c r="G25" s="756">
        <f t="shared" si="12"/>
        <v>0</v>
      </c>
      <c r="H25" s="756">
        <f t="shared" si="12"/>
        <v>0</v>
      </c>
      <c r="I25" s="753">
        <f t="shared" si="4"/>
        <v>218890</v>
      </c>
      <c r="J25" s="754">
        <f>I25/$I$47</f>
        <v>3.7029485190684256E-3</v>
      </c>
      <c r="K25" s="756">
        <f t="shared" si="14"/>
        <v>0</v>
      </c>
      <c r="L25" s="755">
        <f t="shared" si="8"/>
        <v>0</v>
      </c>
      <c r="M25" s="754">
        <f>L25/$L$47</f>
        <v>0</v>
      </c>
      <c r="N25" s="756">
        <f>L25+I25</f>
        <v>218890</v>
      </c>
      <c r="O25" s="261">
        <f>N25/$N$47</f>
        <v>3.6622956200540544E-3</v>
      </c>
    </row>
    <row r="26" spans="1:15" s="270" customFormat="1" ht="11.25" customHeight="1">
      <c r="A26" s="263" t="s">
        <v>333</v>
      </c>
      <c r="B26" s="266"/>
      <c r="C26" s="266">
        <v>173890</v>
      </c>
      <c r="D26" s="266">
        <v>45000</v>
      </c>
      <c r="E26" s="266"/>
      <c r="F26" s="266"/>
      <c r="G26" s="266"/>
      <c r="H26" s="266"/>
      <c r="I26" s="267">
        <f>+I25</f>
        <v>218890</v>
      </c>
      <c r="J26" s="268"/>
      <c r="K26" s="266"/>
      <c r="L26" s="267">
        <f t="shared" si="8"/>
        <v>0</v>
      </c>
      <c r="M26" s="268"/>
      <c r="N26" s="266">
        <f>I26+L26</f>
        <v>218890</v>
      </c>
      <c r="O26" s="269"/>
    </row>
    <row r="27" spans="1:15" s="262" customFormat="1" ht="15.95" customHeight="1">
      <c r="A27" s="260" t="s">
        <v>335</v>
      </c>
      <c r="B27" s="756">
        <f t="shared" ref="B27:H27" si="15">SUM(B28:B31)</f>
        <v>3096550</v>
      </c>
      <c r="C27" s="756">
        <f t="shared" si="15"/>
        <v>7859023</v>
      </c>
      <c r="D27" s="756">
        <f t="shared" si="15"/>
        <v>10931</v>
      </c>
      <c r="E27" s="756">
        <f t="shared" si="15"/>
        <v>850372</v>
      </c>
      <c r="F27" s="756">
        <f t="shared" si="15"/>
        <v>2838249</v>
      </c>
      <c r="G27" s="756">
        <f t="shared" ref="G27" si="16">SUM(G28:G31)</f>
        <v>10400</v>
      </c>
      <c r="H27" s="756">
        <f t="shared" si="15"/>
        <v>0</v>
      </c>
      <c r="I27" s="753">
        <f t="shared" si="4"/>
        <v>14665525</v>
      </c>
      <c r="J27" s="754">
        <f>I27/$I$47</f>
        <v>0.24809577449911357</v>
      </c>
      <c r="K27" s="756">
        <f>SUM(K28:K31)</f>
        <v>0</v>
      </c>
      <c r="L27" s="755">
        <f t="shared" ref="L27:L46" si="17">SUM(K27:K27)</f>
        <v>0</v>
      </c>
      <c r="M27" s="754">
        <f>L27/$L$47</f>
        <v>0</v>
      </c>
      <c r="N27" s="756">
        <f>L27+I27</f>
        <v>14665525</v>
      </c>
      <c r="O27" s="261">
        <f>N27/$N$47</f>
        <v>0.24537204976606164</v>
      </c>
    </row>
    <row r="28" spans="1:15" s="270" customFormat="1" ht="11.25" customHeight="1">
      <c r="A28" s="263" t="s">
        <v>336</v>
      </c>
      <c r="B28" s="266">
        <v>319600</v>
      </c>
      <c r="C28" s="266">
        <v>3288415</v>
      </c>
      <c r="D28" s="266"/>
      <c r="E28" s="266"/>
      <c r="F28" s="266">
        <v>1058579</v>
      </c>
      <c r="G28" s="266"/>
      <c r="H28" s="266"/>
      <c r="I28" s="267">
        <f t="shared" si="4"/>
        <v>4666594</v>
      </c>
      <c r="J28" s="268"/>
      <c r="K28" s="266">
        <v>0</v>
      </c>
      <c r="L28" s="267">
        <f t="shared" si="17"/>
        <v>0</v>
      </c>
      <c r="M28" s="268"/>
      <c r="N28" s="266">
        <f>I28+L28</f>
        <v>4666594</v>
      </c>
      <c r="O28" s="269"/>
    </row>
    <row r="29" spans="1:15" s="270" customFormat="1" ht="11.25" customHeight="1">
      <c r="A29" s="263" t="s">
        <v>337</v>
      </c>
      <c r="B29" s="266">
        <v>1070695</v>
      </c>
      <c r="C29" s="266">
        <v>1561578</v>
      </c>
      <c r="D29" s="266"/>
      <c r="E29" s="266"/>
      <c r="F29" s="266">
        <v>523380</v>
      </c>
      <c r="G29" s="266">
        <v>10400</v>
      </c>
      <c r="H29" s="266"/>
      <c r="I29" s="267">
        <f t="shared" si="4"/>
        <v>3166053</v>
      </c>
      <c r="J29" s="268"/>
      <c r="K29" s="266"/>
      <c r="L29" s="267">
        <f t="shared" si="17"/>
        <v>0</v>
      </c>
      <c r="M29" s="268"/>
      <c r="N29" s="266">
        <f>I29+L29</f>
        <v>3166053</v>
      </c>
      <c r="O29" s="269"/>
    </row>
    <row r="30" spans="1:15" s="270" customFormat="1" ht="11.25" customHeight="1">
      <c r="A30" s="263" t="s">
        <v>338</v>
      </c>
      <c r="B30" s="266">
        <v>1329365</v>
      </c>
      <c r="C30" s="266">
        <v>2644385</v>
      </c>
      <c r="D30" s="266"/>
      <c r="E30" s="266"/>
      <c r="F30" s="266">
        <v>998460</v>
      </c>
      <c r="G30" s="266"/>
      <c r="H30" s="266"/>
      <c r="I30" s="267">
        <f t="shared" si="4"/>
        <v>4972210</v>
      </c>
      <c r="J30" s="268"/>
      <c r="K30" s="266"/>
      <c r="L30" s="267">
        <f t="shared" si="17"/>
        <v>0</v>
      </c>
      <c r="M30" s="268"/>
      <c r="N30" s="266">
        <f>I30+L30</f>
        <v>4972210</v>
      </c>
      <c r="O30" s="269"/>
    </row>
    <row r="31" spans="1:15" s="270" customFormat="1" ht="11.25" customHeight="1">
      <c r="A31" s="263" t="s">
        <v>339</v>
      </c>
      <c r="B31" s="266">
        <v>376890</v>
      </c>
      <c r="C31" s="266">
        <v>364645</v>
      </c>
      <c r="D31" s="266">
        <v>10931</v>
      </c>
      <c r="E31" s="266">
        <v>850372</v>
      </c>
      <c r="F31" s="266">
        <v>257830</v>
      </c>
      <c r="G31" s="266"/>
      <c r="H31" s="266"/>
      <c r="I31" s="267">
        <f t="shared" si="4"/>
        <v>1860668</v>
      </c>
      <c r="J31" s="268"/>
      <c r="K31" s="266"/>
      <c r="L31" s="267">
        <f t="shared" si="17"/>
        <v>0</v>
      </c>
      <c r="M31" s="268"/>
      <c r="N31" s="266">
        <f>I31+L31</f>
        <v>1860668</v>
      </c>
      <c r="O31" s="269"/>
    </row>
    <row r="32" spans="1:15" s="262" customFormat="1" ht="15.95" customHeight="1">
      <c r="A32" s="260" t="s">
        <v>340</v>
      </c>
      <c r="B32" s="756">
        <f t="shared" ref="B32:H32" si="18">SUM(B33:B46)</f>
        <v>5293944</v>
      </c>
      <c r="C32" s="756">
        <f t="shared" si="18"/>
        <v>13457086</v>
      </c>
      <c r="D32" s="756">
        <f t="shared" si="18"/>
        <v>0</v>
      </c>
      <c r="E32" s="756">
        <f t="shared" si="18"/>
        <v>458105</v>
      </c>
      <c r="F32" s="756">
        <f t="shared" si="18"/>
        <v>1328451</v>
      </c>
      <c r="G32" s="756">
        <f t="shared" si="18"/>
        <v>33000</v>
      </c>
      <c r="H32" s="756">
        <f t="shared" si="18"/>
        <v>20400</v>
      </c>
      <c r="I32" s="753">
        <f t="shared" si="4"/>
        <v>20590986</v>
      </c>
      <c r="J32" s="754">
        <f>I32/$I$47</f>
        <v>0.3483364297814367</v>
      </c>
      <c r="K32" s="756">
        <f>SUM(K33:K46)</f>
        <v>656170</v>
      </c>
      <c r="L32" s="755">
        <f t="shared" si="17"/>
        <v>656170</v>
      </c>
      <c r="M32" s="754">
        <f>L32/$L$47</f>
        <v>1</v>
      </c>
      <c r="N32" s="756">
        <f>L32+I32</f>
        <v>21247156</v>
      </c>
      <c r="O32" s="261">
        <f>N32/$N$47</f>
        <v>0.35549073213671351</v>
      </c>
    </row>
    <row r="33" spans="1:17" s="270" customFormat="1" ht="11.25" customHeight="1">
      <c r="A33" s="263" t="s">
        <v>322</v>
      </c>
      <c r="B33" s="266">
        <v>572080</v>
      </c>
      <c r="C33" s="266">
        <v>579637</v>
      </c>
      <c r="D33" s="266"/>
      <c r="E33" s="266">
        <v>458105</v>
      </c>
      <c r="F33" s="266">
        <v>197606</v>
      </c>
      <c r="G33" s="266"/>
      <c r="H33" s="266">
        <v>9460</v>
      </c>
      <c r="I33" s="267">
        <f t="shared" si="4"/>
        <v>1816888</v>
      </c>
      <c r="J33" s="268"/>
      <c r="K33" s="266"/>
      <c r="L33" s="267">
        <f t="shared" si="17"/>
        <v>0</v>
      </c>
      <c r="M33" s="268">
        <v>0</v>
      </c>
      <c r="N33" s="266">
        <f t="shared" ref="N33:N46" si="19">I33+L33</f>
        <v>1816888</v>
      </c>
      <c r="O33" s="269"/>
    </row>
    <row r="34" spans="1:17" s="270" customFormat="1" ht="11.25" customHeight="1">
      <c r="A34" s="263" t="s">
        <v>341</v>
      </c>
      <c r="B34" s="266">
        <v>76689</v>
      </c>
      <c r="C34" s="266">
        <v>2272351</v>
      </c>
      <c r="D34" s="266"/>
      <c r="E34" s="266"/>
      <c r="F34" s="266">
        <v>40840</v>
      </c>
      <c r="G34" s="266"/>
      <c r="H34" s="266"/>
      <c r="I34" s="267">
        <f t="shared" si="4"/>
        <v>2389880</v>
      </c>
      <c r="J34" s="268"/>
      <c r="K34" s="266"/>
      <c r="L34" s="267">
        <f t="shared" si="17"/>
        <v>0</v>
      </c>
      <c r="M34" s="268">
        <v>0</v>
      </c>
      <c r="N34" s="266">
        <f t="shared" si="19"/>
        <v>2389880</v>
      </c>
      <c r="O34" s="269"/>
    </row>
    <row r="35" spans="1:17" s="270" customFormat="1" ht="11.25" customHeight="1">
      <c r="A35" s="263" t="s">
        <v>342</v>
      </c>
      <c r="B35" s="266">
        <v>705250</v>
      </c>
      <c r="C35" s="266">
        <v>11630</v>
      </c>
      <c r="D35" s="266"/>
      <c r="E35" s="266"/>
      <c r="F35" s="266"/>
      <c r="G35" s="266"/>
      <c r="H35" s="266"/>
      <c r="I35" s="267">
        <f t="shared" si="4"/>
        <v>716880</v>
      </c>
      <c r="J35" s="268"/>
      <c r="K35" s="266"/>
      <c r="L35" s="267">
        <f t="shared" si="17"/>
        <v>0</v>
      </c>
      <c r="M35" s="268">
        <v>0</v>
      </c>
      <c r="N35" s="266">
        <f t="shared" si="19"/>
        <v>716880</v>
      </c>
      <c r="O35" s="269"/>
    </row>
    <row r="36" spans="1:17" s="270" customFormat="1" ht="11.25" customHeight="1">
      <c r="A36" s="263" t="s">
        <v>343</v>
      </c>
      <c r="B36" s="266">
        <v>1151858</v>
      </c>
      <c r="C36" s="266">
        <v>550038</v>
      </c>
      <c r="D36" s="266"/>
      <c r="E36" s="266"/>
      <c r="F36" s="266">
        <v>13620</v>
      </c>
      <c r="G36" s="266"/>
      <c r="H36" s="266"/>
      <c r="I36" s="267">
        <f t="shared" si="4"/>
        <v>1715516</v>
      </c>
      <c r="J36" s="268"/>
      <c r="K36" s="266">
        <v>13120</v>
      </c>
      <c r="L36" s="267">
        <f t="shared" si="17"/>
        <v>13120</v>
      </c>
      <c r="M36" s="268"/>
      <c r="N36" s="266">
        <f t="shared" si="19"/>
        <v>1728636</v>
      </c>
      <c r="O36" s="269"/>
    </row>
    <row r="37" spans="1:17" s="270" customFormat="1" ht="11.25" customHeight="1">
      <c r="A37" s="263" t="s">
        <v>344</v>
      </c>
      <c r="B37" s="266">
        <v>394145</v>
      </c>
      <c r="C37" s="266">
        <v>1203213</v>
      </c>
      <c r="D37" s="266"/>
      <c r="E37" s="266"/>
      <c r="F37" s="266">
        <v>532380</v>
      </c>
      <c r="G37" s="266"/>
      <c r="H37" s="266"/>
      <c r="I37" s="267">
        <f t="shared" si="4"/>
        <v>2129738</v>
      </c>
      <c r="J37" s="268"/>
      <c r="K37" s="266"/>
      <c r="L37" s="267">
        <f t="shared" si="17"/>
        <v>0</v>
      </c>
      <c r="M37" s="268">
        <v>0</v>
      </c>
      <c r="N37" s="266">
        <f t="shared" si="19"/>
        <v>2129738</v>
      </c>
      <c r="O37" s="269"/>
    </row>
    <row r="38" spans="1:17" s="270" customFormat="1" ht="11.25" customHeight="1">
      <c r="A38" s="263" t="s">
        <v>345</v>
      </c>
      <c r="B38" s="266">
        <v>353006</v>
      </c>
      <c r="C38" s="266">
        <v>1389090</v>
      </c>
      <c r="D38" s="266"/>
      <c r="E38" s="266"/>
      <c r="F38" s="266"/>
      <c r="G38" s="266"/>
      <c r="H38" s="266"/>
      <c r="I38" s="267">
        <f t="shared" si="4"/>
        <v>1742096</v>
      </c>
      <c r="J38" s="268"/>
      <c r="K38" s="266">
        <v>89675</v>
      </c>
      <c r="L38" s="267">
        <f t="shared" si="17"/>
        <v>89675</v>
      </c>
      <c r="M38" s="268">
        <v>0</v>
      </c>
      <c r="N38" s="266">
        <f t="shared" si="19"/>
        <v>1831771</v>
      </c>
      <c r="O38" s="269"/>
    </row>
    <row r="39" spans="1:17" s="270" customFormat="1" ht="11.25" customHeight="1">
      <c r="A39" s="263" t="s">
        <v>346</v>
      </c>
      <c r="B39" s="266">
        <v>181849</v>
      </c>
      <c r="C39" s="266">
        <v>816221</v>
      </c>
      <c r="D39" s="266"/>
      <c r="E39" s="266"/>
      <c r="F39" s="266"/>
      <c r="G39" s="266"/>
      <c r="H39" s="266"/>
      <c r="I39" s="267">
        <f t="shared" si="4"/>
        <v>998070</v>
      </c>
      <c r="J39" s="268"/>
      <c r="K39" s="266"/>
      <c r="L39" s="267">
        <f t="shared" si="17"/>
        <v>0</v>
      </c>
      <c r="M39" s="268">
        <v>0</v>
      </c>
      <c r="N39" s="266">
        <f t="shared" si="19"/>
        <v>998070</v>
      </c>
      <c r="O39" s="269"/>
    </row>
    <row r="40" spans="1:17" s="270" customFormat="1" ht="11.25" customHeight="1">
      <c r="A40" s="263" t="s">
        <v>339</v>
      </c>
      <c r="B40" s="266">
        <v>33000</v>
      </c>
      <c r="C40" s="266">
        <v>35200</v>
      </c>
      <c r="D40" s="266"/>
      <c r="E40" s="266"/>
      <c r="F40" s="266">
        <v>72000</v>
      </c>
      <c r="G40" s="266"/>
      <c r="H40" s="266"/>
      <c r="I40" s="267">
        <f t="shared" ref="I40" si="20">SUM(B40:H40)</f>
        <v>140200</v>
      </c>
      <c r="J40" s="268"/>
      <c r="K40" s="266"/>
      <c r="L40" s="267">
        <f t="shared" si="17"/>
        <v>0</v>
      </c>
      <c r="M40" s="268">
        <v>0</v>
      </c>
      <c r="N40" s="266">
        <f t="shared" si="19"/>
        <v>140200</v>
      </c>
      <c r="O40" s="269"/>
    </row>
    <row r="41" spans="1:17" s="270" customFormat="1" ht="11.25" customHeight="1">
      <c r="A41" s="263" t="s">
        <v>347</v>
      </c>
      <c r="B41" s="266">
        <v>129180</v>
      </c>
      <c r="C41" s="266">
        <v>1493389</v>
      </c>
      <c r="D41" s="266"/>
      <c r="E41" s="266"/>
      <c r="F41" s="266"/>
      <c r="G41" s="266"/>
      <c r="H41" s="266"/>
      <c r="I41" s="267">
        <f t="shared" si="4"/>
        <v>1622569</v>
      </c>
      <c r="J41" s="268"/>
      <c r="K41" s="266">
        <v>203915</v>
      </c>
      <c r="L41" s="267">
        <f t="shared" si="17"/>
        <v>203915</v>
      </c>
      <c r="M41" s="268">
        <v>0</v>
      </c>
      <c r="N41" s="266">
        <f t="shared" si="19"/>
        <v>1826484</v>
      </c>
      <c r="O41" s="269"/>
    </row>
    <row r="42" spans="1:17" s="270" customFormat="1" ht="11.25" customHeight="1">
      <c r="A42" s="263" t="s">
        <v>348</v>
      </c>
      <c r="B42" s="266">
        <v>335802</v>
      </c>
      <c r="C42" s="266">
        <v>1899951</v>
      </c>
      <c r="D42" s="266"/>
      <c r="E42" s="266"/>
      <c r="F42" s="266">
        <v>235890</v>
      </c>
      <c r="G42" s="266"/>
      <c r="H42" s="266"/>
      <c r="I42" s="267">
        <f t="shared" ref="I42" si="21">SUM(B42:H42)</f>
        <v>2471643</v>
      </c>
      <c r="J42" s="268"/>
      <c r="K42" s="266"/>
      <c r="L42" s="267">
        <f t="shared" si="17"/>
        <v>0</v>
      </c>
      <c r="M42" s="268">
        <v>0</v>
      </c>
      <c r="N42" s="266">
        <f t="shared" si="19"/>
        <v>2471643</v>
      </c>
      <c r="O42" s="269"/>
    </row>
    <row r="43" spans="1:17" s="270" customFormat="1" ht="11.25" customHeight="1">
      <c r="A43" s="263" t="s">
        <v>349</v>
      </c>
      <c r="B43" s="266">
        <v>702259</v>
      </c>
      <c r="C43" s="266">
        <v>1413921</v>
      </c>
      <c r="D43" s="266"/>
      <c r="E43" s="266"/>
      <c r="F43" s="266">
        <v>84645</v>
      </c>
      <c r="G43" s="266"/>
      <c r="H43" s="266"/>
      <c r="I43" s="267">
        <f t="shared" si="4"/>
        <v>2200825</v>
      </c>
      <c r="J43" s="268"/>
      <c r="K43" s="266"/>
      <c r="L43" s="267">
        <f t="shared" si="17"/>
        <v>0</v>
      </c>
      <c r="M43" s="268">
        <v>0</v>
      </c>
      <c r="N43" s="266">
        <f t="shared" si="19"/>
        <v>2200825</v>
      </c>
      <c r="O43" s="269"/>
    </row>
    <row r="44" spans="1:17" s="270" customFormat="1" ht="11.25" customHeight="1">
      <c r="A44" s="263" t="s">
        <v>350</v>
      </c>
      <c r="B44" s="266">
        <v>420287</v>
      </c>
      <c r="C44" s="266">
        <v>435537</v>
      </c>
      <c r="D44" s="266"/>
      <c r="E44" s="266"/>
      <c r="F44" s="266">
        <v>134670</v>
      </c>
      <c r="G44" s="266"/>
      <c r="H44" s="266"/>
      <c r="I44" s="267">
        <f t="shared" si="4"/>
        <v>990494</v>
      </c>
      <c r="J44" s="268"/>
      <c r="K44" s="266">
        <v>349460</v>
      </c>
      <c r="L44" s="267">
        <f t="shared" si="17"/>
        <v>349460</v>
      </c>
      <c r="M44" s="268">
        <v>0</v>
      </c>
      <c r="N44" s="266">
        <f t="shared" si="19"/>
        <v>1339954</v>
      </c>
      <c r="O44" s="269"/>
    </row>
    <row r="45" spans="1:17" s="270" customFormat="1" ht="11.25" customHeight="1">
      <c r="A45" s="263" t="s">
        <v>351</v>
      </c>
      <c r="B45" s="266">
        <v>236834</v>
      </c>
      <c r="C45" s="266">
        <v>1347028</v>
      </c>
      <c r="D45" s="266"/>
      <c r="E45" s="266"/>
      <c r="F45" s="266">
        <v>16800</v>
      </c>
      <c r="G45" s="266"/>
      <c r="H45" s="266"/>
      <c r="I45" s="267">
        <f t="shared" ref="I45" si="22">SUM(B45:H45)</f>
        <v>1600662</v>
      </c>
      <c r="J45" s="268"/>
      <c r="K45" s="266"/>
      <c r="L45" s="267">
        <f t="shared" si="17"/>
        <v>0</v>
      </c>
      <c r="M45" s="268">
        <v>0</v>
      </c>
      <c r="N45" s="266">
        <f t="shared" si="19"/>
        <v>1600662</v>
      </c>
      <c r="O45" s="269"/>
    </row>
    <row r="46" spans="1:17" s="270" customFormat="1" ht="11.25" customHeight="1">
      <c r="A46" s="263" t="s">
        <v>352</v>
      </c>
      <c r="B46" s="266">
        <v>1705</v>
      </c>
      <c r="C46" s="266">
        <v>9880</v>
      </c>
      <c r="D46" s="266"/>
      <c r="E46" s="266"/>
      <c r="F46" s="266"/>
      <c r="G46" s="266">
        <v>33000</v>
      </c>
      <c r="H46" s="266">
        <v>10940</v>
      </c>
      <c r="I46" s="267">
        <f t="shared" si="4"/>
        <v>55525</v>
      </c>
      <c r="J46" s="268"/>
      <c r="K46" s="266"/>
      <c r="L46" s="267">
        <f t="shared" si="17"/>
        <v>0</v>
      </c>
      <c r="M46" s="268"/>
      <c r="N46" s="266">
        <f t="shared" si="19"/>
        <v>55525</v>
      </c>
      <c r="O46" s="269"/>
    </row>
    <row r="47" spans="1:17" s="273" customFormat="1" ht="15.95" customHeight="1">
      <c r="A47" s="759" t="s">
        <v>1</v>
      </c>
      <c r="B47" s="760">
        <f t="shared" ref="B47:I47" si="23">B32+B27+B17+B25+B21+B6+B12+B23</f>
        <v>13451078</v>
      </c>
      <c r="C47" s="760">
        <f t="shared" si="23"/>
        <v>29966682</v>
      </c>
      <c r="D47" s="760">
        <f t="shared" si="23"/>
        <v>3626025</v>
      </c>
      <c r="E47" s="760">
        <f t="shared" si="23"/>
        <v>1308477</v>
      </c>
      <c r="F47" s="760">
        <f t="shared" si="23"/>
        <v>10569246</v>
      </c>
      <c r="G47" s="760">
        <f t="shared" si="23"/>
        <v>170445</v>
      </c>
      <c r="H47" s="760">
        <f t="shared" si="23"/>
        <v>20400</v>
      </c>
      <c r="I47" s="761">
        <f t="shared" si="23"/>
        <v>59112353</v>
      </c>
      <c r="J47" s="760"/>
      <c r="K47" s="761">
        <f>K32+K27+K17+K25+K21+K6+K12+K23</f>
        <v>656170</v>
      </c>
      <c r="L47" s="761">
        <f>L32+L27+L17+L25+L21+L6+L12+L23</f>
        <v>656170</v>
      </c>
      <c r="M47" s="762"/>
      <c r="N47" s="760">
        <f>N32+N27+N17+N25+N21+N6+N12+N23</f>
        <v>59768523</v>
      </c>
      <c r="O47" s="763"/>
      <c r="Q47" s="764"/>
    </row>
    <row r="48" spans="1:17" s="273" customFormat="1" ht="21.95" customHeight="1">
      <c r="A48" s="271" t="s">
        <v>353</v>
      </c>
      <c r="B48" s="765">
        <f t="shared" ref="B48:I48" si="24">B32+B27</f>
        <v>8390494</v>
      </c>
      <c r="C48" s="765">
        <f t="shared" si="24"/>
        <v>21316109</v>
      </c>
      <c r="D48" s="765">
        <f t="shared" si="24"/>
        <v>10931</v>
      </c>
      <c r="E48" s="765">
        <f t="shared" si="24"/>
        <v>1308477</v>
      </c>
      <c r="F48" s="765">
        <f t="shared" si="24"/>
        <v>4166700</v>
      </c>
      <c r="G48" s="765">
        <f t="shared" si="24"/>
        <v>43400</v>
      </c>
      <c r="H48" s="765">
        <f t="shared" si="24"/>
        <v>20400</v>
      </c>
      <c r="I48" s="766">
        <f t="shared" si="24"/>
        <v>35256511</v>
      </c>
      <c r="J48" s="767"/>
      <c r="K48" s="765">
        <f>K32+K27</f>
        <v>656170</v>
      </c>
      <c r="L48" s="765">
        <f>L32+L27</f>
        <v>656170</v>
      </c>
      <c r="M48" s="767"/>
      <c r="N48" s="766">
        <f>L48+I48</f>
        <v>35912681</v>
      </c>
      <c r="O48" s="272"/>
    </row>
    <row r="49" spans="1:17" s="270" customFormat="1" ht="11.25" customHeight="1">
      <c r="A49" s="274" t="s">
        <v>354</v>
      </c>
      <c r="B49" s="275">
        <f t="shared" ref="B49:I49" si="25">B48/B47</f>
        <v>0.62377855514628644</v>
      </c>
      <c r="C49" s="275">
        <f t="shared" si="25"/>
        <v>0.7113269663955456</v>
      </c>
      <c r="D49" s="275">
        <f t="shared" si="25"/>
        <v>3.0145958728911137E-3</v>
      </c>
      <c r="E49" s="275">
        <f t="shared" si="25"/>
        <v>1</v>
      </c>
      <c r="F49" s="275">
        <f>F48/F47</f>
        <v>0.39422868953944301</v>
      </c>
      <c r="G49" s="275">
        <f>G48/G47</f>
        <v>0.25462759247851213</v>
      </c>
      <c r="H49" s="275">
        <f>H48/H47</f>
        <v>1</v>
      </c>
      <c r="I49" s="276">
        <f t="shared" si="25"/>
        <v>0.59643220428055033</v>
      </c>
      <c r="J49" s="277"/>
      <c r="K49" s="275">
        <f>K48/K47</f>
        <v>1</v>
      </c>
      <c r="L49" s="275">
        <f>L48/L47</f>
        <v>1</v>
      </c>
      <c r="M49" s="277"/>
      <c r="N49" s="275">
        <f>N48/N47</f>
        <v>0.60086278190277509</v>
      </c>
      <c r="O49" s="278"/>
    </row>
    <row r="50" spans="1:17" s="279" customFormat="1" ht="19.5" customHeight="1">
      <c r="A50" s="907" t="s">
        <v>1040</v>
      </c>
      <c r="B50" s="907"/>
      <c r="C50" s="907"/>
      <c r="D50" s="907"/>
      <c r="E50" s="907"/>
      <c r="F50" s="907"/>
      <c r="G50" s="907"/>
      <c r="H50" s="907"/>
      <c r="I50" s="907"/>
      <c r="J50" s="907"/>
      <c r="K50" s="907"/>
      <c r="L50" s="907"/>
      <c r="M50" s="907"/>
      <c r="N50" s="907"/>
      <c r="O50" s="907"/>
    </row>
    <row r="51" spans="1:17" s="279" customFormat="1" ht="12.75" customHeight="1">
      <c r="A51" s="280"/>
      <c r="B51" s="280"/>
      <c r="C51" s="280"/>
      <c r="D51" s="280"/>
      <c r="E51" s="280"/>
      <c r="F51" s="280"/>
      <c r="G51" s="280"/>
      <c r="H51" s="280"/>
      <c r="I51" s="280"/>
      <c r="J51" s="281"/>
      <c r="K51" s="280"/>
      <c r="L51" s="252"/>
      <c r="M51" s="252"/>
      <c r="N51" s="280"/>
      <c r="O51" s="282"/>
    </row>
    <row r="52" spans="1:17" s="279" customFormat="1" ht="12.75" customHeight="1">
      <c r="A52" s="280"/>
      <c r="B52" s="280"/>
      <c r="C52" s="280"/>
      <c r="D52" s="280"/>
      <c r="E52" s="280"/>
      <c r="F52" s="280"/>
      <c r="G52" s="280"/>
      <c r="H52" s="280"/>
      <c r="I52" s="280"/>
      <c r="J52" s="281"/>
      <c r="K52" s="280"/>
      <c r="L52" s="252"/>
      <c r="M52" s="252"/>
      <c r="N52" s="252"/>
      <c r="O52" s="283"/>
    </row>
    <row r="53" spans="1:17" ht="12.75" customHeight="1">
      <c r="B53" s="284"/>
      <c r="C53" s="284"/>
      <c r="D53" s="284"/>
      <c r="E53" s="284"/>
      <c r="F53" s="284"/>
      <c r="G53" s="284"/>
      <c r="H53" s="284"/>
      <c r="K53" s="284"/>
      <c r="O53" s="283"/>
      <c r="P53" s="279"/>
      <c r="Q53" s="279"/>
    </row>
    <row r="54" spans="1:17" ht="13.5">
      <c r="O54" s="283"/>
      <c r="P54" s="279"/>
      <c r="Q54" s="279"/>
    </row>
    <row r="55" spans="1:17">
      <c r="L55" s="286"/>
      <c r="P55" s="279"/>
      <c r="Q55" s="279"/>
    </row>
    <row r="56" spans="1:17">
      <c r="I56" s="284"/>
      <c r="P56" s="279"/>
      <c r="Q56" s="279"/>
    </row>
    <row r="57" spans="1:17">
      <c r="P57" s="279"/>
      <c r="Q57" s="279"/>
    </row>
  </sheetData>
  <mergeCells count="7">
    <mergeCell ref="A50:O50"/>
    <mergeCell ref="A2:O2"/>
    <mergeCell ref="A3:O3"/>
    <mergeCell ref="A4:A5"/>
    <mergeCell ref="I4:J4"/>
    <mergeCell ref="L4:M4"/>
    <mergeCell ref="N4:O4"/>
  </mergeCells>
  <hyperlinks>
    <hyperlink ref="O1" location="Indice!A1" display="VOLVER"/>
  </hyperlinks>
  <printOptions horizontalCentered="1" verticalCentered="1" gridLinesSet="0"/>
  <pageMargins left="0.75" right="0.75" top="1" bottom="1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1"/>
  <sheetViews>
    <sheetView showGridLines="0" showZeros="0" topLeftCell="A88" zoomScaleNormal="100" workbookViewId="0">
      <selection activeCell="A97" sqref="A97:M97"/>
    </sheetView>
  </sheetViews>
  <sheetFormatPr baseColWidth="10" defaultColWidth="11.42578125" defaultRowHeight="13.5"/>
  <cols>
    <col min="1" max="1" width="15.140625" style="304" customWidth="1"/>
    <col min="2" max="9" width="9.85546875" style="306" customWidth="1"/>
    <col min="10" max="10" width="4.85546875" style="306" customWidth="1"/>
    <col min="11" max="12" width="9.85546875" style="306" customWidth="1"/>
    <col min="13" max="13" width="4.85546875" style="306" customWidth="1"/>
    <col min="14" max="16384" width="11.42578125" style="304"/>
  </cols>
  <sheetData>
    <row r="1" spans="1:15" s="289" customFormat="1" ht="12.6" customHeight="1">
      <c r="A1" s="287" t="s">
        <v>355</v>
      </c>
      <c r="B1" s="288"/>
      <c r="C1" s="288"/>
      <c r="E1" s="288"/>
      <c r="F1" s="288"/>
      <c r="G1" s="288"/>
      <c r="H1" s="288"/>
      <c r="I1" s="288"/>
      <c r="J1" s="288"/>
      <c r="K1" s="288"/>
      <c r="L1" s="288"/>
      <c r="M1" s="831" t="s">
        <v>1002</v>
      </c>
    </row>
    <row r="2" spans="1:15" s="291" customFormat="1" ht="21" customHeight="1">
      <c r="A2" s="922" t="s">
        <v>356</v>
      </c>
      <c r="B2" s="922"/>
      <c r="C2" s="922"/>
      <c r="D2" s="922"/>
      <c r="E2" s="922"/>
      <c r="F2" s="922"/>
      <c r="G2" s="922"/>
      <c r="H2" s="922"/>
      <c r="I2" s="922"/>
      <c r="J2" s="922"/>
      <c r="K2" s="922"/>
      <c r="L2" s="922"/>
      <c r="M2" s="922"/>
      <c r="N2" s="290"/>
      <c r="O2" s="290"/>
    </row>
    <row r="3" spans="1:15" s="292" customFormat="1" ht="18.75" customHeight="1">
      <c r="A3" s="923" t="s">
        <v>357</v>
      </c>
      <c r="B3" s="923"/>
      <c r="C3" s="923"/>
      <c r="D3" s="923"/>
      <c r="E3" s="923"/>
      <c r="F3" s="923"/>
      <c r="G3" s="923"/>
      <c r="H3" s="923"/>
      <c r="I3" s="923"/>
      <c r="J3" s="923"/>
      <c r="K3" s="923"/>
      <c r="L3" s="923"/>
      <c r="M3" s="923"/>
    </row>
    <row r="4" spans="1:15" s="297" customFormat="1" ht="14.25" customHeight="1">
      <c r="A4" s="293"/>
      <c r="B4" s="294"/>
      <c r="C4" s="294"/>
      <c r="D4" s="294"/>
      <c r="E4" s="294"/>
      <c r="F4" s="294"/>
      <c r="G4" s="294"/>
      <c r="H4" s="294"/>
      <c r="I4" s="295"/>
      <c r="J4" s="295"/>
      <c r="K4" s="294"/>
      <c r="L4" s="295"/>
      <c r="M4" s="296" t="s">
        <v>130</v>
      </c>
    </row>
    <row r="5" spans="1:15" s="298" customFormat="1" ht="17.25" customHeight="1">
      <c r="A5" s="722"/>
      <c r="B5" s="924" t="s">
        <v>305</v>
      </c>
      <c r="C5" s="924" t="s">
        <v>277</v>
      </c>
      <c r="D5" s="924" t="s">
        <v>280</v>
      </c>
      <c r="E5" s="924" t="s">
        <v>278</v>
      </c>
      <c r="F5" s="924" t="s">
        <v>284</v>
      </c>
      <c r="G5" s="924" t="s">
        <v>282</v>
      </c>
      <c r="H5" s="924" t="s">
        <v>286</v>
      </c>
      <c r="I5" s="914" t="s">
        <v>306</v>
      </c>
      <c r="J5" s="915"/>
      <c r="K5" s="924" t="s">
        <v>307</v>
      </c>
      <c r="L5" s="928" t="s">
        <v>216</v>
      </c>
      <c r="M5" s="929"/>
    </row>
    <row r="6" spans="1:15" s="298" customFormat="1" ht="15.75" customHeight="1">
      <c r="A6" s="723" t="s">
        <v>358</v>
      </c>
      <c r="B6" s="925"/>
      <c r="C6" s="925"/>
      <c r="D6" s="925"/>
      <c r="E6" s="925"/>
      <c r="F6" s="925"/>
      <c r="G6" s="925"/>
      <c r="H6" s="925"/>
      <c r="I6" s="926"/>
      <c r="J6" s="927"/>
      <c r="K6" s="925"/>
      <c r="L6" s="930"/>
      <c r="M6" s="931"/>
    </row>
    <row r="7" spans="1:15" s="299" customFormat="1" ht="22.5" customHeight="1">
      <c r="A7" s="724" t="s">
        <v>359</v>
      </c>
      <c r="B7" s="725" t="s">
        <v>197</v>
      </c>
      <c r="C7" s="725" t="s">
        <v>199</v>
      </c>
      <c r="D7" s="725" t="s">
        <v>309</v>
      </c>
      <c r="E7" s="725" t="s">
        <v>279</v>
      </c>
      <c r="F7" s="725" t="s">
        <v>285</v>
      </c>
      <c r="G7" s="725" t="s">
        <v>283</v>
      </c>
      <c r="H7" s="725"/>
      <c r="I7" s="726" t="s">
        <v>310</v>
      </c>
      <c r="J7" s="727" t="s">
        <v>311</v>
      </c>
      <c r="K7" s="725" t="s">
        <v>360</v>
      </c>
      <c r="L7" s="726" t="s">
        <v>216</v>
      </c>
      <c r="M7" s="728" t="s">
        <v>313</v>
      </c>
    </row>
    <row r="8" spans="1:15" s="751" customFormat="1" ht="16.5" customHeight="1">
      <c r="A8" s="748" t="s">
        <v>361</v>
      </c>
      <c r="B8" s="749">
        <f t="shared" ref="B8:H8" si="0">SUM(B9:B9)</f>
        <v>4701047</v>
      </c>
      <c r="C8" s="749">
        <f t="shared" si="0"/>
        <v>68228</v>
      </c>
      <c r="D8" s="749">
        <f t="shared" si="0"/>
        <v>850973</v>
      </c>
      <c r="E8" s="749">
        <f t="shared" si="0"/>
        <v>0</v>
      </c>
      <c r="F8" s="749">
        <f t="shared" si="0"/>
        <v>19650</v>
      </c>
      <c r="G8" s="749">
        <f t="shared" si="0"/>
        <v>0</v>
      </c>
      <c r="H8" s="749">
        <f t="shared" si="0"/>
        <v>0</v>
      </c>
      <c r="I8" s="750">
        <f t="shared" ref="I8:I35" si="1">SUM(B8:H8)</f>
        <v>5639898</v>
      </c>
      <c r="J8" s="740">
        <f>I8/'2.6'!I$96</f>
        <v>9.5409798925963976E-2</v>
      </c>
      <c r="K8" s="749">
        <f>SUM(K9:K9)</f>
        <v>0</v>
      </c>
      <c r="L8" s="739">
        <f t="shared" ref="L8:L52" si="2">I8+SUM(K8:K8)</f>
        <v>5639898</v>
      </c>
      <c r="M8" s="741">
        <f>L8/'2.6'!L$96</f>
        <v>9.436234047331199E-2</v>
      </c>
    </row>
    <row r="9" spans="1:15" s="300" customFormat="1" ht="12" customHeight="1">
      <c r="A9" s="729" t="s">
        <v>362</v>
      </c>
      <c r="B9" s="730">
        <v>4701047</v>
      </c>
      <c r="C9" s="730">
        <v>68228</v>
      </c>
      <c r="D9" s="730">
        <v>850973</v>
      </c>
      <c r="E9" s="730"/>
      <c r="F9" s="730">
        <v>19650</v>
      </c>
      <c r="G9" s="730"/>
      <c r="H9" s="730"/>
      <c r="I9" s="731">
        <f t="shared" si="1"/>
        <v>5639898</v>
      </c>
      <c r="J9" s="732"/>
      <c r="K9" s="730"/>
      <c r="L9" s="731">
        <f t="shared" si="2"/>
        <v>5639898</v>
      </c>
      <c r="M9" s="730"/>
    </row>
    <row r="10" spans="1:15" s="751" customFormat="1" ht="16.5" customHeight="1">
      <c r="A10" s="748" t="s">
        <v>848</v>
      </c>
      <c r="B10" s="749">
        <f t="shared" ref="B10:H10" si="3">SUM(B11:B24)</f>
        <v>1329137</v>
      </c>
      <c r="C10" s="749">
        <f t="shared" si="3"/>
        <v>7025684</v>
      </c>
      <c r="D10" s="749">
        <f t="shared" si="3"/>
        <v>243592</v>
      </c>
      <c r="E10" s="749">
        <f t="shared" si="3"/>
        <v>0</v>
      </c>
      <c r="F10" s="749">
        <f t="shared" si="3"/>
        <v>149397</v>
      </c>
      <c r="G10" s="749">
        <f t="shared" ref="G10" si="4">SUM(G11:G24)</f>
        <v>10400</v>
      </c>
      <c r="H10" s="749">
        <f t="shared" si="3"/>
        <v>0</v>
      </c>
      <c r="I10" s="739">
        <f t="shared" si="1"/>
        <v>8758210</v>
      </c>
      <c r="J10" s="740">
        <f>I10/'2.6'!I$96</f>
        <v>0.14816208645109663</v>
      </c>
      <c r="K10" s="749">
        <f>SUM(K11:K24)</f>
        <v>499390</v>
      </c>
      <c r="L10" s="739">
        <f t="shared" si="2"/>
        <v>9257600</v>
      </c>
      <c r="M10" s="741">
        <f>L10/'2.6'!L$96</f>
        <v>0.15489088688585026</v>
      </c>
    </row>
    <row r="11" spans="1:15" s="300" customFormat="1" ht="12" customHeight="1">
      <c r="A11" s="729" t="s">
        <v>363</v>
      </c>
      <c r="B11" s="730"/>
      <c r="C11" s="730">
        <v>35200</v>
      </c>
      <c r="D11" s="730">
        <v>552</v>
      </c>
      <c r="E11" s="730"/>
      <c r="F11" s="730"/>
      <c r="G11" s="730"/>
      <c r="H11" s="730"/>
      <c r="I11" s="731">
        <f t="shared" si="1"/>
        <v>35752</v>
      </c>
      <c r="J11" s="732"/>
      <c r="K11" s="730"/>
      <c r="L11" s="731">
        <f t="shared" si="2"/>
        <v>35752</v>
      </c>
      <c r="M11" s="730"/>
    </row>
    <row r="12" spans="1:15" s="300" customFormat="1" ht="12" customHeight="1">
      <c r="A12" s="729" t="s">
        <v>364</v>
      </c>
      <c r="B12" s="730">
        <v>6600</v>
      </c>
      <c r="C12" s="730"/>
      <c r="D12" s="730"/>
      <c r="E12" s="730"/>
      <c r="F12" s="730"/>
      <c r="G12" s="730"/>
      <c r="H12" s="730"/>
      <c r="I12" s="731">
        <f t="shared" ref="I12" si="5">SUM(B12:H12)</f>
        <v>6600</v>
      </c>
      <c r="J12" s="732"/>
      <c r="K12" s="730"/>
      <c r="L12" s="731">
        <f t="shared" si="2"/>
        <v>6600</v>
      </c>
      <c r="M12" s="730"/>
    </row>
    <row r="13" spans="1:15" s="300" customFormat="1" ht="12" customHeight="1">
      <c r="A13" s="729" t="s">
        <v>365</v>
      </c>
      <c r="B13" s="730">
        <v>652793</v>
      </c>
      <c r="C13" s="730">
        <v>1955829</v>
      </c>
      <c r="D13" s="730"/>
      <c r="E13" s="730"/>
      <c r="F13" s="730"/>
      <c r="G13" s="730"/>
      <c r="H13" s="730"/>
      <c r="I13" s="731">
        <f t="shared" si="1"/>
        <v>2608622</v>
      </c>
      <c r="J13" s="732"/>
      <c r="K13" s="730">
        <v>466160</v>
      </c>
      <c r="L13" s="731">
        <f t="shared" si="2"/>
        <v>3074782</v>
      </c>
      <c r="M13" s="730"/>
    </row>
    <row r="14" spans="1:15" s="300" customFormat="1" ht="12" customHeight="1">
      <c r="A14" s="729" t="s">
        <v>366</v>
      </c>
      <c r="B14" s="730">
        <v>39780</v>
      </c>
      <c r="C14" s="730"/>
      <c r="D14" s="730">
        <v>219540</v>
      </c>
      <c r="E14" s="730"/>
      <c r="F14" s="730"/>
      <c r="G14" s="730"/>
      <c r="H14" s="730"/>
      <c r="I14" s="731">
        <f t="shared" si="1"/>
        <v>259320</v>
      </c>
      <c r="J14" s="732"/>
      <c r="K14" s="730"/>
      <c r="L14" s="731">
        <f t="shared" si="2"/>
        <v>259320</v>
      </c>
      <c r="M14" s="730"/>
    </row>
    <row r="15" spans="1:15" s="300" customFormat="1" ht="12" customHeight="1">
      <c r="A15" s="729" t="s">
        <v>367</v>
      </c>
      <c r="B15" s="730"/>
      <c r="C15" s="730">
        <v>16000</v>
      </c>
      <c r="D15" s="730"/>
      <c r="E15" s="730"/>
      <c r="F15" s="730"/>
      <c r="G15" s="730"/>
      <c r="H15" s="730"/>
      <c r="I15" s="731">
        <f t="shared" si="1"/>
        <v>16000</v>
      </c>
      <c r="J15" s="732"/>
      <c r="K15" s="730"/>
      <c r="L15" s="731">
        <f t="shared" si="2"/>
        <v>16000</v>
      </c>
      <c r="M15" s="730"/>
    </row>
    <row r="16" spans="1:15" s="300" customFormat="1" ht="12" customHeight="1">
      <c r="A16" s="729" t="s">
        <v>368</v>
      </c>
      <c r="B16" s="730">
        <v>210340</v>
      </c>
      <c r="C16" s="730">
        <v>117947</v>
      </c>
      <c r="D16" s="730"/>
      <c r="E16" s="730"/>
      <c r="F16" s="730"/>
      <c r="G16" s="730"/>
      <c r="H16" s="730"/>
      <c r="I16" s="731">
        <f t="shared" si="1"/>
        <v>328287</v>
      </c>
      <c r="J16" s="732"/>
      <c r="K16" s="730"/>
      <c r="L16" s="731">
        <f t="shared" si="2"/>
        <v>328287</v>
      </c>
      <c r="M16" s="730"/>
    </row>
    <row r="17" spans="1:13" s="300" customFormat="1" ht="12" customHeight="1">
      <c r="A17" s="729" t="s">
        <v>369</v>
      </c>
      <c r="B17" s="730"/>
      <c r="C17" s="730">
        <v>46795</v>
      </c>
      <c r="D17" s="730"/>
      <c r="E17" s="730"/>
      <c r="F17" s="730"/>
      <c r="G17" s="730"/>
      <c r="H17" s="730"/>
      <c r="I17" s="731">
        <f t="shared" si="1"/>
        <v>46795</v>
      </c>
      <c r="J17" s="732"/>
      <c r="K17" s="730"/>
      <c r="L17" s="731">
        <f t="shared" si="2"/>
        <v>46795</v>
      </c>
      <c r="M17" s="730"/>
    </row>
    <row r="18" spans="1:13" s="300" customFormat="1" ht="12" customHeight="1">
      <c r="A18" s="729" t="s">
        <v>370</v>
      </c>
      <c r="B18" s="730"/>
      <c r="C18" s="730">
        <v>50110</v>
      </c>
      <c r="D18" s="730"/>
      <c r="E18" s="730"/>
      <c r="F18" s="730"/>
      <c r="G18" s="730"/>
      <c r="H18" s="730"/>
      <c r="I18" s="731">
        <f t="shared" ref="I18:I20" si="6">SUM(B18:H18)</f>
        <v>50110</v>
      </c>
      <c r="J18" s="732"/>
      <c r="K18" s="730"/>
      <c r="L18" s="731">
        <f t="shared" si="2"/>
        <v>50110</v>
      </c>
      <c r="M18" s="730"/>
    </row>
    <row r="19" spans="1:13" s="300" customFormat="1" ht="12" customHeight="1">
      <c r="A19" s="729" t="s">
        <v>371</v>
      </c>
      <c r="B19" s="730">
        <v>40534</v>
      </c>
      <c r="C19" s="730"/>
      <c r="D19" s="730"/>
      <c r="E19" s="730"/>
      <c r="F19" s="730"/>
      <c r="G19" s="730"/>
      <c r="H19" s="730"/>
      <c r="I19" s="731">
        <f t="shared" si="6"/>
        <v>40534</v>
      </c>
      <c r="J19" s="732"/>
      <c r="K19" s="730"/>
      <c r="L19" s="731">
        <f t="shared" si="2"/>
        <v>40534</v>
      </c>
      <c r="M19" s="730"/>
    </row>
    <row r="20" spans="1:13" s="300" customFormat="1" ht="12" customHeight="1">
      <c r="A20" s="729" t="s">
        <v>372</v>
      </c>
      <c r="B20" s="730"/>
      <c r="C20" s="730">
        <v>21290</v>
      </c>
      <c r="D20" s="730"/>
      <c r="E20" s="730"/>
      <c r="F20" s="730"/>
      <c r="G20" s="730"/>
      <c r="H20" s="730"/>
      <c r="I20" s="731">
        <f t="shared" si="6"/>
        <v>21290</v>
      </c>
      <c r="J20" s="732"/>
      <c r="K20" s="730"/>
      <c r="L20" s="731">
        <f t="shared" si="2"/>
        <v>21290</v>
      </c>
      <c r="M20" s="730"/>
    </row>
    <row r="21" spans="1:13" s="300" customFormat="1" ht="12" customHeight="1">
      <c r="A21" s="729" t="s">
        <v>373</v>
      </c>
      <c r="B21" s="730">
        <v>308390</v>
      </c>
      <c r="C21" s="730">
        <v>4235076</v>
      </c>
      <c r="D21" s="730">
        <v>23500</v>
      </c>
      <c r="E21" s="730"/>
      <c r="F21" s="730">
        <v>132670</v>
      </c>
      <c r="G21" s="730"/>
      <c r="H21" s="730"/>
      <c r="I21" s="731">
        <f t="shared" si="1"/>
        <v>4699636</v>
      </c>
      <c r="J21" s="732"/>
      <c r="K21" s="730">
        <v>33230</v>
      </c>
      <c r="L21" s="731">
        <f t="shared" si="2"/>
        <v>4732866</v>
      </c>
      <c r="M21" s="730"/>
    </row>
    <row r="22" spans="1:13" s="300" customFormat="1" ht="12" customHeight="1">
      <c r="A22" s="729" t="s">
        <v>374</v>
      </c>
      <c r="B22" s="730">
        <v>16500</v>
      </c>
      <c r="C22" s="730">
        <v>141040</v>
      </c>
      <c r="D22" s="730"/>
      <c r="E22" s="730"/>
      <c r="F22" s="730"/>
      <c r="G22" s="730">
        <v>10400</v>
      </c>
      <c r="H22" s="730"/>
      <c r="I22" s="731">
        <f t="shared" si="1"/>
        <v>167940</v>
      </c>
      <c r="J22" s="732"/>
      <c r="K22" s="730"/>
      <c r="L22" s="731">
        <f t="shared" si="2"/>
        <v>167940</v>
      </c>
      <c r="M22" s="730"/>
    </row>
    <row r="23" spans="1:13" s="300" customFormat="1" ht="12" customHeight="1">
      <c r="A23" s="729" t="s">
        <v>375</v>
      </c>
      <c r="B23" s="730">
        <v>22700</v>
      </c>
      <c r="C23" s="730">
        <v>125750</v>
      </c>
      <c r="D23" s="730"/>
      <c r="E23" s="730"/>
      <c r="F23" s="730"/>
      <c r="G23" s="730"/>
      <c r="H23" s="730"/>
      <c r="I23" s="731">
        <f t="shared" si="1"/>
        <v>148450</v>
      </c>
      <c r="J23" s="732"/>
      <c r="K23" s="730"/>
      <c r="L23" s="731">
        <f t="shared" si="2"/>
        <v>148450</v>
      </c>
      <c r="M23" s="730"/>
    </row>
    <row r="24" spans="1:13" s="300" customFormat="1" ht="12" customHeight="1">
      <c r="A24" s="729" t="s">
        <v>376</v>
      </c>
      <c r="B24" s="730">
        <v>31500</v>
      </c>
      <c r="C24" s="730">
        <v>280647</v>
      </c>
      <c r="D24" s="730"/>
      <c r="E24" s="730"/>
      <c r="F24" s="730">
        <v>16727</v>
      </c>
      <c r="G24" s="730"/>
      <c r="H24" s="730"/>
      <c r="I24" s="731">
        <f t="shared" si="1"/>
        <v>328874</v>
      </c>
      <c r="J24" s="732"/>
      <c r="K24" s="730"/>
      <c r="L24" s="731">
        <f t="shared" si="2"/>
        <v>328874</v>
      </c>
      <c r="M24" s="730"/>
    </row>
    <row r="25" spans="1:13" s="751" customFormat="1" ht="16.5" customHeight="1">
      <c r="A25" s="748" t="s">
        <v>377</v>
      </c>
      <c r="B25" s="749">
        <f t="shared" ref="B25:H25" si="7">SUM(B26:B26)</f>
        <v>30810</v>
      </c>
      <c r="C25" s="749">
        <f t="shared" si="7"/>
        <v>31900</v>
      </c>
      <c r="D25" s="749">
        <f t="shared" si="7"/>
        <v>0</v>
      </c>
      <c r="E25" s="749">
        <f t="shared" si="7"/>
        <v>0</v>
      </c>
      <c r="F25" s="749">
        <f t="shared" si="7"/>
        <v>88090</v>
      </c>
      <c r="G25" s="749">
        <f t="shared" si="7"/>
        <v>15850</v>
      </c>
      <c r="H25" s="749">
        <f t="shared" si="7"/>
        <v>0</v>
      </c>
      <c r="I25" s="739">
        <f t="shared" si="1"/>
        <v>166650</v>
      </c>
      <c r="J25" s="740">
        <f>I25/'2.6'!I$96</f>
        <v>2.819207544358408E-3</v>
      </c>
      <c r="K25" s="749">
        <f>SUM(K26:K26)</f>
        <v>0</v>
      </c>
      <c r="L25" s="739">
        <f t="shared" si="2"/>
        <v>166650</v>
      </c>
      <c r="M25" s="741">
        <f>L25/'2.6'!L$96</f>
        <v>2.7882568159703319E-3</v>
      </c>
    </row>
    <row r="26" spans="1:13" s="300" customFormat="1" ht="12" customHeight="1">
      <c r="A26" s="729" t="s">
        <v>378</v>
      </c>
      <c r="B26" s="730">
        <v>30810</v>
      </c>
      <c r="C26" s="730">
        <v>31900</v>
      </c>
      <c r="D26" s="730"/>
      <c r="E26" s="730"/>
      <c r="F26" s="730">
        <v>88090</v>
      </c>
      <c r="G26" s="730">
        <v>15850</v>
      </c>
      <c r="H26" s="730"/>
      <c r="I26" s="731">
        <f t="shared" si="1"/>
        <v>166650</v>
      </c>
      <c r="J26" s="732"/>
      <c r="K26" s="730">
        <v>0</v>
      </c>
      <c r="L26" s="731">
        <f t="shared" si="2"/>
        <v>166650</v>
      </c>
      <c r="M26" s="730"/>
    </row>
    <row r="27" spans="1:13" s="751" customFormat="1" ht="16.5" customHeight="1">
      <c r="A27" s="748" t="s">
        <v>379</v>
      </c>
      <c r="B27" s="749">
        <f t="shared" ref="B27:H27" si="8">SUM(B28:B33)</f>
        <v>45405</v>
      </c>
      <c r="C27" s="749">
        <f t="shared" si="8"/>
        <v>159550</v>
      </c>
      <c r="D27" s="749">
        <f t="shared" si="8"/>
        <v>0</v>
      </c>
      <c r="E27" s="749">
        <f t="shared" si="8"/>
        <v>0</v>
      </c>
      <c r="F27" s="749">
        <f t="shared" si="8"/>
        <v>44460</v>
      </c>
      <c r="G27" s="749">
        <f t="shared" si="8"/>
        <v>83695</v>
      </c>
      <c r="H27" s="749">
        <f t="shared" si="8"/>
        <v>20400</v>
      </c>
      <c r="I27" s="739">
        <f t="shared" si="1"/>
        <v>353510</v>
      </c>
      <c r="J27" s="740">
        <f>I27/'2.6'!I$96</f>
        <v>5.9803063846753119E-3</v>
      </c>
      <c r="K27" s="749">
        <f>SUM(K28:K33)</f>
        <v>0</v>
      </c>
      <c r="L27" s="739">
        <f t="shared" si="2"/>
        <v>353510</v>
      </c>
      <c r="M27" s="741">
        <f>L27/'2.6'!L$96</f>
        <v>5.9146514672287548E-3</v>
      </c>
    </row>
    <row r="28" spans="1:13" s="300" customFormat="1" ht="12" customHeight="1">
      <c r="A28" s="729" t="s">
        <v>380</v>
      </c>
      <c r="B28" s="730"/>
      <c r="C28" s="730"/>
      <c r="D28" s="730"/>
      <c r="E28" s="730"/>
      <c r="F28" s="730">
        <v>44460</v>
      </c>
      <c r="G28" s="730"/>
      <c r="H28" s="730"/>
      <c r="I28" s="731">
        <f t="shared" ref="I28" si="9">SUM(B28:H28)</f>
        <v>44460</v>
      </c>
      <c r="J28" s="732"/>
      <c r="K28" s="730"/>
      <c r="L28" s="731">
        <f t="shared" si="2"/>
        <v>44460</v>
      </c>
      <c r="M28" s="730"/>
    </row>
    <row r="29" spans="1:13" s="300" customFormat="1" ht="12" customHeight="1">
      <c r="A29" s="729" t="s">
        <v>381</v>
      </c>
      <c r="B29" s="730"/>
      <c r="C29" s="730">
        <v>39300</v>
      </c>
      <c r="D29" s="730"/>
      <c r="E29" s="730"/>
      <c r="F29" s="730"/>
      <c r="G29" s="730"/>
      <c r="H29" s="730"/>
      <c r="I29" s="731">
        <f t="shared" ref="I29" si="10">SUM(B29:H29)</f>
        <v>39300</v>
      </c>
      <c r="J29" s="732"/>
      <c r="K29" s="730"/>
      <c r="L29" s="731">
        <f t="shared" si="2"/>
        <v>39300</v>
      </c>
      <c r="M29" s="730"/>
    </row>
    <row r="30" spans="1:13" s="300" customFormat="1" ht="12" customHeight="1">
      <c r="A30" s="733" t="s">
        <v>382</v>
      </c>
      <c r="B30" s="730"/>
      <c r="C30" s="730"/>
      <c r="D30" s="730"/>
      <c r="E30" s="730"/>
      <c r="F30" s="730"/>
      <c r="G30" s="730"/>
      <c r="H30" s="730">
        <v>9460</v>
      </c>
      <c r="I30" s="731">
        <f t="shared" si="1"/>
        <v>9460</v>
      </c>
      <c r="J30" s="732"/>
      <c r="K30" s="730"/>
      <c r="L30" s="731">
        <f t="shared" si="2"/>
        <v>9460</v>
      </c>
      <c r="M30" s="730"/>
    </row>
    <row r="31" spans="1:13" s="300" customFormat="1" ht="12" customHeight="1">
      <c r="A31" s="729" t="s">
        <v>383</v>
      </c>
      <c r="B31" s="730">
        <v>45405</v>
      </c>
      <c r="C31" s="730">
        <v>31320</v>
      </c>
      <c r="D31" s="730"/>
      <c r="E31" s="730"/>
      <c r="F31" s="730"/>
      <c r="G31" s="730"/>
      <c r="H31" s="730">
        <v>10940</v>
      </c>
      <c r="I31" s="731">
        <f t="shared" si="1"/>
        <v>87665</v>
      </c>
      <c r="J31" s="732"/>
      <c r="K31" s="730"/>
      <c r="L31" s="731">
        <f t="shared" si="2"/>
        <v>87665</v>
      </c>
      <c r="M31" s="730"/>
    </row>
    <row r="32" spans="1:13" s="300" customFormat="1" ht="12" customHeight="1">
      <c r="A32" s="729" t="s">
        <v>384</v>
      </c>
      <c r="B32" s="730"/>
      <c r="C32" s="730">
        <v>55000</v>
      </c>
      <c r="D32" s="730"/>
      <c r="E32" s="730"/>
      <c r="F32" s="730"/>
      <c r="G32" s="730"/>
      <c r="H32" s="730"/>
      <c r="I32" s="731">
        <f t="shared" si="1"/>
        <v>55000</v>
      </c>
      <c r="J32" s="732"/>
      <c r="K32" s="730"/>
      <c r="L32" s="731">
        <f t="shared" si="2"/>
        <v>55000</v>
      </c>
      <c r="M32" s="730"/>
    </row>
    <row r="33" spans="1:13" s="300" customFormat="1" ht="12" customHeight="1">
      <c r="A33" s="729" t="s">
        <v>385</v>
      </c>
      <c r="B33" s="730"/>
      <c r="C33" s="730">
        <v>33930</v>
      </c>
      <c r="D33" s="730"/>
      <c r="E33" s="730"/>
      <c r="F33" s="730"/>
      <c r="G33" s="730">
        <v>83695</v>
      </c>
      <c r="H33" s="730"/>
      <c r="I33" s="731">
        <f t="shared" si="1"/>
        <v>117625</v>
      </c>
      <c r="J33" s="732"/>
      <c r="K33" s="730"/>
      <c r="L33" s="731">
        <f t="shared" si="2"/>
        <v>117625</v>
      </c>
      <c r="M33" s="730"/>
    </row>
    <row r="34" spans="1:13" s="298" customFormat="1" ht="16.5" customHeight="1">
      <c r="A34" s="748" t="s">
        <v>386</v>
      </c>
      <c r="B34" s="749">
        <f>SUM(B35:B37)</f>
        <v>4260</v>
      </c>
      <c r="C34" s="749">
        <f t="shared" ref="C34:H34" si="11">SUM(C35:C37)</f>
        <v>96030</v>
      </c>
      <c r="D34" s="749">
        <f t="shared" si="11"/>
        <v>0</v>
      </c>
      <c r="E34" s="749">
        <f t="shared" si="11"/>
        <v>0</v>
      </c>
      <c r="F34" s="749">
        <f t="shared" si="11"/>
        <v>178120</v>
      </c>
      <c r="G34" s="749">
        <f t="shared" ref="G34" si="12">SUM(G35:G37)</f>
        <v>0</v>
      </c>
      <c r="H34" s="749">
        <f t="shared" si="11"/>
        <v>0</v>
      </c>
      <c r="I34" s="739">
        <f t="shared" si="1"/>
        <v>278410</v>
      </c>
      <c r="J34" s="740">
        <f>I34/'2.6'!I$96</f>
        <v>4.709844418990845E-3</v>
      </c>
      <c r="K34" s="749">
        <f>SUM(K35:K35)</f>
        <v>0</v>
      </c>
      <c r="L34" s="739">
        <f t="shared" si="2"/>
        <v>278410</v>
      </c>
      <c r="M34" s="741">
        <f>L34/'2.6'!L$96</f>
        <v>4.6581372945352544E-3</v>
      </c>
    </row>
    <row r="35" spans="1:13" s="301" customFormat="1" ht="12" customHeight="1">
      <c r="A35" s="729" t="s">
        <v>387</v>
      </c>
      <c r="B35" s="730"/>
      <c r="C35" s="730">
        <v>46440</v>
      </c>
      <c r="D35" s="730"/>
      <c r="E35" s="730"/>
      <c r="F35" s="730"/>
      <c r="G35" s="730"/>
      <c r="H35" s="730"/>
      <c r="I35" s="731">
        <f t="shared" si="1"/>
        <v>46440</v>
      </c>
      <c r="J35" s="732"/>
      <c r="K35" s="730"/>
      <c r="L35" s="731">
        <f t="shared" si="2"/>
        <v>46440</v>
      </c>
      <c r="M35" s="734"/>
    </row>
    <row r="36" spans="1:13" s="301" customFormat="1" ht="12" customHeight="1">
      <c r="A36" s="729" t="s">
        <v>388</v>
      </c>
      <c r="B36" s="730">
        <v>4260</v>
      </c>
      <c r="C36" s="730">
        <v>49590</v>
      </c>
      <c r="D36" s="730"/>
      <c r="E36" s="730"/>
      <c r="F36" s="730"/>
      <c r="G36" s="730"/>
      <c r="H36" s="730"/>
      <c r="I36" s="731">
        <f t="shared" ref="I36" si="13">SUM(B36:H36)</f>
        <v>53850</v>
      </c>
      <c r="J36" s="732"/>
      <c r="K36" s="730"/>
      <c r="L36" s="731">
        <f t="shared" si="2"/>
        <v>53850</v>
      </c>
      <c r="M36" s="734"/>
    </row>
    <row r="37" spans="1:13" s="301" customFormat="1" ht="12" customHeight="1">
      <c r="A37" s="729" t="s">
        <v>389</v>
      </c>
      <c r="B37" s="730"/>
      <c r="C37" s="730"/>
      <c r="D37" s="730"/>
      <c r="E37" s="730"/>
      <c r="F37" s="730">
        <v>178120</v>
      </c>
      <c r="G37" s="730"/>
      <c r="H37" s="730"/>
      <c r="I37" s="731">
        <f t="shared" ref="I37:I52" si="14">SUM(B37:H37)</f>
        <v>178120</v>
      </c>
      <c r="J37" s="732"/>
      <c r="K37" s="730"/>
      <c r="L37" s="731">
        <f t="shared" si="2"/>
        <v>178120</v>
      </c>
      <c r="M37" s="734"/>
    </row>
    <row r="38" spans="1:13" s="297" customFormat="1" ht="16.5" customHeight="1">
      <c r="A38" s="738" t="s">
        <v>498</v>
      </c>
      <c r="B38" s="313">
        <f t="shared" ref="B38:H38" si="15">SUM(B39:B52)</f>
        <v>25920</v>
      </c>
      <c r="C38" s="313">
        <f t="shared" si="15"/>
        <v>7148737</v>
      </c>
      <c r="D38" s="313">
        <f t="shared" si="15"/>
        <v>1702704</v>
      </c>
      <c r="E38" s="313">
        <f t="shared" si="15"/>
        <v>0</v>
      </c>
      <c r="F38" s="313">
        <f t="shared" si="15"/>
        <v>205430</v>
      </c>
      <c r="G38" s="313">
        <f t="shared" si="15"/>
        <v>27500</v>
      </c>
      <c r="H38" s="313">
        <f t="shared" si="15"/>
        <v>0</v>
      </c>
      <c r="I38" s="739">
        <f t="shared" si="14"/>
        <v>9110291</v>
      </c>
      <c r="J38" s="740">
        <f>I38/'2.6'!I$96</f>
        <v>0.15411821853285632</v>
      </c>
      <c r="K38" s="313">
        <f>SUM(K39:K52)</f>
        <v>83470</v>
      </c>
      <c r="L38" s="739">
        <f t="shared" si="2"/>
        <v>9193761</v>
      </c>
      <c r="M38" s="741">
        <f>L38/'2.6'!L$96</f>
        <v>0.1538227829142047</v>
      </c>
    </row>
    <row r="39" spans="1:13" s="302" customFormat="1" ht="12" customHeight="1">
      <c r="A39" s="735" t="s">
        <v>390</v>
      </c>
      <c r="B39" s="736">
        <v>14920</v>
      </c>
      <c r="C39" s="736">
        <v>2368711</v>
      </c>
      <c r="D39" s="736">
        <v>1408087</v>
      </c>
      <c r="E39" s="736"/>
      <c r="F39" s="736">
        <v>29580</v>
      </c>
      <c r="G39" s="736"/>
      <c r="H39" s="736"/>
      <c r="I39" s="731">
        <f t="shared" si="14"/>
        <v>3821298</v>
      </c>
      <c r="J39" s="732"/>
      <c r="K39" s="736">
        <v>1380</v>
      </c>
      <c r="L39" s="731">
        <f t="shared" si="2"/>
        <v>3822678</v>
      </c>
      <c r="M39" s="737"/>
    </row>
    <row r="40" spans="1:13" ht="12" customHeight="1">
      <c r="A40" s="735" t="s">
        <v>391</v>
      </c>
      <c r="B40" s="736"/>
      <c r="C40" s="736">
        <v>1648133</v>
      </c>
      <c r="D40" s="736"/>
      <c r="E40" s="736"/>
      <c r="F40" s="736"/>
      <c r="G40" s="736"/>
      <c r="H40" s="736"/>
      <c r="I40" s="731">
        <f t="shared" si="14"/>
        <v>1648133</v>
      </c>
      <c r="J40" s="732"/>
      <c r="K40" s="736">
        <v>39270</v>
      </c>
      <c r="L40" s="731">
        <f t="shared" si="2"/>
        <v>1687403</v>
      </c>
      <c r="M40" s="737"/>
    </row>
    <row r="41" spans="1:13" s="305" customFormat="1" ht="12" customHeight="1">
      <c r="A41" s="735" t="s">
        <v>392</v>
      </c>
      <c r="B41" s="736">
        <v>11000</v>
      </c>
      <c r="C41" s="736">
        <v>503105</v>
      </c>
      <c r="D41" s="736">
        <v>89080</v>
      </c>
      <c r="E41" s="736"/>
      <c r="F41" s="736"/>
      <c r="G41" s="736"/>
      <c r="H41" s="736"/>
      <c r="I41" s="731">
        <f t="shared" si="14"/>
        <v>603185</v>
      </c>
      <c r="J41" s="732"/>
      <c r="K41" s="736">
        <v>42820</v>
      </c>
      <c r="L41" s="731">
        <f t="shared" si="2"/>
        <v>646005</v>
      </c>
      <c r="M41" s="737"/>
    </row>
    <row r="42" spans="1:13" ht="12" customHeight="1">
      <c r="A42" s="735" t="s">
        <v>393</v>
      </c>
      <c r="B42" s="736"/>
      <c r="C42" s="736"/>
      <c r="D42" s="736"/>
      <c r="E42" s="736"/>
      <c r="F42" s="736">
        <v>43290</v>
      </c>
      <c r="G42" s="736"/>
      <c r="H42" s="736"/>
      <c r="I42" s="731">
        <f t="shared" si="14"/>
        <v>43290</v>
      </c>
      <c r="J42" s="732"/>
      <c r="K42" s="736"/>
      <c r="L42" s="731">
        <f t="shared" si="2"/>
        <v>43290</v>
      </c>
      <c r="M42" s="737"/>
    </row>
    <row r="43" spans="1:13" s="305" customFormat="1" ht="12" customHeight="1">
      <c r="A43" s="735" t="s">
        <v>394</v>
      </c>
      <c r="B43" s="736"/>
      <c r="C43" s="736">
        <v>1008084</v>
      </c>
      <c r="D43" s="736"/>
      <c r="E43" s="736"/>
      <c r="F43" s="736">
        <v>132560</v>
      </c>
      <c r="G43" s="736"/>
      <c r="H43" s="736"/>
      <c r="I43" s="731">
        <f t="shared" si="14"/>
        <v>1140644</v>
      </c>
      <c r="J43" s="732"/>
      <c r="K43" s="736"/>
      <c r="L43" s="731">
        <f t="shared" si="2"/>
        <v>1140644</v>
      </c>
      <c r="M43" s="737"/>
    </row>
    <row r="44" spans="1:13" s="305" customFormat="1" ht="12" customHeight="1">
      <c r="A44" s="735" t="s">
        <v>395</v>
      </c>
      <c r="B44" s="736"/>
      <c r="C44" s="736">
        <v>58230</v>
      </c>
      <c r="D44" s="736"/>
      <c r="E44" s="736"/>
      <c r="F44" s="736"/>
      <c r="G44" s="736"/>
      <c r="H44" s="736"/>
      <c r="I44" s="731">
        <f t="shared" ref="I44" si="16">SUM(B44:H44)</f>
        <v>58230</v>
      </c>
      <c r="J44" s="732"/>
      <c r="K44" s="736"/>
      <c r="L44" s="731">
        <f t="shared" si="2"/>
        <v>58230</v>
      </c>
      <c r="M44" s="737"/>
    </row>
    <row r="45" spans="1:13" ht="12" customHeight="1">
      <c r="A45" s="735" t="s">
        <v>396</v>
      </c>
      <c r="B45" s="736"/>
      <c r="C45" s="736">
        <v>303946</v>
      </c>
      <c r="D45" s="736"/>
      <c r="E45" s="736"/>
      <c r="F45" s="736"/>
      <c r="G45" s="736"/>
      <c r="H45" s="736"/>
      <c r="I45" s="731">
        <f t="shared" si="14"/>
        <v>303946</v>
      </c>
      <c r="J45" s="732"/>
      <c r="K45" s="736"/>
      <c r="L45" s="731">
        <f t="shared" si="2"/>
        <v>303946</v>
      </c>
      <c r="M45" s="737"/>
    </row>
    <row r="46" spans="1:13" ht="12" customHeight="1">
      <c r="A46" s="735" t="s">
        <v>397</v>
      </c>
      <c r="B46" s="736"/>
      <c r="C46" s="736">
        <v>112025</v>
      </c>
      <c r="D46" s="736">
        <v>94797</v>
      </c>
      <c r="E46" s="736"/>
      <c r="F46" s="736"/>
      <c r="G46" s="736"/>
      <c r="H46" s="736"/>
      <c r="I46" s="731">
        <f t="shared" si="14"/>
        <v>206822</v>
      </c>
      <c r="J46" s="732"/>
      <c r="K46" s="736"/>
      <c r="L46" s="731">
        <f t="shared" si="2"/>
        <v>206822</v>
      </c>
      <c r="M46" s="737"/>
    </row>
    <row r="47" spans="1:13" ht="12" customHeight="1">
      <c r="A47" s="735" t="s">
        <v>398</v>
      </c>
      <c r="B47" s="736"/>
      <c r="C47" s="736">
        <v>156615</v>
      </c>
      <c r="D47" s="736"/>
      <c r="E47" s="736"/>
      <c r="F47" s="736"/>
      <c r="G47" s="736"/>
      <c r="H47" s="736"/>
      <c r="I47" s="731">
        <f t="shared" si="14"/>
        <v>156615</v>
      </c>
      <c r="J47" s="732"/>
      <c r="K47" s="736"/>
      <c r="L47" s="731">
        <f t="shared" si="2"/>
        <v>156615</v>
      </c>
      <c r="M47" s="737"/>
    </row>
    <row r="48" spans="1:13" ht="12" customHeight="1">
      <c r="A48" s="735" t="s">
        <v>399</v>
      </c>
      <c r="B48" s="736"/>
      <c r="C48" s="736">
        <v>263857</v>
      </c>
      <c r="D48" s="736">
        <v>57780</v>
      </c>
      <c r="E48" s="736"/>
      <c r="F48" s="736"/>
      <c r="G48" s="736"/>
      <c r="H48" s="736"/>
      <c r="I48" s="731">
        <f t="shared" si="14"/>
        <v>321637</v>
      </c>
      <c r="J48" s="732"/>
      <c r="K48" s="736"/>
      <c r="L48" s="731">
        <f t="shared" si="2"/>
        <v>321637</v>
      </c>
      <c r="M48" s="737"/>
    </row>
    <row r="49" spans="1:13" ht="12" customHeight="1">
      <c r="A49" s="735" t="s">
        <v>400</v>
      </c>
      <c r="B49" s="736"/>
      <c r="C49" s="736">
        <v>79655</v>
      </c>
      <c r="D49" s="736">
        <v>52960</v>
      </c>
      <c r="E49" s="736"/>
      <c r="F49" s="736"/>
      <c r="G49" s="736"/>
      <c r="H49" s="736"/>
      <c r="I49" s="731">
        <f t="shared" si="14"/>
        <v>132615</v>
      </c>
      <c r="J49" s="732"/>
      <c r="K49" s="736"/>
      <c r="L49" s="731">
        <f t="shared" si="2"/>
        <v>132615</v>
      </c>
      <c r="M49" s="737"/>
    </row>
    <row r="50" spans="1:13" ht="12" customHeight="1">
      <c r="A50" s="735" t="s">
        <v>401</v>
      </c>
      <c r="B50" s="736"/>
      <c r="C50" s="736">
        <v>46595</v>
      </c>
      <c r="D50" s="736"/>
      <c r="E50" s="736"/>
      <c r="F50" s="736"/>
      <c r="G50" s="736"/>
      <c r="H50" s="736"/>
      <c r="I50" s="731">
        <f t="shared" si="14"/>
        <v>46595</v>
      </c>
      <c r="J50" s="732"/>
      <c r="K50" s="736"/>
      <c r="L50" s="731">
        <f t="shared" si="2"/>
        <v>46595</v>
      </c>
      <c r="M50" s="737"/>
    </row>
    <row r="51" spans="1:13" ht="12" customHeight="1">
      <c r="A51" s="735" t="s">
        <v>402</v>
      </c>
      <c r="B51" s="736"/>
      <c r="C51" s="736"/>
      <c r="D51" s="736"/>
      <c r="E51" s="736"/>
      <c r="F51" s="736"/>
      <c r="G51" s="736">
        <v>27500</v>
      </c>
      <c r="H51" s="736"/>
      <c r="I51" s="731">
        <f t="shared" si="14"/>
        <v>27500</v>
      </c>
      <c r="J51" s="732"/>
      <c r="K51" s="736"/>
      <c r="L51" s="731">
        <f t="shared" si="2"/>
        <v>27500</v>
      </c>
      <c r="M51" s="737"/>
    </row>
    <row r="52" spans="1:13" ht="12" customHeight="1">
      <c r="A52" s="735" t="s">
        <v>403</v>
      </c>
      <c r="B52" s="736"/>
      <c r="C52" s="736">
        <v>599781</v>
      </c>
      <c r="D52" s="736"/>
      <c r="E52" s="736"/>
      <c r="F52" s="736"/>
      <c r="G52" s="736"/>
      <c r="H52" s="736"/>
      <c r="I52" s="731">
        <f t="shared" si="14"/>
        <v>599781</v>
      </c>
      <c r="J52" s="732"/>
      <c r="K52" s="736"/>
      <c r="L52" s="731">
        <f t="shared" si="2"/>
        <v>599781</v>
      </c>
      <c r="M52" s="737"/>
    </row>
    <row r="53" spans="1:13" s="309" customFormat="1" ht="18" customHeight="1">
      <c r="A53" s="738" t="s">
        <v>404</v>
      </c>
      <c r="B53" s="313">
        <f t="shared" ref="B53:H53" si="17">SUM(B54:B57)</f>
        <v>1778928</v>
      </c>
      <c r="C53" s="313">
        <f t="shared" si="17"/>
        <v>4542753</v>
      </c>
      <c r="D53" s="313">
        <f t="shared" si="17"/>
        <v>51760</v>
      </c>
      <c r="E53" s="313">
        <f t="shared" si="17"/>
        <v>0</v>
      </c>
      <c r="F53" s="313">
        <f t="shared" si="17"/>
        <v>123551</v>
      </c>
      <c r="G53" s="313">
        <f t="shared" si="17"/>
        <v>0</v>
      </c>
      <c r="H53" s="313">
        <f t="shared" si="17"/>
        <v>0</v>
      </c>
      <c r="I53" s="739">
        <f t="shared" ref="I53:I96" si="18">SUM(B53:H53)</f>
        <v>6496992</v>
      </c>
      <c r="J53" s="740">
        <f>I53/I$96</f>
        <v>0.1099092040926266</v>
      </c>
      <c r="K53" s="313">
        <f>SUM(K54:K57)</f>
        <v>61200</v>
      </c>
      <c r="L53" s="739">
        <f t="shared" ref="L53:L95" si="19">I53+SUM(K53:K53)</f>
        <v>6558192</v>
      </c>
      <c r="M53" s="741">
        <f>L53/L$96</f>
        <v>0.10972651391804443</v>
      </c>
    </row>
    <row r="54" spans="1:13" s="310" customFormat="1" ht="12" customHeight="1">
      <c r="A54" s="747" t="s">
        <v>405</v>
      </c>
      <c r="B54" s="312"/>
      <c r="C54" s="312">
        <v>930463</v>
      </c>
      <c r="D54" s="312"/>
      <c r="E54" s="312"/>
      <c r="F54" s="312"/>
      <c r="G54" s="312"/>
      <c r="H54" s="312"/>
      <c r="I54" s="742">
        <f t="shared" si="18"/>
        <v>930463</v>
      </c>
      <c r="J54" s="743"/>
      <c r="K54" s="312">
        <v>40600</v>
      </c>
      <c r="L54" s="742">
        <f t="shared" si="19"/>
        <v>971063</v>
      </c>
      <c r="M54" s="744"/>
    </row>
    <row r="55" spans="1:13" s="310" customFormat="1" ht="12" customHeight="1">
      <c r="A55" s="747" t="s">
        <v>406</v>
      </c>
      <c r="B55" s="312"/>
      <c r="C55" s="312">
        <v>437180</v>
      </c>
      <c r="D55" s="312"/>
      <c r="E55" s="312"/>
      <c r="F55" s="312"/>
      <c r="G55" s="312"/>
      <c r="H55" s="312"/>
      <c r="I55" s="742">
        <f t="shared" si="18"/>
        <v>437180</v>
      </c>
      <c r="J55" s="743"/>
      <c r="K55" s="312"/>
      <c r="L55" s="742">
        <f t="shared" si="19"/>
        <v>437180</v>
      </c>
      <c r="M55" s="744"/>
    </row>
    <row r="56" spans="1:13" s="310" customFormat="1" ht="12" customHeight="1">
      <c r="A56" s="747" t="s">
        <v>407</v>
      </c>
      <c r="B56" s="312">
        <v>1707698</v>
      </c>
      <c r="C56" s="312">
        <v>470699</v>
      </c>
      <c r="D56" s="312">
        <v>51760</v>
      </c>
      <c r="E56" s="312"/>
      <c r="F56" s="312"/>
      <c r="G56" s="312"/>
      <c r="H56" s="312"/>
      <c r="I56" s="742">
        <f t="shared" si="18"/>
        <v>2230157</v>
      </c>
      <c r="J56" s="743"/>
      <c r="K56" s="312"/>
      <c r="L56" s="742">
        <f t="shared" si="19"/>
        <v>2230157</v>
      </c>
      <c r="M56" s="744"/>
    </row>
    <row r="57" spans="1:13" s="310" customFormat="1" ht="12" customHeight="1">
      <c r="A57" s="747" t="s">
        <v>408</v>
      </c>
      <c r="B57" s="312">
        <v>71230</v>
      </c>
      <c r="C57" s="312">
        <v>2704411</v>
      </c>
      <c r="D57" s="312"/>
      <c r="E57" s="312"/>
      <c r="F57" s="312">
        <v>123551</v>
      </c>
      <c r="G57" s="312"/>
      <c r="H57" s="312"/>
      <c r="I57" s="742">
        <f t="shared" si="18"/>
        <v>2899192</v>
      </c>
      <c r="J57" s="743"/>
      <c r="K57" s="312">
        <v>20600</v>
      </c>
      <c r="L57" s="742">
        <f t="shared" si="19"/>
        <v>2919792</v>
      </c>
      <c r="M57" s="744"/>
    </row>
    <row r="58" spans="1:13" s="310" customFormat="1" ht="18" customHeight="1">
      <c r="A58" s="738" t="s">
        <v>409</v>
      </c>
      <c r="B58" s="313">
        <f t="shared" ref="B58:H58" si="20">SUM(B59:B64)</f>
        <v>2259662</v>
      </c>
      <c r="C58" s="313">
        <f t="shared" si="20"/>
        <v>5314645</v>
      </c>
      <c r="D58" s="313">
        <f t="shared" si="20"/>
        <v>776996</v>
      </c>
      <c r="E58" s="313">
        <f t="shared" si="20"/>
        <v>1267197</v>
      </c>
      <c r="F58" s="313">
        <f t="shared" si="20"/>
        <v>9728448</v>
      </c>
      <c r="G58" s="313">
        <f t="shared" si="20"/>
        <v>0</v>
      </c>
      <c r="H58" s="313">
        <f t="shared" si="20"/>
        <v>0</v>
      </c>
      <c r="I58" s="739">
        <f t="shared" si="18"/>
        <v>19346948</v>
      </c>
      <c r="J58" s="740">
        <f>I58/I$96</f>
        <v>0.327291099681427</v>
      </c>
      <c r="K58" s="313">
        <f>SUM(K59:K64)</f>
        <v>0</v>
      </c>
      <c r="L58" s="739">
        <f t="shared" si="19"/>
        <v>19346948</v>
      </c>
      <c r="M58" s="741">
        <f>L58/L$96</f>
        <v>0.32369792756809829</v>
      </c>
    </row>
    <row r="59" spans="1:13" s="310" customFormat="1" ht="12" customHeight="1">
      <c r="A59" s="747" t="s">
        <v>410</v>
      </c>
      <c r="B59" s="312">
        <v>1284796</v>
      </c>
      <c r="C59" s="312">
        <v>35100</v>
      </c>
      <c r="D59" s="312"/>
      <c r="E59" s="312"/>
      <c r="F59" s="312"/>
      <c r="G59" s="312"/>
      <c r="H59" s="312"/>
      <c r="I59" s="742">
        <f t="shared" si="18"/>
        <v>1319896</v>
      </c>
      <c r="J59" s="743"/>
      <c r="K59" s="312"/>
      <c r="L59" s="742">
        <f t="shared" si="19"/>
        <v>1319896</v>
      </c>
      <c r="M59" s="744"/>
    </row>
    <row r="60" spans="1:13" s="310" customFormat="1" ht="12" customHeight="1">
      <c r="A60" s="747" t="s">
        <v>411</v>
      </c>
      <c r="B60" s="312"/>
      <c r="C60" s="312">
        <v>48550</v>
      </c>
      <c r="D60" s="312"/>
      <c r="E60" s="312"/>
      <c r="F60" s="312"/>
      <c r="G60" s="312"/>
      <c r="H60" s="312"/>
      <c r="I60" s="742">
        <f t="shared" si="18"/>
        <v>48550</v>
      </c>
      <c r="J60" s="743"/>
      <c r="K60" s="312"/>
      <c r="L60" s="742">
        <f t="shared" si="19"/>
        <v>48550</v>
      </c>
      <c r="M60" s="744"/>
    </row>
    <row r="61" spans="1:13" s="310" customFormat="1" ht="12" customHeight="1">
      <c r="A61" s="747" t="s">
        <v>412</v>
      </c>
      <c r="B61" s="312">
        <v>185700</v>
      </c>
      <c r="C61" s="312">
        <v>56300</v>
      </c>
      <c r="D61" s="312">
        <v>638101</v>
      </c>
      <c r="E61" s="312">
        <v>1267197</v>
      </c>
      <c r="F61" s="312">
        <v>9634848</v>
      </c>
      <c r="G61" s="312"/>
      <c r="H61" s="312"/>
      <c r="I61" s="742">
        <f t="shared" si="18"/>
        <v>11782146</v>
      </c>
      <c r="J61" s="743"/>
      <c r="K61" s="312"/>
      <c r="L61" s="742">
        <f t="shared" si="19"/>
        <v>11782146</v>
      </c>
      <c r="M61" s="744"/>
    </row>
    <row r="62" spans="1:13" s="310" customFormat="1" ht="12" customHeight="1">
      <c r="A62" s="747" t="s">
        <v>413</v>
      </c>
      <c r="B62" s="312">
        <v>27000</v>
      </c>
      <c r="C62" s="312">
        <v>27190</v>
      </c>
      <c r="D62" s="312">
        <v>138895</v>
      </c>
      <c r="E62" s="312"/>
      <c r="F62" s="312"/>
      <c r="G62" s="312"/>
      <c r="H62" s="312"/>
      <c r="I62" s="742">
        <f t="shared" si="18"/>
        <v>193085</v>
      </c>
      <c r="J62" s="743"/>
      <c r="K62" s="312"/>
      <c r="L62" s="742">
        <f t="shared" si="19"/>
        <v>193085</v>
      </c>
      <c r="M62" s="744"/>
    </row>
    <row r="63" spans="1:13" s="310" customFormat="1" ht="12" customHeight="1">
      <c r="A63" s="747" t="s">
        <v>414</v>
      </c>
      <c r="B63" s="312"/>
      <c r="C63" s="312">
        <v>73410</v>
      </c>
      <c r="D63" s="312"/>
      <c r="E63" s="312"/>
      <c r="F63" s="312"/>
      <c r="G63" s="312"/>
      <c r="H63" s="312"/>
      <c r="I63" s="742">
        <f t="shared" si="18"/>
        <v>73410</v>
      </c>
      <c r="J63" s="743"/>
      <c r="K63" s="312"/>
      <c r="L63" s="742">
        <f t="shared" si="19"/>
        <v>73410</v>
      </c>
      <c r="M63" s="744"/>
    </row>
    <row r="64" spans="1:13" s="310" customFormat="1" ht="12" customHeight="1">
      <c r="A64" s="747" t="s">
        <v>415</v>
      </c>
      <c r="B64" s="312">
        <v>762166</v>
      </c>
      <c r="C64" s="312">
        <v>5074095</v>
      </c>
      <c r="D64" s="312"/>
      <c r="E64" s="312"/>
      <c r="F64" s="312">
        <v>93600</v>
      </c>
      <c r="G64" s="312"/>
      <c r="H64" s="312"/>
      <c r="I64" s="742">
        <f t="shared" si="18"/>
        <v>5929861</v>
      </c>
      <c r="J64" s="743"/>
      <c r="K64" s="312"/>
      <c r="L64" s="742">
        <f t="shared" si="19"/>
        <v>5929861</v>
      </c>
      <c r="M64" s="744"/>
    </row>
    <row r="65" spans="1:13" s="309" customFormat="1" ht="18" customHeight="1">
      <c r="A65" s="738" t="s">
        <v>416</v>
      </c>
      <c r="B65" s="313">
        <f t="shared" ref="B65:H65" si="21">SUM(B66:B95)</f>
        <v>3275910</v>
      </c>
      <c r="C65" s="313">
        <f t="shared" si="21"/>
        <v>5579157</v>
      </c>
      <c r="D65" s="313">
        <f t="shared" si="21"/>
        <v>0</v>
      </c>
      <c r="E65" s="313">
        <f t="shared" si="21"/>
        <v>41280</v>
      </c>
      <c r="F65" s="313">
        <f t="shared" si="21"/>
        <v>32100</v>
      </c>
      <c r="G65" s="313">
        <f t="shared" si="21"/>
        <v>33000</v>
      </c>
      <c r="H65" s="313">
        <f t="shared" si="21"/>
        <v>0</v>
      </c>
      <c r="I65" s="739">
        <f t="shared" si="18"/>
        <v>8961447</v>
      </c>
      <c r="J65" s="740">
        <f>I65/I$96</f>
        <v>0.15160023396800493</v>
      </c>
      <c r="K65" s="313">
        <f>SUM(K66:K95)</f>
        <v>12110</v>
      </c>
      <c r="L65" s="739">
        <f t="shared" si="19"/>
        <v>8973557</v>
      </c>
      <c r="M65" s="741">
        <f>L65/L$96</f>
        <v>0.15013850266275597</v>
      </c>
    </row>
    <row r="66" spans="1:13" s="310" customFormat="1" ht="12" customHeight="1">
      <c r="A66" s="747" t="s">
        <v>417</v>
      </c>
      <c r="B66" s="312">
        <v>216557</v>
      </c>
      <c r="C66" s="312">
        <v>83385</v>
      </c>
      <c r="D66" s="312"/>
      <c r="E66" s="312"/>
      <c r="F66" s="312"/>
      <c r="G66" s="312"/>
      <c r="H66" s="312"/>
      <c r="I66" s="742">
        <f t="shared" si="18"/>
        <v>299942</v>
      </c>
      <c r="J66" s="743"/>
      <c r="K66" s="312"/>
      <c r="L66" s="742">
        <f t="shared" si="19"/>
        <v>299942</v>
      </c>
      <c r="M66" s="744"/>
    </row>
    <row r="67" spans="1:13" s="310" customFormat="1" ht="12" customHeight="1">
      <c r="A67" s="747" t="s">
        <v>418</v>
      </c>
      <c r="B67" s="312">
        <v>702275</v>
      </c>
      <c r="C67" s="312">
        <v>347700</v>
      </c>
      <c r="D67" s="312"/>
      <c r="E67" s="312">
        <v>41280</v>
      </c>
      <c r="F67" s="312"/>
      <c r="G67" s="312"/>
      <c r="H67" s="312"/>
      <c r="I67" s="742">
        <f t="shared" si="18"/>
        <v>1091255</v>
      </c>
      <c r="J67" s="743"/>
      <c r="K67" s="312"/>
      <c r="L67" s="742">
        <f t="shared" si="19"/>
        <v>1091255</v>
      </c>
      <c r="M67" s="744"/>
    </row>
    <row r="68" spans="1:13" s="310" customFormat="1" ht="12" customHeight="1">
      <c r="A68" s="747" t="s">
        <v>419</v>
      </c>
      <c r="B68" s="312">
        <v>88980</v>
      </c>
      <c r="C68" s="312">
        <v>2749914</v>
      </c>
      <c r="D68" s="312"/>
      <c r="E68" s="312"/>
      <c r="F68" s="312">
        <v>32100</v>
      </c>
      <c r="G68" s="312"/>
      <c r="H68" s="312"/>
      <c r="I68" s="742">
        <f t="shared" si="18"/>
        <v>2870994</v>
      </c>
      <c r="J68" s="743"/>
      <c r="K68" s="312"/>
      <c r="L68" s="742">
        <f t="shared" si="19"/>
        <v>2870994</v>
      </c>
      <c r="M68" s="744"/>
    </row>
    <row r="69" spans="1:13" s="310" customFormat="1" ht="12" customHeight="1">
      <c r="A69" s="747" t="s">
        <v>420</v>
      </c>
      <c r="B69" s="312">
        <v>2000</v>
      </c>
      <c r="C69" s="312"/>
      <c r="D69" s="312"/>
      <c r="E69" s="312"/>
      <c r="F69" s="312"/>
      <c r="G69" s="312"/>
      <c r="H69" s="312"/>
      <c r="I69" s="742">
        <f t="shared" si="18"/>
        <v>2000</v>
      </c>
      <c r="J69" s="743"/>
      <c r="K69" s="312"/>
      <c r="L69" s="742">
        <f t="shared" si="19"/>
        <v>2000</v>
      </c>
      <c r="M69" s="744"/>
    </row>
    <row r="70" spans="1:13" s="310" customFormat="1" ht="12" customHeight="1">
      <c r="A70" s="747" t="s">
        <v>421</v>
      </c>
      <c r="B70" s="312"/>
      <c r="C70" s="312">
        <v>44990</v>
      </c>
      <c r="D70" s="312"/>
      <c r="E70" s="312"/>
      <c r="F70" s="312"/>
      <c r="G70" s="312"/>
      <c r="H70" s="312"/>
      <c r="I70" s="742">
        <f t="shared" si="18"/>
        <v>44990</v>
      </c>
      <c r="J70" s="743"/>
      <c r="K70" s="312"/>
      <c r="L70" s="742">
        <f t="shared" si="19"/>
        <v>44990</v>
      </c>
      <c r="M70" s="744"/>
    </row>
    <row r="71" spans="1:13" s="310" customFormat="1" ht="12" customHeight="1">
      <c r="A71" s="747" t="s">
        <v>422</v>
      </c>
      <c r="B71" s="312">
        <v>53165</v>
      </c>
      <c r="C71" s="312">
        <v>87610</v>
      </c>
      <c r="D71" s="312"/>
      <c r="E71" s="312"/>
      <c r="F71" s="312"/>
      <c r="G71" s="312"/>
      <c r="H71" s="312"/>
      <c r="I71" s="742">
        <f t="shared" si="18"/>
        <v>140775</v>
      </c>
      <c r="J71" s="743"/>
      <c r="K71" s="312"/>
      <c r="L71" s="742">
        <f t="shared" si="19"/>
        <v>140775</v>
      </c>
      <c r="M71" s="744"/>
    </row>
    <row r="72" spans="1:13" s="310" customFormat="1" ht="12" customHeight="1">
      <c r="A72" s="747" t="s">
        <v>423</v>
      </c>
      <c r="B72" s="312"/>
      <c r="C72" s="312">
        <v>12100</v>
      </c>
      <c r="D72" s="312"/>
      <c r="E72" s="312"/>
      <c r="F72" s="312"/>
      <c r="G72" s="312"/>
      <c r="H72" s="312"/>
      <c r="I72" s="742">
        <f t="shared" si="18"/>
        <v>12100</v>
      </c>
      <c r="J72" s="743"/>
      <c r="K72" s="312"/>
      <c r="L72" s="742">
        <f t="shared" si="19"/>
        <v>12100</v>
      </c>
      <c r="M72" s="744"/>
    </row>
    <row r="73" spans="1:13" s="310" customFormat="1" ht="12" customHeight="1">
      <c r="A73" s="747" t="s">
        <v>424</v>
      </c>
      <c r="B73" s="312"/>
      <c r="C73" s="312">
        <v>124060</v>
      </c>
      <c r="D73" s="312"/>
      <c r="E73" s="312"/>
      <c r="F73" s="312"/>
      <c r="G73" s="312"/>
      <c r="H73" s="312"/>
      <c r="I73" s="742">
        <f t="shared" si="18"/>
        <v>124060</v>
      </c>
      <c r="J73" s="743"/>
      <c r="K73" s="312"/>
      <c r="L73" s="742">
        <f t="shared" si="19"/>
        <v>124060</v>
      </c>
      <c r="M73" s="744"/>
    </row>
    <row r="74" spans="1:13" s="310" customFormat="1" ht="12" customHeight="1">
      <c r="A74" s="747" t="s">
        <v>425</v>
      </c>
      <c r="B74" s="312">
        <v>13100</v>
      </c>
      <c r="C74" s="312"/>
      <c r="D74" s="312"/>
      <c r="E74" s="312"/>
      <c r="F74" s="312"/>
      <c r="G74" s="312"/>
      <c r="H74" s="312"/>
      <c r="I74" s="742">
        <f t="shared" si="18"/>
        <v>13100</v>
      </c>
      <c r="J74" s="743"/>
      <c r="K74" s="312"/>
      <c r="L74" s="742">
        <f t="shared" si="19"/>
        <v>13100</v>
      </c>
      <c r="M74" s="744"/>
    </row>
    <row r="75" spans="1:13" s="310" customFormat="1" ht="12" customHeight="1">
      <c r="A75" s="747" t="s">
        <v>426</v>
      </c>
      <c r="B75" s="312">
        <v>37920</v>
      </c>
      <c r="C75" s="312">
        <v>65843</v>
      </c>
      <c r="D75" s="312"/>
      <c r="E75" s="312"/>
      <c r="F75" s="312"/>
      <c r="G75" s="312"/>
      <c r="H75" s="312"/>
      <c r="I75" s="742">
        <f t="shared" si="18"/>
        <v>103763</v>
      </c>
      <c r="J75" s="743"/>
      <c r="K75" s="312"/>
      <c r="L75" s="742">
        <f t="shared" si="19"/>
        <v>103763</v>
      </c>
      <c r="M75" s="744"/>
    </row>
    <row r="76" spans="1:13" s="310" customFormat="1" ht="12" customHeight="1">
      <c r="A76" s="747" t="s">
        <v>427</v>
      </c>
      <c r="B76" s="312"/>
      <c r="C76" s="312">
        <v>15000</v>
      </c>
      <c r="D76" s="312"/>
      <c r="E76" s="312"/>
      <c r="F76" s="312"/>
      <c r="G76" s="312"/>
      <c r="H76" s="312"/>
      <c r="I76" s="742">
        <f t="shared" si="18"/>
        <v>15000</v>
      </c>
      <c r="J76" s="743"/>
      <c r="K76" s="312"/>
      <c r="L76" s="742">
        <f t="shared" si="19"/>
        <v>15000</v>
      </c>
      <c r="M76" s="744"/>
    </row>
    <row r="77" spans="1:13" s="310" customFormat="1" ht="12" customHeight="1">
      <c r="A77" s="747" t="s">
        <v>428</v>
      </c>
      <c r="B77" s="312"/>
      <c r="C77" s="312">
        <v>92864</v>
      </c>
      <c r="D77" s="312"/>
      <c r="E77" s="312"/>
      <c r="F77" s="312"/>
      <c r="G77" s="312"/>
      <c r="H77" s="312"/>
      <c r="I77" s="742">
        <f t="shared" si="18"/>
        <v>92864</v>
      </c>
      <c r="J77" s="743"/>
      <c r="K77" s="312">
        <v>12110</v>
      </c>
      <c r="L77" s="742">
        <f t="shared" si="19"/>
        <v>104974</v>
      </c>
      <c r="M77" s="744"/>
    </row>
    <row r="78" spans="1:13" s="310" customFormat="1" ht="12" customHeight="1">
      <c r="A78" s="747" t="s">
        <v>429</v>
      </c>
      <c r="B78" s="312">
        <v>775518</v>
      </c>
      <c r="C78" s="312">
        <v>42900</v>
      </c>
      <c r="D78" s="312"/>
      <c r="E78" s="312"/>
      <c r="F78" s="312"/>
      <c r="G78" s="312"/>
      <c r="H78" s="312"/>
      <c r="I78" s="742">
        <f t="shared" si="18"/>
        <v>818418</v>
      </c>
      <c r="J78" s="743"/>
      <c r="K78" s="312"/>
      <c r="L78" s="742">
        <f t="shared" si="19"/>
        <v>818418</v>
      </c>
      <c r="M78" s="744"/>
    </row>
    <row r="79" spans="1:13" s="310" customFormat="1" ht="12" customHeight="1">
      <c r="A79" s="747" t="s">
        <v>430</v>
      </c>
      <c r="B79" s="312">
        <v>61882</v>
      </c>
      <c r="C79" s="312">
        <v>73900</v>
      </c>
      <c r="D79" s="312"/>
      <c r="E79" s="312"/>
      <c r="F79" s="312"/>
      <c r="G79" s="312"/>
      <c r="H79" s="312"/>
      <c r="I79" s="742">
        <f t="shared" si="18"/>
        <v>135782</v>
      </c>
      <c r="J79" s="743"/>
      <c r="K79" s="312"/>
      <c r="L79" s="742">
        <f t="shared" si="19"/>
        <v>135782</v>
      </c>
      <c r="M79" s="744"/>
    </row>
    <row r="80" spans="1:13" s="310" customFormat="1" ht="12" customHeight="1">
      <c r="A80" s="747" t="s">
        <v>431</v>
      </c>
      <c r="B80" s="312"/>
      <c r="C80" s="312">
        <v>67560</v>
      </c>
      <c r="D80" s="312"/>
      <c r="E80" s="312"/>
      <c r="F80" s="312"/>
      <c r="G80" s="312"/>
      <c r="H80" s="312"/>
      <c r="I80" s="742">
        <f t="shared" si="18"/>
        <v>67560</v>
      </c>
      <c r="J80" s="743"/>
      <c r="K80" s="312"/>
      <c r="L80" s="742">
        <f t="shared" si="19"/>
        <v>67560</v>
      </c>
      <c r="M80" s="744"/>
    </row>
    <row r="81" spans="1:13" s="310" customFormat="1" ht="12" customHeight="1">
      <c r="A81" s="747" t="s">
        <v>432</v>
      </c>
      <c r="B81" s="312">
        <v>32600</v>
      </c>
      <c r="C81" s="312"/>
      <c r="D81" s="312"/>
      <c r="E81" s="312"/>
      <c r="F81" s="312"/>
      <c r="G81" s="312"/>
      <c r="H81" s="312"/>
      <c r="I81" s="742">
        <f t="shared" si="18"/>
        <v>32600</v>
      </c>
      <c r="J81" s="743"/>
      <c r="K81" s="312"/>
      <c r="L81" s="742">
        <f t="shared" si="19"/>
        <v>32600</v>
      </c>
      <c r="M81" s="744"/>
    </row>
    <row r="82" spans="1:13" s="310" customFormat="1" ht="12" customHeight="1">
      <c r="A82" s="747" t="s">
        <v>433</v>
      </c>
      <c r="B82" s="312"/>
      <c r="C82" s="312">
        <v>13200</v>
      </c>
      <c r="D82" s="312"/>
      <c r="E82" s="312"/>
      <c r="F82" s="312"/>
      <c r="G82" s="312"/>
      <c r="H82" s="312"/>
      <c r="I82" s="742">
        <f t="shared" si="18"/>
        <v>13200</v>
      </c>
      <c r="J82" s="743"/>
      <c r="K82" s="312"/>
      <c r="L82" s="742">
        <f t="shared" si="19"/>
        <v>13200</v>
      </c>
      <c r="M82" s="744"/>
    </row>
    <row r="83" spans="1:13" s="310" customFormat="1" ht="12" customHeight="1">
      <c r="A83" s="747" t="s">
        <v>434</v>
      </c>
      <c r="B83" s="312">
        <v>6430</v>
      </c>
      <c r="C83" s="312"/>
      <c r="D83" s="312"/>
      <c r="E83" s="312"/>
      <c r="F83" s="312"/>
      <c r="G83" s="312"/>
      <c r="H83" s="312"/>
      <c r="I83" s="742">
        <f t="shared" si="18"/>
        <v>6430</v>
      </c>
      <c r="J83" s="743"/>
      <c r="K83" s="312"/>
      <c r="L83" s="742">
        <f t="shared" si="19"/>
        <v>6430</v>
      </c>
      <c r="M83" s="744"/>
    </row>
    <row r="84" spans="1:13" s="310" customFormat="1" ht="12" customHeight="1">
      <c r="A84" s="747" t="s">
        <v>435</v>
      </c>
      <c r="B84" s="312">
        <v>308150</v>
      </c>
      <c r="C84" s="312">
        <v>762504</v>
      </c>
      <c r="D84" s="312"/>
      <c r="E84" s="312"/>
      <c r="F84" s="312"/>
      <c r="G84" s="312"/>
      <c r="H84" s="312"/>
      <c r="I84" s="742">
        <f t="shared" si="18"/>
        <v>1070654</v>
      </c>
      <c r="J84" s="743"/>
      <c r="K84" s="312"/>
      <c r="L84" s="742">
        <f t="shared" si="19"/>
        <v>1070654</v>
      </c>
      <c r="M84" s="744"/>
    </row>
    <row r="85" spans="1:13" s="310" customFormat="1" ht="12" customHeight="1">
      <c r="A85" s="747" t="s">
        <v>436</v>
      </c>
      <c r="B85" s="312">
        <v>145610</v>
      </c>
      <c r="C85" s="312">
        <v>28370</v>
      </c>
      <c r="D85" s="312"/>
      <c r="E85" s="312"/>
      <c r="F85" s="312"/>
      <c r="G85" s="312"/>
      <c r="H85" s="312"/>
      <c r="I85" s="742">
        <f t="shared" si="18"/>
        <v>173980</v>
      </c>
      <c r="J85" s="743"/>
      <c r="K85" s="312"/>
      <c r="L85" s="742">
        <f t="shared" si="19"/>
        <v>173980</v>
      </c>
      <c r="M85" s="744"/>
    </row>
    <row r="86" spans="1:13" s="310" customFormat="1" ht="12" customHeight="1">
      <c r="A86" s="747" t="s">
        <v>437</v>
      </c>
      <c r="B86" s="312">
        <v>34580</v>
      </c>
      <c r="C86" s="312"/>
      <c r="D86" s="312"/>
      <c r="E86" s="312"/>
      <c r="F86" s="312"/>
      <c r="G86" s="312"/>
      <c r="H86" s="312"/>
      <c r="I86" s="742">
        <f t="shared" si="18"/>
        <v>34580</v>
      </c>
      <c r="J86" s="743"/>
      <c r="K86" s="312"/>
      <c r="L86" s="742">
        <f t="shared" si="19"/>
        <v>34580</v>
      </c>
      <c r="M86" s="744"/>
    </row>
    <row r="87" spans="1:13" s="310" customFormat="1" ht="12" customHeight="1">
      <c r="A87" s="747" t="s">
        <v>438</v>
      </c>
      <c r="B87" s="312">
        <v>315320</v>
      </c>
      <c r="C87" s="312">
        <v>64219</v>
      </c>
      <c r="D87" s="312"/>
      <c r="E87" s="312"/>
      <c r="F87" s="312"/>
      <c r="G87" s="312"/>
      <c r="H87" s="312"/>
      <c r="I87" s="742">
        <f t="shared" si="18"/>
        <v>379539</v>
      </c>
      <c r="J87" s="743"/>
      <c r="K87" s="312"/>
      <c r="L87" s="742">
        <f t="shared" si="19"/>
        <v>379539</v>
      </c>
      <c r="M87" s="744"/>
    </row>
    <row r="88" spans="1:13" s="310" customFormat="1" ht="12" customHeight="1">
      <c r="A88" s="747" t="s">
        <v>439</v>
      </c>
      <c r="B88" s="312">
        <v>46248</v>
      </c>
      <c r="C88" s="312">
        <v>25620</v>
      </c>
      <c r="D88" s="312"/>
      <c r="E88" s="312"/>
      <c r="F88" s="312"/>
      <c r="G88" s="312"/>
      <c r="H88" s="312"/>
      <c r="I88" s="742">
        <f t="shared" si="18"/>
        <v>71868</v>
      </c>
      <c r="J88" s="743"/>
      <c r="K88" s="312"/>
      <c r="L88" s="742">
        <f t="shared" si="19"/>
        <v>71868</v>
      </c>
      <c r="M88" s="744"/>
    </row>
    <row r="89" spans="1:13" s="310" customFormat="1" ht="12" customHeight="1">
      <c r="A89" s="747" t="s">
        <v>440</v>
      </c>
      <c r="B89" s="312">
        <v>7500</v>
      </c>
      <c r="C89" s="312"/>
      <c r="D89" s="312"/>
      <c r="E89" s="312"/>
      <c r="F89" s="312"/>
      <c r="G89" s="312"/>
      <c r="H89" s="312"/>
      <c r="I89" s="742">
        <f t="shared" si="18"/>
        <v>7500</v>
      </c>
      <c r="J89" s="743"/>
      <c r="K89" s="312"/>
      <c r="L89" s="742">
        <f t="shared" si="19"/>
        <v>7500</v>
      </c>
      <c r="M89" s="744"/>
    </row>
    <row r="90" spans="1:13" s="310" customFormat="1" ht="12" customHeight="1">
      <c r="A90" s="747" t="s">
        <v>441</v>
      </c>
      <c r="B90" s="312">
        <v>78850</v>
      </c>
      <c r="C90" s="312">
        <v>487750</v>
      </c>
      <c r="D90" s="312"/>
      <c r="E90" s="312"/>
      <c r="F90" s="312"/>
      <c r="G90" s="312"/>
      <c r="H90" s="312"/>
      <c r="I90" s="742">
        <f t="shared" si="18"/>
        <v>566600</v>
      </c>
      <c r="J90" s="743"/>
      <c r="K90" s="312"/>
      <c r="L90" s="742">
        <f t="shared" si="19"/>
        <v>566600</v>
      </c>
      <c r="M90" s="744"/>
    </row>
    <row r="91" spans="1:13" s="310" customFormat="1" ht="12" customHeight="1">
      <c r="A91" s="747" t="s">
        <v>442</v>
      </c>
      <c r="B91" s="312">
        <v>6000</v>
      </c>
      <c r="C91" s="312">
        <v>389668</v>
      </c>
      <c r="D91" s="312"/>
      <c r="E91" s="312"/>
      <c r="F91" s="312"/>
      <c r="G91" s="312">
        <v>33000</v>
      </c>
      <c r="H91" s="312"/>
      <c r="I91" s="742">
        <f t="shared" si="18"/>
        <v>428668</v>
      </c>
      <c r="J91" s="743"/>
      <c r="K91" s="312"/>
      <c r="L91" s="742">
        <f t="shared" si="19"/>
        <v>428668</v>
      </c>
      <c r="M91" s="744"/>
    </row>
    <row r="92" spans="1:13" s="310" customFormat="1" ht="12" customHeight="1">
      <c r="A92" s="747" t="s">
        <v>443</v>
      </c>
      <c r="B92" s="312">
        <v>25605</v>
      </c>
      <c r="C92" s="312"/>
      <c r="D92" s="312"/>
      <c r="E92" s="312"/>
      <c r="F92" s="312"/>
      <c r="G92" s="312"/>
      <c r="H92" s="312"/>
      <c r="I92" s="742">
        <f t="shared" si="18"/>
        <v>25605</v>
      </c>
      <c r="J92" s="743"/>
      <c r="K92" s="312"/>
      <c r="L92" s="742">
        <f t="shared" si="19"/>
        <v>25605</v>
      </c>
      <c r="M92" s="744"/>
    </row>
    <row r="93" spans="1:13" s="310" customFormat="1" ht="12" customHeight="1">
      <c r="A93" s="747" t="s">
        <v>444</v>
      </c>
      <c r="B93" s="312">
        <v>5500</v>
      </c>
      <c r="C93" s="312"/>
      <c r="D93" s="312"/>
      <c r="E93" s="312"/>
      <c r="F93" s="312"/>
      <c r="G93" s="312"/>
      <c r="H93" s="312"/>
      <c r="I93" s="742">
        <f t="shared" si="18"/>
        <v>5500</v>
      </c>
      <c r="J93" s="743"/>
      <c r="K93" s="312"/>
      <c r="L93" s="742">
        <f t="shared" si="19"/>
        <v>5500</v>
      </c>
      <c r="M93" s="744"/>
    </row>
    <row r="94" spans="1:13" s="310" customFormat="1" ht="12" customHeight="1">
      <c r="A94" s="747" t="s">
        <v>445</v>
      </c>
      <c r="B94" s="312">
        <v>33000</v>
      </c>
      <c r="C94" s="312"/>
      <c r="D94" s="312"/>
      <c r="E94" s="312"/>
      <c r="F94" s="312"/>
      <c r="G94" s="312"/>
      <c r="H94" s="312"/>
      <c r="I94" s="742">
        <f t="shared" si="18"/>
        <v>33000</v>
      </c>
      <c r="J94" s="743"/>
      <c r="K94" s="312"/>
      <c r="L94" s="742">
        <f t="shared" si="19"/>
        <v>33000</v>
      </c>
      <c r="M94" s="744"/>
    </row>
    <row r="95" spans="1:13" s="310" customFormat="1" ht="12" customHeight="1">
      <c r="A95" s="747" t="s">
        <v>446</v>
      </c>
      <c r="B95" s="312">
        <v>279120</v>
      </c>
      <c r="C95" s="312"/>
      <c r="D95" s="312"/>
      <c r="E95" s="312"/>
      <c r="F95" s="312"/>
      <c r="G95" s="312"/>
      <c r="H95" s="312"/>
      <c r="I95" s="742">
        <f t="shared" si="18"/>
        <v>279120</v>
      </c>
      <c r="J95" s="743"/>
      <c r="K95" s="312"/>
      <c r="L95" s="742">
        <f t="shared" si="19"/>
        <v>279120</v>
      </c>
      <c r="M95" s="744"/>
    </row>
    <row r="96" spans="1:13" s="311" customFormat="1" ht="19.5" customHeight="1">
      <c r="A96" s="745" t="s">
        <v>1</v>
      </c>
      <c r="B96" s="746">
        <f>B8+B10+B25+B27+B34+B38+B53+B58+B65</f>
        <v>13451079</v>
      </c>
      <c r="C96" s="746">
        <f t="shared" ref="C96:H96" si="22">C8+C10+C25+C27+C34+C38+C53+C58+C65</f>
        <v>29966684</v>
      </c>
      <c r="D96" s="746">
        <f t="shared" si="22"/>
        <v>3626025</v>
      </c>
      <c r="E96" s="746">
        <f t="shared" si="22"/>
        <v>1308477</v>
      </c>
      <c r="F96" s="746">
        <f t="shared" si="22"/>
        <v>10569246</v>
      </c>
      <c r="G96" s="746">
        <f t="shared" si="22"/>
        <v>170445</v>
      </c>
      <c r="H96" s="746">
        <f t="shared" si="22"/>
        <v>20400</v>
      </c>
      <c r="I96" s="918">
        <f t="shared" si="18"/>
        <v>59112356</v>
      </c>
      <c r="J96" s="919"/>
      <c r="K96" s="746">
        <f t="shared" ref="K96" si="23">K8+K10+K25+K27+K34+K38+K53+K58+K65</f>
        <v>656170</v>
      </c>
      <c r="L96" s="920">
        <f>I96+K96</f>
        <v>59768526</v>
      </c>
      <c r="M96" s="921"/>
    </row>
    <row r="97" spans="1:13" ht="27.95" customHeight="1">
      <c r="A97" s="917" t="s">
        <v>847</v>
      </c>
      <c r="B97" s="917"/>
      <c r="C97" s="917"/>
      <c r="D97" s="917"/>
      <c r="E97" s="917"/>
      <c r="F97" s="917"/>
      <c r="G97" s="917"/>
      <c r="H97" s="917"/>
      <c r="I97" s="917"/>
      <c r="J97" s="917"/>
      <c r="K97" s="917"/>
      <c r="L97" s="917"/>
      <c r="M97" s="917"/>
    </row>
    <row r="98" spans="1:13">
      <c r="A98" s="303"/>
    </row>
    <row r="99" spans="1:13" ht="12.75">
      <c r="A99" s="307"/>
      <c r="B99" s="308"/>
      <c r="C99" s="308"/>
      <c r="D99" s="308"/>
      <c r="E99" s="308"/>
      <c r="F99" s="308"/>
      <c r="G99" s="308"/>
      <c r="H99" s="308"/>
      <c r="I99" s="308"/>
      <c r="J99" s="308"/>
      <c r="K99" s="308"/>
      <c r="L99" s="308"/>
      <c r="M99" s="308"/>
    </row>
    <row r="101" spans="1:13" ht="12.75">
      <c r="A101" s="305"/>
      <c r="B101" s="308"/>
      <c r="C101" s="308"/>
      <c r="D101" s="308"/>
      <c r="E101" s="308"/>
      <c r="F101" s="308"/>
      <c r="G101" s="308"/>
      <c r="H101" s="308"/>
      <c r="I101" s="308"/>
      <c r="J101" s="308"/>
      <c r="K101" s="308"/>
      <c r="L101" s="308"/>
      <c r="M101" s="308"/>
    </row>
  </sheetData>
  <mergeCells count="15">
    <mergeCell ref="A97:M97"/>
    <mergeCell ref="I96:J96"/>
    <mergeCell ref="L96:M96"/>
    <mergeCell ref="A2:M2"/>
    <mergeCell ref="A3:M3"/>
    <mergeCell ref="B5:B6"/>
    <mergeCell ref="C5:C6"/>
    <mergeCell ref="D5:D6"/>
    <mergeCell ref="E5:E6"/>
    <mergeCell ref="F5:F6"/>
    <mergeCell ref="G5:G6"/>
    <mergeCell ref="H5:H6"/>
    <mergeCell ref="I5:J6"/>
    <mergeCell ref="K5:K6"/>
    <mergeCell ref="L5:M6"/>
  </mergeCells>
  <hyperlinks>
    <hyperlink ref="M1" location="Indice!A1" display="VOLVER"/>
  </hyperlinks>
  <printOptions horizontalCentered="1" verticalCentered="1" gridLinesSet="0"/>
  <pageMargins left="0.75" right="0.75" top="1" bottom="1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workbookViewId="0">
      <selection activeCell="M10" sqref="M10"/>
    </sheetView>
  </sheetViews>
  <sheetFormatPr baseColWidth="10" defaultColWidth="11.42578125" defaultRowHeight="15"/>
  <cols>
    <col min="1" max="16384" width="11.42578125" style="806"/>
  </cols>
  <sheetData>
    <row r="1" spans="1:1" ht="15.75">
      <c r="A1" s="808" t="s">
        <v>858</v>
      </c>
    </row>
    <row r="2" spans="1:1" ht="15.75">
      <c r="A2" s="808" t="s">
        <v>857</v>
      </c>
    </row>
    <row r="3" spans="1:1">
      <c r="A3" s="809" t="s">
        <v>859</v>
      </c>
    </row>
    <row r="4" spans="1:1">
      <c r="A4" s="809" t="s">
        <v>860</v>
      </c>
    </row>
    <row r="5" spans="1:1">
      <c r="A5" s="809"/>
    </row>
    <row r="6" spans="1:1">
      <c r="A6" s="809"/>
    </row>
    <row r="7" spans="1:1">
      <c r="A7" s="809" t="s">
        <v>861</v>
      </c>
    </row>
    <row r="8" spans="1:1">
      <c r="A8" s="810"/>
    </row>
    <row r="9" spans="1:1">
      <c r="A9" s="810"/>
    </row>
    <row r="10" spans="1:1">
      <c r="A10" s="810"/>
    </row>
    <row r="11" spans="1:1" ht="15.75">
      <c r="A11" s="811" t="s">
        <v>862</v>
      </c>
    </row>
    <row r="20" spans="1:9" ht="15.75">
      <c r="A20" s="812" t="s">
        <v>857</v>
      </c>
      <c r="B20" s="813"/>
      <c r="C20" s="813"/>
      <c r="D20" s="813"/>
      <c r="E20" s="813"/>
      <c r="F20" s="813"/>
      <c r="G20" s="813"/>
      <c r="H20" s="813"/>
      <c r="I20" s="813"/>
    </row>
    <row r="21" spans="1:9">
      <c r="A21" s="814" t="s">
        <v>863</v>
      </c>
      <c r="B21" s="813"/>
      <c r="C21" s="813"/>
      <c r="D21" s="813"/>
      <c r="E21" s="813"/>
      <c r="F21" s="813"/>
      <c r="G21" s="813"/>
      <c r="H21" s="813"/>
      <c r="I21" s="813"/>
    </row>
    <row r="22" spans="1:9">
      <c r="A22" s="815" t="s">
        <v>864</v>
      </c>
      <c r="B22" s="813"/>
      <c r="C22" s="813"/>
      <c r="D22" s="813"/>
      <c r="E22" s="813"/>
      <c r="F22" s="813"/>
      <c r="G22" s="813"/>
      <c r="H22" s="813"/>
      <c r="I22" s="813"/>
    </row>
    <row r="23" spans="1:9">
      <c r="A23" s="815" t="s">
        <v>865</v>
      </c>
      <c r="B23" s="813"/>
      <c r="C23" s="813"/>
      <c r="D23" s="813"/>
      <c r="E23" s="813"/>
      <c r="F23" s="813"/>
      <c r="G23" s="813"/>
      <c r="H23" s="813"/>
      <c r="I23" s="813"/>
    </row>
    <row r="24" spans="1:9">
      <c r="A24" s="815" t="s">
        <v>866</v>
      </c>
      <c r="B24" s="813"/>
      <c r="C24" s="813"/>
      <c r="D24" s="813"/>
      <c r="E24" s="813"/>
      <c r="F24" s="813"/>
      <c r="G24" s="813"/>
      <c r="H24" s="813"/>
      <c r="I24" s="813"/>
    </row>
    <row r="25" spans="1:9">
      <c r="A25" s="815" t="s">
        <v>867</v>
      </c>
      <c r="B25" s="813"/>
      <c r="C25" s="813"/>
      <c r="D25" s="813"/>
      <c r="E25" s="813"/>
      <c r="F25" s="813"/>
      <c r="G25" s="813"/>
      <c r="H25" s="813"/>
      <c r="I25" s="813"/>
    </row>
    <row r="26" spans="1:9">
      <c r="A26" s="815" t="s">
        <v>868</v>
      </c>
      <c r="B26" s="813"/>
      <c r="C26" s="813"/>
      <c r="D26" s="813"/>
      <c r="E26" s="813"/>
      <c r="F26" s="813"/>
      <c r="G26" s="813"/>
      <c r="H26" s="813"/>
      <c r="I26" s="813"/>
    </row>
    <row r="27" spans="1:9">
      <c r="A27" s="816" t="s">
        <v>869</v>
      </c>
      <c r="B27" s="813"/>
      <c r="C27" s="813"/>
      <c r="D27" s="813"/>
      <c r="E27" s="813"/>
      <c r="F27" s="813"/>
      <c r="G27" s="813"/>
      <c r="H27" s="813"/>
      <c r="I27" s="813"/>
    </row>
  </sheetData>
  <hyperlinks>
    <hyperlink ref="A27" r:id="rId1" display="http://www.bcr.com.ar/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showGridLines="0" showZeros="0" zoomScaleNormal="100" workbookViewId="0">
      <pane xSplit="2" ySplit="6" topLeftCell="C40" activePane="bottomRight" state="frozen"/>
      <selection sqref="A1:D1"/>
      <selection pane="topRight" sqref="A1:D1"/>
      <selection pane="bottomLeft" sqref="A1:D1"/>
      <selection pane="bottomRight" activeCell="J48" sqref="J48"/>
    </sheetView>
  </sheetViews>
  <sheetFormatPr baseColWidth="10" defaultColWidth="11.42578125" defaultRowHeight="12.75"/>
  <cols>
    <col min="1" max="1" width="7.85546875" style="358" customWidth="1"/>
    <col min="2" max="2" width="13.42578125" style="359" customWidth="1"/>
    <col min="3" max="6" width="13" style="358" customWidth="1"/>
    <col min="7" max="7" width="10.42578125" style="358" customWidth="1"/>
    <col min="8" max="8" width="5.7109375" style="358" customWidth="1"/>
    <col min="9" max="10" width="11.5703125" style="358" customWidth="1"/>
    <col min="11" max="11" width="9.140625" style="358" customWidth="1"/>
    <col min="12" max="12" width="5.7109375" style="358" customWidth="1"/>
    <col min="13" max="13" width="10.42578125" style="358" customWidth="1"/>
    <col min="14" max="14" width="5.7109375" style="358" customWidth="1"/>
    <col min="15" max="16384" width="11.42578125" style="358"/>
  </cols>
  <sheetData>
    <row r="1" spans="1:14" s="316" customFormat="1" ht="15" customHeight="1">
      <c r="A1" s="314" t="s">
        <v>447</v>
      </c>
      <c r="B1" s="314"/>
      <c r="C1" s="315"/>
      <c r="E1" s="315"/>
      <c r="F1" s="315"/>
      <c r="G1" s="315"/>
      <c r="I1" s="315"/>
      <c r="J1" s="315"/>
      <c r="K1" s="315"/>
      <c r="M1" s="315"/>
      <c r="N1" s="831" t="s">
        <v>1002</v>
      </c>
    </row>
    <row r="2" spans="1:14" s="317" customFormat="1" ht="24.75" customHeight="1">
      <c r="A2" s="933" t="s">
        <v>448</v>
      </c>
      <c r="B2" s="933"/>
      <c r="C2" s="933"/>
      <c r="D2" s="933"/>
      <c r="E2" s="933"/>
      <c r="F2" s="933"/>
      <c r="G2" s="933"/>
      <c r="H2" s="933"/>
      <c r="I2" s="933"/>
      <c r="J2" s="933"/>
      <c r="K2" s="933"/>
      <c r="L2" s="933"/>
      <c r="M2" s="933"/>
      <c r="N2" s="933"/>
    </row>
    <row r="3" spans="1:14" s="318" customFormat="1" ht="18" customHeight="1">
      <c r="A3" s="934" t="s">
        <v>449</v>
      </c>
      <c r="B3" s="934"/>
      <c r="C3" s="934"/>
      <c r="D3" s="934"/>
      <c r="E3" s="934"/>
      <c r="F3" s="934"/>
      <c r="G3" s="934"/>
      <c r="H3" s="934"/>
      <c r="I3" s="934"/>
      <c r="J3" s="934"/>
      <c r="K3" s="934"/>
      <c r="L3" s="934"/>
      <c r="M3" s="934"/>
      <c r="N3" s="934"/>
    </row>
    <row r="4" spans="1:14" s="323" customFormat="1" ht="14.25" customHeight="1">
      <c r="A4" s="319"/>
      <c r="B4" s="320"/>
      <c r="C4" s="319"/>
      <c r="D4" s="319"/>
      <c r="E4" s="319"/>
      <c r="F4" s="319"/>
      <c r="G4" s="321"/>
      <c r="H4" s="322"/>
      <c r="I4" s="319"/>
      <c r="J4" s="319"/>
      <c r="K4" s="321"/>
      <c r="L4" s="322"/>
      <c r="M4" s="321"/>
      <c r="N4" s="322" t="s">
        <v>130</v>
      </c>
    </row>
    <row r="5" spans="1:14" s="316" customFormat="1" ht="27" customHeight="1">
      <c r="A5" s="935" t="s">
        <v>450</v>
      </c>
      <c r="B5" s="935"/>
      <c r="C5" s="324" t="s">
        <v>451</v>
      </c>
      <c r="D5" s="324" t="s">
        <v>452</v>
      </c>
      <c r="E5" s="324" t="s">
        <v>196</v>
      </c>
      <c r="F5" s="325" t="s">
        <v>291</v>
      </c>
      <c r="G5" s="912" t="s">
        <v>306</v>
      </c>
      <c r="H5" s="913"/>
      <c r="I5" s="324" t="s">
        <v>453</v>
      </c>
      <c r="J5" s="324" t="s">
        <v>454</v>
      </c>
      <c r="K5" s="914" t="s">
        <v>308</v>
      </c>
      <c r="L5" s="915"/>
      <c r="M5" s="914" t="s">
        <v>216</v>
      </c>
      <c r="N5" s="916"/>
    </row>
    <row r="6" spans="1:14" s="316" customFormat="1" ht="12" customHeight="1">
      <c r="A6" s="936"/>
      <c r="B6" s="936"/>
      <c r="C6" s="326" t="s">
        <v>455</v>
      </c>
      <c r="D6" s="326" t="s">
        <v>288</v>
      </c>
      <c r="E6" s="326" t="s">
        <v>456</v>
      </c>
      <c r="F6" s="326" t="s">
        <v>457</v>
      </c>
      <c r="G6" s="327" t="s">
        <v>310</v>
      </c>
      <c r="H6" s="328" t="s">
        <v>311</v>
      </c>
      <c r="I6" s="326" t="s">
        <v>288</v>
      </c>
      <c r="J6" s="326" t="s">
        <v>288</v>
      </c>
      <c r="K6" s="327" t="s">
        <v>312</v>
      </c>
      <c r="L6" s="328" t="s">
        <v>313</v>
      </c>
      <c r="M6" s="329" t="s">
        <v>216</v>
      </c>
      <c r="N6" s="330" t="s">
        <v>314</v>
      </c>
    </row>
    <row r="7" spans="1:14" s="337" customFormat="1" ht="17.25" customHeight="1">
      <c r="A7" s="331" t="s">
        <v>315</v>
      </c>
      <c r="B7" s="332"/>
      <c r="C7" s="333">
        <f>SUM(C8:C11)</f>
        <v>238678</v>
      </c>
      <c r="D7" s="333">
        <f>SUM(D8:D11)</f>
        <v>32280</v>
      </c>
      <c r="E7" s="333">
        <f>SUM(E8:E11)</f>
        <v>0</v>
      </c>
      <c r="F7" s="333">
        <f>SUM(F8:F11)</f>
        <v>297217</v>
      </c>
      <c r="G7" s="334">
        <f>SUM(C7:F7)</f>
        <v>568175</v>
      </c>
      <c r="H7" s="335">
        <f>G7/G$41</f>
        <v>1.9261141036537706E-2</v>
      </c>
      <c r="I7" s="333">
        <f>SUM(I8:I11)</f>
        <v>0</v>
      </c>
      <c r="J7" s="333">
        <f>SUM(J8:J11)</f>
        <v>0</v>
      </c>
      <c r="K7" s="333">
        <f>SUM(I7:J7)</f>
        <v>0</v>
      </c>
      <c r="L7" s="336">
        <f>K7/K$41</f>
        <v>0</v>
      </c>
      <c r="M7" s="333">
        <f t="shared" ref="M7:M40" si="0">K7+G7</f>
        <v>568175</v>
      </c>
      <c r="N7" s="335">
        <f>M7/$M41</f>
        <v>1.803408579492349E-2</v>
      </c>
    </row>
    <row r="8" spans="1:14" s="343" customFormat="1" ht="13.5" customHeight="1">
      <c r="A8" s="338"/>
      <c r="B8" s="339" t="s">
        <v>458</v>
      </c>
      <c r="C8" s="340">
        <v>6958</v>
      </c>
      <c r="D8" s="340"/>
      <c r="E8" s="340"/>
      <c r="F8" s="340"/>
      <c r="G8" s="340">
        <f>SUM(C8:F8)</f>
        <v>6958</v>
      </c>
      <c r="H8" s="341"/>
      <c r="I8" s="340">
        <v>0</v>
      </c>
      <c r="J8" s="340">
        <v>0</v>
      </c>
      <c r="K8" s="340">
        <f>SUM(I8:J8)</f>
        <v>0</v>
      </c>
      <c r="L8" s="341"/>
      <c r="M8" s="342">
        <f t="shared" si="0"/>
        <v>6958</v>
      </c>
      <c r="N8" s="341"/>
    </row>
    <row r="9" spans="1:14" s="343" customFormat="1" ht="13.5" customHeight="1">
      <c r="A9" s="338"/>
      <c r="B9" s="339" t="s">
        <v>317</v>
      </c>
      <c r="C9" s="340">
        <v>162460</v>
      </c>
      <c r="D9" s="340">
        <v>32280</v>
      </c>
      <c r="E9" s="340"/>
      <c r="F9" s="340">
        <v>57895</v>
      </c>
      <c r="G9" s="340">
        <f>SUM(C9:F9)</f>
        <v>252635</v>
      </c>
      <c r="H9" s="341"/>
      <c r="I9" s="340">
        <v>0</v>
      </c>
      <c r="J9" s="340">
        <v>0</v>
      </c>
      <c r="K9" s="340">
        <f>SUM(I9:J9)</f>
        <v>0</v>
      </c>
      <c r="L9" s="341"/>
      <c r="M9" s="342">
        <f t="shared" si="0"/>
        <v>252635</v>
      </c>
      <c r="N9" s="341"/>
    </row>
    <row r="10" spans="1:14" s="343" customFormat="1" ht="13.5" customHeight="1">
      <c r="A10" s="338"/>
      <c r="B10" s="339" t="s">
        <v>318</v>
      </c>
      <c r="C10" s="340"/>
      <c r="D10" s="340"/>
      <c r="E10" s="340"/>
      <c r="F10" s="340">
        <v>239322</v>
      </c>
      <c r="G10" s="340">
        <f>SUM(C10:F10)</f>
        <v>239322</v>
      </c>
      <c r="H10" s="341"/>
      <c r="I10" s="340">
        <v>0</v>
      </c>
      <c r="J10" s="340">
        <v>0</v>
      </c>
      <c r="K10" s="340">
        <f t="shared" ref="K10:K38" si="1">SUM(I10:J10)</f>
        <v>0</v>
      </c>
      <c r="L10" s="341"/>
      <c r="M10" s="342">
        <f t="shared" si="0"/>
        <v>239322</v>
      </c>
      <c r="N10" s="341"/>
    </row>
    <row r="11" spans="1:14" s="343" customFormat="1" ht="13.5" customHeight="1">
      <c r="A11" s="338"/>
      <c r="B11" s="339" t="s">
        <v>459</v>
      </c>
      <c r="C11" s="340">
        <v>69260</v>
      </c>
      <c r="D11" s="340"/>
      <c r="E11" s="340"/>
      <c r="F11" s="340"/>
      <c r="G11" s="340">
        <f t="shared" ref="G11:G40" si="2">SUM(C11:F11)</f>
        <v>69260</v>
      </c>
      <c r="H11" s="341"/>
      <c r="I11" s="342"/>
      <c r="J11" s="342">
        <v>0</v>
      </c>
      <c r="K11" s="340">
        <f t="shared" si="1"/>
        <v>0</v>
      </c>
      <c r="L11" s="341"/>
      <c r="M11" s="342">
        <f t="shared" si="0"/>
        <v>69260</v>
      </c>
      <c r="N11" s="341"/>
    </row>
    <row r="12" spans="1:14" s="337" customFormat="1" ht="17.25" customHeight="1">
      <c r="A12" s="331" t="s">
        <v>460</v>
      </c>
      <c r="B12" s="344"/>
      <c r="C12" s="334">
        <f>C13+C14+C15</f>
        <v>248355</v>
      </c>
      <c r="D12" s="334">
        <f t="shared" ref="D12:F12" si="3">D13+D14+D15</f>
        <v>25480</v>
      </c>
      <c r="E12" s="334">
        <f t="shared" si="3"/>
        <v>0</v>
      </c>
      <c r="F12" s="334">
        <f t="shared" si="3"/>
        <v>6830</v>
      </c>
      <c r="G12" s="334">
        <f>SUM(C12:F12)</f>
        <v>280665</v>
      </c>
      <c r="H12" s="335">
        <f>G12/G$41</f>
        <v>9.5145477168475483E-3</v>
      </c>
      <c r="I12" s="334">
        <f>I13+I15</f>
        <v>0</v>
      </c>
      <c r="J12" s="334">
        <f>J13+J15</f>
        <v>0</v>
      </c>
      <c r="K12" s="334">
        <f>K13+K15</f>
        <v>0</v>
      </c>
      <c r="L12" s="336">
        <f>K12/K$41</f>
        <v>0</v>
      </c>
      <c r="M12" s="333">
        <f t="shared" si="0"/>
        <v>280665</v>
      </c>
      <c r="N12" s="335">
        <f>M12/M$41</f>
        <v>8.9084114746903701E-3</v>
      </c>
    </row>
    <row r="13" spans="1:14" s="343" customFormat="1" ht="13.5" customHeight="1">
      <c r="A13" s="338"/>
      <c r="B13" s="339" t="s">
        <v>461</v>
      </c>
      <c r="C13" s="340">
        <v>69290</v>
      </c>
      <c r="D13" s="340"/>
      <c r="E13" s="340"/>
      <c r="F13" s="340"/>
      <c r="G13" s="340">
        <f t="shared" si="2"/>
        <v>69290</v>
      </c>
      <c r="H13" s="345"/>
      <c r="I13" s="342"/>
      <c r="J13" s="342">
        <v>0</v>
      </c>
      <c r="K13" s="340">
        <f t="shared" si="1"/>
        <v>0</v>
      </c>
      <c r="L13" s="345"/>
      <c r="M13" s="342">
        <f t="shared" si="0"/>
        <v>69290</v>
      </c>
      <c r="N13" s="345"/>
    </row>
    <row r="14" spans="1:14" s="343" customFormat="1" ht="13.5" customHeight="1">
      <c r="A14" s="338"/>
      <c r="B14" s="339" t="s">
        <v>462</v>
      </c>
      <c r="C14" s="340">
        <v>1880</v>
      </c>
      <c r="D14" s="340"/>
      <c r="E14" s="340"/>
      <c r="F14" s="340">
        <v>6830</v>
      </c>
      <c r="G14" s="340">
        <f t="shared" si="2"/>
        <v>8710</v>
      </c>
      <c r="H14" s="345"/>
      <c r="I14" s="342"/>
      <c r="J14" s="342">
        <v>0</v>
      </c>
      <c r="K14" s="340">
        <f t="shared" si="1"/>
        <v>0</v>
      </c>
      <c r="L14" s="345"/>
      <c r="M14" s="342">
        <f t="shared" si="0"/>
        <v>8710</v>
      </c>
      <c r="N14" s="345"/>
    </row>
    <row r="15" spans="1:14" s="343" customFormat="1" ht="13.5" customHeight="1">
      <c r="A15" s="338"/>
      <c r="B15" s="339" t="s">
        <v>325</v>
      </c>
      <c r="C15" s="340">
        <v>177185</v>
      </c>
      <c r="D15" s="340">
        <v>25480</v>
      </c>
      <c r="E15" s="340"/>
      <c r="F15" s="340"/>
      <c r="G15" s="340">
        <f t="shared" si="2"/>
        <v>202665</v>
      </c>
      <c r="H15" s="345"/>
      <c r="I15" s="342"/>
      <c r="J15" s="342">
        <v>0</v>
      </c>
      <c r="K15" s="340">
        <f t="shared" si="1"/>
        <v>0</v>
      </c>
      <c r="L15" s="345"/>
      <c r="M15" s="342">
        <f t="shared" si="0"/>
        <v>202665</v>
      </c>
      <c r="N15" s="345"/>
    </row>
    <row r="16" spans="1:14" s="337" customFormat="1" ht="17.25" customHeight="1">
      <c r="A16" s="331" t="s">
        <v>326</v>
      </c>
      <c r="B16" s="344"/>
      <c r="C16" s="334">
        <f>C17+C18</f>
        <v>7000</v>
      </c>
      <c r="D16" s="334">
        <f t="shared" ref="D16:F16" si="4">D17+D18</f>
        <v>58960</v>
      </c>
      <c r="E16" s="334">
        <f t="shared" si="4"/>
        <v>0</v>
      </c>
      <c r="F16" s="334">
        <f t="shared" si="4"/>
        <v>0</v>
      </c>
      <c r="G16" s="334">
        <f>SUM(C16:F16)</f>
        <v>65960</v>
      </c>
      <c r="H16" s="335">
        <f>G16/G$41</f>
        <v>2.2360449910151401E-3</v>
      </c>
      <c r="I16" s="334">
        <f t="shared" ref="I16:K16" si="5">I17</f>
        <v>0</v>
      </c>
      <c r="J16" s="334">
        <f t="shared" si="5"/>
        <v>0</v>
      </c>
      <c r="K16" s="334">
        <f t="shared" si="5"/>
        <v>0</v>
      </c>
      <c r="L16" s="336">
        <f>K16/K$41</f>
        <v>0</v>
      </c>
      <c r="M16" s="333">
        <f t="shared" si="0"/>
        <v>65960</v>
      </c>
      <c r="N16" s="335">
        <f>M16/M$41</f>
        <v>2.0935949294375034E-3</v>
      </c>
    </row>
    <row r="17" spans="1:14" s="343" customFormat="1" ht="13.5" customHeight="1">
      <c r="A17" s="338"/>
      <c r="B17" s="339" t="s">
        <v>327</v>
      </c>
      <c r="C17" s="340">
        <v>7000</v>
      </c>
      <c r="D17" s="340">
        <v>48000</v>
      </c>
      <c r="E17" s="340"/>
      <c r="F17" s="340"/>
      <c r="G17" s="340">
        <f>SUM(C17:F17)</f>
        <v>55000</v>
      </c>
      <c r="H17" s="345"/>
      <c r="I17" s="342">
        <v>0</v>
      </c>
      <c r="J17" s="342">
        <v>0</v>
      </c>
      <c r="K17" s="340">
        <f t="shared" ref="K17:K18" si="6">SUM(I17:J17)</f>
        <v>0</v>
      </c>
      <c r="L17" s="345"/>
      <c r="M17" s="342">
        <f t="shared" si="0"/>
        <v>55000</v>
      </c>
      <c r="N17" s="345"/>
    </row>
    <row r="18" spans="1:14" s="343" customFormat="1" ht="13.5" customHeight="1">
      <c r="A18" s="338"/>
      <c r="B18" s="339" t="s">
        <v>329</v>
      </c>
      <c r="C18" s="340"/>
      <c r="D18" s="340">
        <v>10960</v>
      </c>
      <c r="E18" s="340"/>
      <c r="F18" s="340"/>
      <c r="G18" s="340">
        <f t="shared" ref="G18" si="7">SUM(C18:F18)</f>
        <v>10960</v>
      </c>
      <c r="H18" s="345"/>
      <c r="I18" s="342">
        <v>0</v>
      </c>
      <c r="J18" s="342">
        <v>0</v>
      </c>
      <c r="K18" s="340">
        <f t="shared" si="6"/>
        <v>0</v>
      </c>
      <c r="L18" s="345"/>
      <c r="M18" s="342">
        <f t="shared" si="0"/>
        <v>10960</v>
      </c>
      <c r="N18" s="345"/>
    </row>
    <row r="19" spans="1:14" s="337" customFormat="1" ht="17.25" customHeight="1">
      <c r="A19" s="331" t="s">
        <v>330</v>
      </c>
      <c r="B19" s="344"/>
      <c r="C19" s="334">
        <f>C20</f>
        <v>47542</v>
      </c>
      <c r="D19" s="334">
        <f>D20</f>
        <v>5700</v>
      </c>
      <c r="E19" s="334">
        <f t="shared" ref="E19:F19" si="8">E20</f>
        <v>137412</v>
      </c>
      <c r="F19" s="334">
        <f t="shared" si="8"/>
        <v>0</v>
      </c>
      <c r="G19" s="334">
        <f>SUM(C19:F19)</f>
        <v>190654</v>
      </c>
      <c r="H19" s="335">
        <f>G19/G$41</f>
        <v>6.4631734644784791E-3</v>
      </c>
      <c r="I19" s="333">
        <f>SUM(I20)</f>
        <v>0</v>
      </c>
      <c r="J19" s="333">
        <f>SUM(J20)</f>
        <v>0</v>
      </c>
      <c r="K19" s="333">
        <f>SUM(I19:J19)</f>
        <v>0</v>
      </c>
      <c r="L19" s="336">
        <f>K19/K$41</f>
        <v>0</v>
      </c>
      <c r="M19" s="333">
        <f t="shared" si="0"/>
        <v>190654</v>
      </c>
      <c r="N19" s="335">
        <f>M19/M$41</f>
        <v>6.0514288610821363E-3</v>
      </c>
    </row>
    <row r="20" spans="1:14" s="343" customFormat="1" ht="13.5" customHeight="1">
      <c r="A20" s="338"/>
      <c r="B20" s="339" t="s">
        <v>331</v>
      </c>
      <c r="C20" s="340">
        <v>47542</v>
      </c>
      <c r="D20" s="340">
        <v>5700</v>
      </c>
      <c r="E20" s="340">
        <v>137412</v>
      </c>
      <c r="F20" s="340"/>
      <c r="G20" s="340">
        <f t="shared" si="2"/>
        <v>190654</v>
      </c>
      <c r="H20" s="345"/>
      <c r="I20" s="342"/>
      <c r="J20" s="342">
        <v>0</v>
      </c>
      <c r="K20" s="340">
        <f t="shared" si="1"/>
        <v>0</v>
      </c>
      <c r="L20" s="345"/>
      <c r="M20" s="342">
        <f t="shared" si="0"/>
        <v>190654</v>
      </c>
      <c r="N20" s="345"/>
    </row>
    <row r="21" spans="1:14" s="337" customFormat="1" ht="17.25" customHeight="1">
      <c r="A21" s="332" t="s">
        <v>335</v>
      </c>
      <c r="B21" s="344"/>
      <c r="C21" s="333">
        <f>SUM(C22:C24)</f>
        <v>0</v>
      </c>
      <c r="D21" s="333">
        <f>SUM(D22:D24)</f>
        <v>4673441</v>
      </c>
      <c r="E21" s="333">
        <f t="shared" ref="E21:F21" si="9">SUM(E22:E24)</f>
        <v>0</v>
      </c>
      <c r="F21" s="333">
        <f t="shared" si="9"/>
        <v>0</v>
      </c>
      <c r="G21" s="334">
        <f>SUM(C21:F21)</f>
        <v>4673441</v>
      </c>
      <c r="H21" s="335">
        <f>G21/G$41</f>
        <v>0.15842972011605194</v>
      </c>
      <c r="I21" s="333">
        <f>SUM(I22:I24)</f>
        <v>0</v>
      </c>
      <c r="J21" s="333">
        <f>SUM(J22:J24)</f>
        <v>0</v>
      </c>
      <c r="K21" s="333">
        <f>SUM(I21:J21)</f>
        <v>0</v>
      </c>
      <c r="L21" s="336">
        <f>K21/K$41</f>
        <v>0</v>
      </c>
      <c r="M21" s="333">
        <f t="shared" si="0"/>
        <v>4673441</v>
      </c>
      <c r="N21" s="335">
        <f>M21/M$41</f>
        <v>0.14833675531572671</v>
      </c>
    </row>
    <row r="22" spans="1:14" s="343" customFormat="1" ht="13.5" customHeight="1">
      <c r="A22" s="338"/>
      <c r="B22" s="339" t="s">
        <v>463</v>
      </c>
      <c r="C22" s="340"/>
      <c r="D22" s="340">
        <v>1904865</v>
      </c>
      <c r="E22" s="340"/>
      <c r="F22" s="340"/>
      <c r="G22" s="340">
        <f t="shared" si="2"/>
        <v>1904865</v>
      </c>
      <c r="H22" s="341"/>
      <c r="I22" s="342"/>
      <c r="J22" s="342"/>
      <c r="K22" s="340">
        <f t="shared" si="1"/>
        <v>0</v>
      </c>
      <c r="L22" s="341"/>
      <c r="M22" s="342">
        <f t="shared" si="0"/>
        <v>1904865</v>
      </c>
      <c r="N22" s="341"/>
    </row>
    <row r="23" spans="1:14" s="343" customFormat="1" ht="13.5" customHeight="1">
      <c r="A23" s="338"/>
      <c r="B23" s="339" t="s">
        <v>464</v>
      </c>
      <c r="C23" s="340"/>
      <c r="D23" s="340">
        <v>46870</v>
      </c>
      <c r="E23" s="340"/>
      <c r="F23" s="340"/>
      <c r="G23" s="340">
        <f t="shared" si="2"/>
        <v>46870</v>
      </c>
      <c r="H23" s="341"/>
      <c r="I23" s="342"/>
      <c r="J23" s="342"/>
      <c r="K23" s="340">
        <f t="shared" si="1"/>
        <v>0</v>
      </c>
      <c r="L23" s="341"/>
      <c r="M23" s="342">
        <f t="shared" si="0"/>
        <v>46870</v>
      </c>
      <c r="N23" s="341"/>
    </row>
    <row r="24" spans="1:14" s="343" customFormat="1" ht="13.5" customHeight="1">
      <c r="A24" s="338"/>
      <c r="B24" s="339" t="s">
        <v>465</v>
      </c>
      <c r="C24" s="340"/>
      <c r="D24" s="340">
        <v>2721706</v>
      </c>
      <c r="E24" s="340"/>
      <c r="F24" s="340"/>
      <c r="G24" s="340">
        <f t="shared" si="2"/>
        <v>2721706</v>
      </c>
      <c r="H24" s="341"/>
      <c r="I24" s="342"/>
      <c r="J24" s="342"/>
      <c r="K24" s="340">
        <f t="shared" si="1"/>
        <v>0</v>
      </c>
      <c r="L24" s="341"/>
      <c r="M24" s="342">
        <f t="shared" si="0"/>
        <v>2721706</v>
      </c>
      <c r="N24" s="341"/>
    </row>
    <row r="25" spans="1:14" s="337" customFormat="1" ht="17.25" customHeight="1">
      <c r="A25" s="331" t="s">
        <v>466</v>
      </c>
      <c r="B25" s="344"/>
      <c r="C25" s="333">
        <f>SUM(C26:C38)</f>
        <v>789831</v>
      </c>
      <c r="D25" s="333">
        <f>SUM(D26:D38)</f>
        <v>22869176</v>
      </c>
      <c r="E25" s="333">
        <f t="shared" ref="E25:F25" si="10">SUM(E26:E38)</f>
        <v>0</v>
      </c>
      <c r="F25" s="333">
        <f t="shared" si="10"/>
        <v>33110</v>
      </c>
      <c r="G25" s="334">
        <f>SUM(C25:F25)</f>
        <v>23692117</v>
      </c>
      <c r="H25" s="335">
        <f>G25/G$41</f>
        <v>0.80316312226189579</v>
      </c>
      <c r="I25" s="333">
        <f>SUM(I26:I38)</f>
        <v>1303805</v>
      </c>
      <c r="J25" s="333">
        <f>SUM(J26:J38)</f>
        <v>703300</v>
      </c>
      <c r="K25" s="333">
        <f>SUM(I25:J25)</f>
        <v>2007105</v>
      </c>
      <c r="L25" s="336">
        <f>K25/K$41</f>
        <v>1</v>
      </c>
      <c r="M25" s="333">
        <f t="shared" si="0"/>
        <v>25699222</v>
      </c>
      <c r="N25" s="335">
        <f>M25/M$41</f>
        <v>0.81570286339734277</v>
      </c>
    </row>
    <row r="26" spans="1:14" s="343" customFormat="1" ht="13.5" customHeight="1">
      <c r="A26" s="338"/>
      <c r="B26" s="339" t="s">
        <v>467</v>
      </c>
      <c r="C26" s="340">
        <v>11300</v>
      </c>
      <c r="D26" s="340">
        <v>102680</v>
      </c>
      <c r="E26" s="340"/>
      <c r="F26" s="340"/>
      <c r="G26" s="340">
        <f t="shared" si="2"/>
        <v>113980</v>
      </c>
      <c r="H26" s="341"/>
      <c r="I26" s="340"/>
      <c r="J26" s="340"/>
      <c r="K26" s="340">
        <f t="shared" ref="K26:K30" si="11">SUM(I26:J26)</f>
        <v>0</v>
      </c>
      <c r="L26" s="341"/>
      <c r="M26" s="342">
        <f t="shared" si="0"/>
        <v>113980</v>
      </c>
      <c r="N26" s="341"/>
    </row>
    <row r="27" spans="1:14" s="343" customFormat="1" ht="13.5" customHeight="1">
      <c r="A27" s="338"/>
      <c r="B27" s="339" t="s">
        <v>341</v>
      </c>
      <c r="C27" s="340">
        <v>187100</v>
      </c>
      <c r="D27" s="340">
        <v>1013509</v>
      </c>
      <c r="E27" s="340"/>
      <c r="F27" s="340"/>
      <c r="G27" s="340">
        <f t="shared" ref="G27:G30" si="12">SUM(C27:F27)</f>
        <v>1200609</v>
      </c>
      <c r="H27" s="341"/>
      <c r="I27" s="340"/>
      <c r="J27" s="340"/>
      <c r="K27" s="340">
        <f t="shared" si="11"/>
        <v>0</v>
      </c>
      <c r="L27" s="341"/>
      <c r="M27" s="342">
        <f t="shared" si="0"/>
        <v>1200609</v>
      </c>
      <c r="N27" s="341"/>
    </row>
    <row r="28" spans="1:14" s="343" customFormat="1" ht="13.5" customHeight="1">
      <c r="A28" s="338"/>
      <c r="B28" s="339" t="s">
        <v>342</v>
      </c>
      <c r="C28" s="340">
        <v>68670</v>
      </c>
      <c r="D28" s="340"/>
      <c r="E28" s="340"/>
      <c r="F28" s="340"/>
      <c r="G28" s="340">
        <f t="shared" si="12"/>
        <v>68670</v>
      </c>
      <c r="H28" s="341"/>
      <c r="I28" s="340"/>
      <c r="J28" s="340"/>
      <c r="K28" s="340">
        <f t="shared" si="11"/>
        <v>0</v>
      </c>
      <c r="L28" s="341"/>
      <c r="M28" s="342">
        <f t="shared" si="0"/>
        <v>68670</v>
      </c>
      <c r="N28" s="341"/>
    </row>
    <row r="29" spans="1:14" s="343" customFormat="1" ht="13.5" customHeight="1">
      <c r="A29" s="338"/>
      <c r="B29" s="339" t="s">
        <v>343</v>
      </c>
      <c r="C29" s="340"/>
      <c r="D29" s="340">
        <v>161330</v>
      </c>
      <c r="E29" s="340"/>
      <c r="F29" s="340"/>
      <c r="G29" s="340">
        <f t="shared" si="12"/>
        <v>161330</v>
      </c>
      <c r="H29" s="341"/>
      <c r="I29" s="340"/>
      <c r="J29" s="340">
        <v>282640</v>
      </c>
      <c r="K29" s="340">
        <f t="shared" si="11"/>
        <v>282640</v>
      </c>
      <c r="L29" s="341"/>
      <c r="M29" s="342">
        <f t="shared" si="0"/>
        <v>443970</v>
      </c>
      <c r="N29" s="341"/>
    </row>
    <row r="30" spans="1:14" s="343" customFormat="1" ht="13.5" customHeight="1">
      <c r="A30" s="338"/>
      <c r="B30" s="339" t="s">
        <v>344</v>
      </c>
      <c r="C30" s="340">
        <v>24899</v>
      </c>
      <c r="D30" s="340">
        <v>23720</v>
      </c>
      <c r="E30" s="340"/>
      <c r="F30" s="340"/>
      <c r="G30" s="340">
        <f t="shared" si="12"/>
        <v>48619</v>
      </c>
      <c r="H30" s="341"/>
      <c r="I30" s="340"/>
      <c r="J30" s="340"/>
      <c r="K30" s="340">
        <f t="shared" si="11"/>
        <v>0</v>
      </c>
      <c r="L30" s="341"/>
      <c r="M30" s="342">
        <f t="shared" si="0"/>
        <v>48619</v>
      </c>
      <c r="N30" s="341"/>
    </row>
    <row r="31" spans="1:14" s="343" customFormat="1" ht="13.5" customHeight="1">
      <c r="A31" s="338"/>
      <c r="B31" s="339" t="s">
        <v>345</v>
      </c>
      <c r="C31" s="340"/>
      <c r="D31" s="340">
        <v>1514438</v>
      </c>
      <c r="E31" s="340"/>
      <c r="F31" s="340"/>
      <c r="G31" s="340">
        <f t="shared" si="2"/>
        <v>1514438</v>
      </c>
      <c r="H31" s="341"/>
      <c r="I31" s="340"/>
      <c r="J31" s="340">
        <v>57230</v>
      </c>
      <c r="K31" s="340">
        <f t="shared" si="1"/>
        <v>57230</v>
      </c>
      <c r="L31" s="341"/>
      <c r="M31" s="342">
        <f t="shared" si="0"/>
        <v>1571668</v>
      </c>
      <c r="N31" s="341"/>
    </row>
    <row r="32" spans="1:14" s="343" customFormat="1" ht="13.5" customHeight="1">
      <c r="A32" s="338"/>
      <c r="B32" s="339" t="s">
        <v>346</v>
      </c>
      <c r="C32" s="340">
        <v>112312</v>
      </c>
      <c r="D32" s="340">
        <v>3382975</v>
      </c>
      <c r="E32" s="340"/>
      <c r="F32" s="340"/>
      <c r="G32" s="340">
        <f t="shared" si="2"/>
        <v>3495287</v>
      </c>
      <c r="H32" s="341"/>
      <c r="I32" s="340"/>
      <c r="J32" s="340"/>
      <c r="K32" s="340">
        <f t="shared" si="1"/>
        <v>0</v>
      </c>
      <c r="L32" s="341"/>
      <c r="M32" s="342">
        <f t="shared" si="0"/>
        <v>3495287</v>
      </c>
      <c r="N32" s="341"/>
    </row>
    <row r="33" spans="1:14" s="343" customFormat="1" ht="13.5" customHeight="1">
      <c r="A33" s="338"/>
      <c r="B33" s="339" t="s">
        <v>347</v>
      </c>
      <c r="C33" s="340">
        <v>183569</v>
      </c>
      <c r="D33" s="340">
        <v>6613183</v>
      </c>
      <c r="E33" s="340"/>
      <c r="F33" s="340"/>
      <c r="G33" s="340">
        <f t="shared" si="2"/>
        <v>6796752</v>
      </c>
      <c r="H33" s="341"/>
      <c r="I33" s="340"/>
      <c r="J33" s="340">
        <v>210530</v>
      </c>
      <c r="K33" s="340">
        <f t="shared" si="1"/>
        <v>210530</v>
      </c>
      <c r="L33" s="341"/>
      <c r="M33" s="342">
        <f t="shared" si="0"/>
        <v>7007282</v>
      </c>
      <c r="N33" s="341"/>
    </row>
    <row r="34" spans="1:14" s="343" customFormat="1" ht="13.5" customHeight="1">
      <c r="A34" s="338"/>
      <c r="B34" s="339" t="s">
        <v>468</v>
      </c>
      <c r="C34" s="340"/>
      <c r="D34" s="340">
        <v>75065</v>
      </c>
      <c r="E34" s="340"/>
      <c r="F34" s="340"/>
      <c r="G34" s="340">
        <f t="shared" si="2"/>
        <v>75065</v>
      </c>
      <c r="H34" s="341"/>
      <c r="I34" s="340"/>
      <c r="J34" s="340"/>
      <c r="K34" s="340">
        <f t="shared" si="1"/>
        <v>0</v>
      </c>
      <c r="L34" s="341"/>
      <c r="M34" s="342">
        <f t="shared" si="0"/>
        <v>75065</v>
      </c>
      <c r="N34" s="341"/>
    </row>
    <row r="35" spans="1:14" s="343" customFormat="1" ht="13.5" customHeight="1">
      <c r="A35" s="338"/>
      <c r="B35" s="339" t="s">
        <v>349</v>
      </c>
      <c r="C35" s="340">
        <v>5500</v>
      </c>
      <c r="D35" s="340">
        <v>1108339</v>
      </c>
      <c r="E35" s="340"/>
      <c r="F35" s="340"/>
      <c r="G35" s="340">
        <f t="shared" si="2"/>
        <v>1113839</v>
      </c>
      <c r="H35" s="341"/>
      <c r="I35" s="340"/>
      <c r="J35" s="340"/>
      <c r="K35" s="340">
        <f t="shared" si="1"/>
        <v>0</v>
      </c>
      <c r="L35" s="341"/>
      <c r="M35" s="342">
        <f t="shared" si="0"/>
        <v>1113839</v>
      </c>
      <c r="N35" s="341"/>
    </row>
    <row r="36" spans="1:14" s="343" customFormat="1" ht="13.5" customHeight="1">
      <c r="A36" s="338"/>
      <c r="B36" s="339" t="s">
        <v>350</v>
      </c>
      <c r="C36" s="340"/>
      <c r="D36" s="340">
        <v>1675583</v>
      </c>
      <c r="E36" s="340"/>
      <c r="F36" s="340"/>
      <c r="G36" s="340">
        <f t="shared" si="2"/>
        <v>1675583</v>
      </c>
      <c r="H36" s="341"/>
      <c r="I36" s="340"/>
      <c r="J36" s="340">
        <v>152900</v>
      </c>
      <c r="K36" s="340">
        <f t="shared" si="1"/>
        <v>152900</v>
      </c>
      <c r="L36" s="341"/>
      <c r="M36" s="342">
        <f t="shared" si="0"/>
        <v>1828483</v>
      </c>
      <c r="N36" s="341"/>
    </row>
    <row r="37" spans="1:14" s="343" customFormat="1" ht="13.5" customHeight="1">
      <c r="A37" s="338"/>
      <c r="B37" s="339" t="s">
        <v>351</v>
      </c>
      <c r="C37" s="340"/>
      <c r="D37" s="340">
        <v>6735542</v>
      </c>
      <c r="E37" s="340"/>
      <c r="F37" s="340">
        <v>33110</v>
      </c>
      <c r="G37" s="340">
        <f t="shared" si="2"/>
        <v>6768652</v>
      </c>
      <c r="H37" s="341"/>
      <c r="I37" s="340"/>
      <c r="J37" s="340"/>
      <c r="K37" s="340">
        <f t="shared" si="1"/>
        <v>0</v>
      </c>
      <c r="L37" s="341"/>
      <c r="M37" s="342">
        <f>K37+G37</f>
        <v>6768652</v>
      </c>
      <c r="N37" s="341"/>
    </row>
    <row r="38" spans="1:14" s="343" customFormat="1" ht="13.5" customHeight="1">
      <c r="A38" s="338"/>
      <c r="B38" s="339" t="s">
        <v>352</v>
      </c>
      <c r="C38" s="340">
        <v>196481</v>
      </c>
      <c r="D38" s="340">
        <v>462812</v>
      </c>
      <c r="E38" s="340"/>
      <c r="F38" s="340"/>
      <c r="G38" s="340">
        <f t="shared" si="2"/>
        <v>659293</v>
      </c>
      <c r="H38" s="341" t="s">
        <v>469</v>
      </c>
      <c r="I38" s="340">
        <v>1303805</v>
      </c>
      <c r="J38" s="340"/>
      <c r="K38" s="340">
        <f t="shared" si="1"/>
        <v>1303805</v>
      </c>
      <c r="L38" s="341"/>
      <c r="M38" s="342">
        <f t="shared" si="0"/>
        <v>1963098</v>
      </c>
      <c r="N38" s="341"/>
    </row>
    <row r="39" spans="1:14" s="337" customFormat="1" ht="17.25" customHeight="1">
      <c r="A39" s="331" t="s">
        <v>334</v>
      </c>
      <c r="B39" s="344"/>
      <c r="C39" s="334">
        <f>C40</f>
        <v>0</v>
      </c>
      <c r="D39" s="334">
        <f t="shared" ref="D39:F39" si="13">D40</f>
        <v>0</v>
      </c>
      <c r="E39" s="334">
        <f t="shared" si="13"/>
        <v>0</v>
      </c>
      <c r="F39" s="334">
        <f t="shared" si="13"/>
        <v>27500</v>
      </c>
      <c r="G39" s="334">
        <f t="shared" si="2"/>
        <v>27500</v>
      </c>
      <c r="H39" s="335">
        <f>G39/G$41</f>
        <v>9.3225041317338312E-4</v>
      </c>
      <c r="I39" s="334">
        <f t="shared" ref="I39:K39" si="14">I40</f>
        <v>0</v>
      </c>
      <c r="J39" s="334">
        <f t="shared" si="14"/>
        <v>0</v>
      </c>
      <c r="K39" s="334">
        <f t="shared" si="14"/>
        <v>0</v>
      </c>
      <c r="L39" s="336">
        <f>K39/K$41</f>
        <v>0</v>
      </c>
      <c r="M39" s="333">
        <f t="shared" si="0"/>
        <v>27500</v>
      </c>
      <c r="N39" s="335">
        <f>M39/M$41</f>
        <v>8.7286022679701849E-4</v>
      </c>
    </row>
    <row r="40" spans="1:14" s="343" customFormat="1" ht="13.5" customHeight="1">
      <c r="A40" s="338"/>
      <c r="B40" s="339" t="s">
        <v>470</v>
      </c>
      <c r="C40" s="340"/>
      <c r="D40" s="340"/>
      <c r="E40" s="340"/>
      <c r="F40" s="340">
        <v>27500</v>
      </c>
      <c r="G40" s="340">
        <f t="shared" si="2"/>
        <v>27500</v>
      </c>
      <c r="H40" s="345"/>
      <c r="I40" s="342">
        <v>0</v>
      </c>
      <c r="J40" s="342">
        <v>0</v>
      </c>
      <c r="K40" s="340">
        <f t="shared" ref="K40" si="15">SUM(I40:J40)</f>
        <v>0</v>
      </c>
      <c r="L40" s="345"/>
      <c r="M40" s="342">
        <f t="shared" si="0"/>
        <v>27500</v>
      </c>
      <c r="N40" s="345"/>
    </row>
    <row r="41" spans="1:14" s="349" customFormat="1" ht="18.75" customHeight="1">
      <c r="A41" s="346" t="s">
        <v>1</v>
      </c>
      <c r="B41" s="347"/>
      <c r="C41" s="348">
        <f>C12+C7+C19+C21+C25+C39+C16</f>
        <v>1331406</v>
      </c>
      <c r="D41" s="348">
        <f t="shared" ref="D41:G41" si="16">D12+D7+D19+D21+D25+D39+D16</f>
        <v>27665037</v>
      </c>
      <c r="E41" s="348">
        <f t="shared" si="16"/>
        <v>137412</v>
      </c>
      <c r="F41" s="348">
        <f t="shared" si="16"/>
        <v>364657</v>
      </c>
      <c r="G41" s="348">
        <f t="shared" si="16"/>
        <v>29498512</v>
      </c>
      <c r="H41" s="348"/>
      <c r="I41" s="348">
        <f>I12+I7+I19+I21+I25+I39</f>
        <v>1303805</v>
      </c>
      <c r="J41" s="348">
        <f>J12+J7+J19+J21+J25+J39</f>
        <v>703300</v>
      </c>
      <c r="K41" s="348">
        <f>K12+K7+K19+K21+K25+K39</f>
        <v>2007105</v>
      </c>
      <c r="L41" s="348"/>
      <c r="M41" s="348">
        <f>+G41+K41</f>
        <v>31505617</v>
      </c>
      <c r="N41" s="348"/>
    </row>
    <row r="42" spans="1:14" s="353" customFormat="1" ht="18" customHeight="1">
      <c r="A42" s="350" t="s">
        <v>471</v>
      </c>
      <c r="B42" s="350"/>
      <c r="C42" s="351">
        <f>C25+C21</f>
        <v>789831</v>
      </c>
      <c r="D42" s="351">
        <f>D25+D21</f>
        <v>27542617</v>
      </c>
      <c r="E42" s="351">
        <f>E25+E21</f>
        <v>0</v>
      </c>
      <c r="F42" s="351">
        <f>F25+F21</f>
        <v>33110</v>
      </c>
      <c r="G42" s="351">
        <f>G25+G21</f>
        <v>28365558</v>
      </c>
      <c r="H42" s="352"/>
      <c r="I42" s="351">
        <f>I25+I21</f>
        <v>1303805</v>
      </c>
      <c r="J42" s="351">
        <f>J25+J21</f>
        <v>703300</v>
      </c>
      <c r="K42" s="351">
        <f>K25+K21</f>
        <v>2007105</v>
      </c>
      <c r="L42" s="352"/>
      <c r="M42" s="351">
        <f>M25+M21</f>
        <v>30372663</v>
      </c>
      <c r="N42" s="352"/>
    </row>
    <row r="43" spans="1:14" s="357" customFormat="1" ht="13.5" customHeight="1">
      <c r="A43" s="354" t="s">
        <v>472</v>
      </c>
      <c r="B43" s="354"/>
      <c r="C43" s="355">
        <f t="shared" ref="C43:G43" si="17">C42/C41</f>
        <v>0.59323076507090999</v>
      </c>
      <c r="D43" s="355">
        <f t="shared" si="17"/>
        <v>0.9955749200696894</v>
      </c>
      <c r="E43" s="355">
        <f t="shared" si="17"/>
        <v>0</v>
      </c>
      <c r="F43" s="355">
        <f t="shared" si="17"/>
        <v>9.0797653685518176E-2</v>
      </c>
      <c r="G43" s="355">
        <f t="shared" si="17"/>
        <v>0.96159284237794773</v>
      </c>
      <c r="H43" s="356"/>
      <c r="I43" s="355">
        <f>I42/I41</f>
        <v>1</v>
      </c>
      <c r="J43" s="355">
        <f>J42/J41</f>
        <v>1</v>
      </c>
      <c r="K43" s="355">
        <f>K42/K41</f>
        <v>1</v>
      </c>
      <c r="L43" s="356"/>
      <c r="M43" s="355">
        <f>M42/M41</f>
        <v>0.96403961871306953</v>
      </c>
      <c r="N43" s="356"/>
    </row>
    <row r="44" spans="1:14" ht="19.5" customHeight="1">
      <c r="A44" s="932" t="s">
        <v>473</v>
      </c>
      <c r="B44" s="932"/>
      <c r="C44" s="932"/>
      <c r="D44" s="932"/>
      <c r="E44" s="932"/>
      <c r="F44" s="932"/>
      <c r="G44" s="932"/>
      <c r="H44" s="932"/>
      <c r="I44" s="932"/>
      <c r="J44" s="932"/>
      <c r="K44" s="932"/>
      <c r="L44" s="932"/>
      <c r="M44" s="932"/>
      <c r="N44" s="932"/>
    </row>
    <row r="47" spans="1:14">
      <c r="G47" s="360"/>
      <c r="M47" s="361"/>
    </row>
    <row r="48" spans="1:14">
      <c r="M48" s="362"/>
    </row>
    <row r="49" spans="13:13">
      <c r="M49" s="361"/>
    </row>
  </sheetData>
  <mergeCells count="7">
    <mergeCell ref="A44:N44"/>
    <mergeCell ref="A2:N2"/>
    <mergeCell ref="A3:N3"/>
    <mergeCell ref="A5:B6"/>
    <mergeCell ref="G5:H5"/>
    <mergeCell ref="K5:L5"/>
    <mergeCell ref="M5:N5"/>
  </mergeCells>
  <hyperlinks>
    <hyperlink ref="N1" location="Indice!A1" display="VOLVER"/>
  </hyperlinks>
  <printOptions horizontalCentered="1" verticalCentered="1" gridLinesSet="0"/>
  <pageMargins left="0.75" right="0.75" top="1" bottom="1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2"/>
  <sheetViews>
    <sheetView showGridLines="0" showZeros="0" topLeftCell="A76" zoomScaleNormal="100" workbookViewId="0">
      <selection activeCell="A92" sqref="A92"/>
    </sheetView>
  </sheetViews>
  <sheetFormatPr baseColWidth="10" defaultColWidth="11.42578125" defaultRowHeight="13.5"/>
  <cols>
    <col min="1" max="1" width="4.28515625" style="365" customWidth="1"/>
    <col min="2" max="2" width="14.140625" style="365" customWidth="1"/>
    <col min="3" max="6" width="11.140625" style="364" customWidth="1"/>
    <col min="7" max="7" width="13.7109375" style="364" customWidth="1"/>
    <col min="8" max="9" width="11.140625" style="364" customWidth="1"/>
    <col min="10" max="10" width="13.5703125" style="364" customWidth="1"/>
    <col min="11" max="11" width="11.140625" style="364" customWidth="1"/>
    <col min="12" max="16384" width="11.42578125" style="365"/>
  </cols>
  <sheetData>
    <row r="1" spans="1:11" ht="12" customHeight="1">
      <c r="A1" s="363" t="s">
        <v>474</v>
      </c>
      <c r="B1" s="363"/>
      <c r="K1" s="831" t="s">
        <v>1002</v>
      </c>
    </row>
    <row r="2" spans="1:11" s="366" customFormat="1" ht="17.25" customHeight="1">
      <c r="A2" s="937" t="s">
        <v>475</v>
      </c>
      <c r="B2" s="937"/>
      <c r="C2" s="937"/>
      <c r="D2" s="937"/>
      <c r="E2" s="937"/>
      <c r="F2" s="937"/>
      <c r="G2" s="937"/>
      <c r="H2" s="937"/>
      <c r="I2" s="937"/>
      <c r="J2" s="937"/>
      <c r="K2" s="937"/>
    </row>
    <row r="3" spans="1:11" s="367" customFormat="1" ht="12" customHeight="1">
      <c r="A3" s="938" t="s">
        <v>476</v>
      </c>
      <c r="B3" s="938"/>
      <c r="C3" s="938"/>
      <c r="D3" s="938"/>
      <c r="E3" s="938"/>
      <c r="F3" s="938"/>
      <c r="G3" s="938"/>
      <c r="H3" s="938"/>
      <c r="I3" s="938"/>
      <c r="J3" s="938"/>
      <c r="K3" s="938"/>
    </row>
    <row r="4" spans="1:11" s="370" customFormat="1" ht="12" customHeight="1">
      <c r="A4" s="368"/>
      <c r="B4" s="368"/>
      <c r="C4" s="368"/>
      <c r="D4" s="368"/>
      <c r="E4" s="368"/>
      <c r="F4" s="368"/>
      <c r="G4" s="369"/>
      <c r="H4" s="368"/>
      <c r="I4" s="368"/>
      <c r="J4" s="369"/>
      <c r="K4" s="369" t="s">
        <v>130</v>
      </c>
    </row>
    <row r="5" spans="1:11" ht="24.75" customHeight="1">
      <c r="A5" s="371" t="s">
        <v>358</v>
      </c>
      <c r="B5" s="371"/>
      <c r="C5" s="372" t="s">
        <v>451</v>
      </c>
      <c r="D5" s="372" t="s">
        <v>452</v>
      </c>
      <c r="E5" s="372" t="s">
        <v>477</v>
      </c>
      <c r="F5" s="372" t="s">
        <v>291</v>
      </c>
      <c r="G5" s="768" t="s">
        <v>306</v>
      </c>
      <c r="H5" s="372" t="s">
        <v>478</v>
      </c>
      <c r="I5" s="372" t="s">
        <v>454</v>
      </c>
      <c r="J5" s="768" t="s">
        <v>479</v>
      </c>
      <c r="K5" s="373" t="s">
        <v>1</v>
      </c>
    </row>
    <row r="6" spans="1:11" s="370" customFormat="1" ht="12.6" customHeight="1">
      <c r="A6" s="769" t="s">
        <v>359</v>
      </c>
      <c r="B6" s="769"/>
      <c r="C6" s="770" t="s">
        <v>455</v>
      </c>
      <c r="D6" s="770" t="s">
        <v>480</v>
      </c>
      <c r="E6" s="770" t="s">
        <v>456</v>
      </c>
      <c r="F6" s="770" t="s">
        <v>457</v>
      </c>
      <c r="G6" s="771" t="s">
        <v>310</v>
      </c>
      <c r="H6" s="772" t="s">
        <v>288</v>
      </c>
      <c r="I6" s="773" t="s">
        <v>288</v>
      </c>
      <c r="J6" s="771" t="s">
        <v>312</v>
      </c>
      <c r="K6" s="774" t="s">
        <v>216</v>
      </c>
    </row>
    <row r="7" spans="1:11" s="375" customFormat="1" ht="18.600000000000001" customHeight="1">
      <c r="A7" s="775" t="s">
        <v>361</v>
      </c>
      <c r="B7" s="775"/>
      <c r="C7" s="776">
        <f>+C8+C9</f>
        <v>0</v>
      </c>
      <c r="D7" s="776">
        <f t="shared" ref="D7:J7" si="0">+D8+D9</f>
        <v>288913</v>
      </c>
      <c r="E7" s="776">
        <f t="shared" si="0"/>
        <v>0</v>
      </c>
      <c r="F7" s="776">
        <f t="shared" si="0"/>
        <v>267066</v>
      </c>
      <c r="G7" s="777">
        <f t="shared" si="0"/>
        <v>555979</v>
      </c>
      <c r="H7" s="776">
        <f t="shared" si="0"/>
        <v>0</v>
      </c>
      <c r="I7" s="776">
        <f t="shared" si="0"/>
        <v>0</v>
      </c>
      <c r="J7" s="777">
        <f t="shared" si="0"/>
        <v>0</v>
      </c>
      <c r="K7" s="776">
        <f>J7+G7</f>
        <v>555979</v>
      </c>
    </row>
    <row r="8" spans="1:11" s="376" customFormat="1" ht="12.6" customHeight="1">
      <c r="A8" s="778"/>
      <c r="B8" s="778" t="s">
        <v>362</v>
      </c>
      <c r="C8" s="364"/>
      <c r="D8" s="364">
        <v>10450</v>
      </c>
      <c r="E8" s="364"/>
      <c r="F8" s="364">
        <v>267066</v>
      </c>
      <c r="G8" s="779">
        <f t="shared" ref="G8:G38" si="1">SUM(C8:F8)</f>
        <v>277516</v>
      </c>
      <c r="H8" s="364">
        <v>0</v>
      </c>
      <c r="I8" s="364">
        <v>0</v>
      </c>
      <c r="J8" s="779">
        <f t="shared" ref="J8:J9" si="2">I8+H8</f>
        <v>0</v>
      </c>
      <c r="K8" s="364">
        <f>G8+H8+I8</f>
        <v>277516</v>
      </c>
    </row>
    <row r="9" spans="1:11" s="376" customFormat="1" ht="12.6" customHeight="1">
      <c r="A9" s="778"/>
      <c r="B9" s="778" t="s">
        <v>481</v>
      </c>
      <c r="C9" s="364"/>
      <c r="D9" s="364">
        <v>278463</v>
      </c>
      <c r="E9" s="364"/>
      <c r="F9" s="364"/>
      <c r="G9" s="779">
        <f t="shared" si="1"/>
        <v>278463</v>
      </c>
      <c r="H9" s="364"/>
      <c r="I9" s="364">
        <v>0</v>
      </c>
      <c r="J9" s="779">
        <f t="shared" si="2"/>
        <v>0</v>
      </c>
      <c r="K9" s="364">
        <f t="shared" ref="K9:K79" si="3">G9+H9+I9</f>
        <v>278463</v>
      </c>
    </row>
    <row r="10" spans="1:11" s="375" customFormat="1" ht="18.600000000000001" customHeight="1">
      <c r="A10" s="775" t="s">
        <v>849</v>
      </c>
      <c r="B10" s="775"/>
      <c r="C10" s="776">
        <f>SUM(C11:C19)</f>
        <v>20060</v>
      </c>
      <c r="D10" s="776">
        <f>SUM(D11:D19)</f>
        <v>2717715</v>
      </c>
      <c r="E10" s="776">
        <f>SUM(E11:E19)</f>
        <v>10000</v>
      </c>
      <c r="F10" s="776">
        <f>SUM(F11:F19)</f>
        <v>36981</v>
      </c>
      <c r="G10" s="780">
        <f t="shared" si="1"/>
        <v>2784756</v>
      </c>
      <c r="H10" s="776">
        <f>SUM(H11:H19)</f>
        <v>82410</v>
      </c>
      <c r="I10" s="776">
        <f>SUM(I11:I19)</f>
        <v>288425</v>
      </c>
      <c r="J10" s="780">
        <f>I10+H10</f>
        <v>370835</v>
      </c>
      <c r="K10" s="776">
        <f>J10+G10</f>
        <v>3155591</v>
      </c>
    </row>
    <row r="11" spans="1:11" s="376" customFormat="1" ht="12.6" customHeight="1">
      <c r="A11" s="778"/>
      <c r="B11" s="778" t="s">
        <v>365</v>
      </c>
      <c r="C11" s="364">
        <v>9560</v>
      </c>
      <c r="D11" s="364">
        <v>742913</v>
      </c>
      <c r="E11" s="364"/>
      <c r="F11" s="364">
        <v>15476</v>
      </c>
      <c r="G11" s="779">
        <f t="shared" si="1"/>
        <v>767949</v>
      </c>
      <c r="H11" s="364"/>
      <c r="I11" s="364">
        <v>176675</v>
      </c>
      <c r="J11" s="779">
        <f>I11+H11</f>
        <v>176675</v>
      </c>
      <c r="K11" s="364">
        <f t="shared" si="3"/>
        <v>944624</v>
      </c>
    </row>
    <row r="12" spans="1:11" s="376" customFormat="1" ht="12.6" customHeight="1">
      <c r="A12" s="778"/>
      <c r="B12" s="778" t="s">
        <v>367</v>
      </c>
      <c r="C12" s="364"/>
      <c r="D12" s="364">
        <v>8030</v>
      </c>
      <c r="E12" s="364"/>
      <c r="F12" s="364"/>
      <c r="G12" s="779">
        <f t="shared" si="1"/>
        <v>8030</v>
      </c>
      <c r="H12" s="364"/>
      <c r="I12" s="364"/>
      <c r="J12" s="779">
        <f t="shared" ref="J12:J19" si="4">I12+H12</f>
        <v>0</v>
      </c>
      <c r="K12" s="364">
        <f t="shared" si="3"/>
        <v>8030</v>
      </c>
    </row>
    <row r="13" spans="1:11" s="376" customFormat="1" ht="12.6" customHeight="1">
      <c r="A13" s="778"/>
      <c r="B13" s="778" t="s">
        <v>368</v>
      </c>
      <c r="C13" s="364"/>
      <c r="D13" s="364">
        <v>1237249</v>
      </c>
      <c r="E13" s="364"/>
      <c r="F13" s="364"/>
      <c r="G13" s="779">
        <f t="shared" si="1"/>
        <v>1237249</v>
      </c>
      <c r="H13" s="364">
        <v>39500</v>
      </c>
      <c r="I13" s="364"/>
      <c r="J13" s="779">
        <f t="shared" si="4"/>
        <v>39500</v>
      </c>
      <c r="K13" s="364">
        <f t="shared" si="3"/>
        <v>1276749</v>
      </c>
    </row>
    <row r="14" spans="1:11" s="376" customFormat="1" ht="12.6" customHeight="1">
      <c r="A14" s="778"/>
      <c r="B14" s="778" t="s">
        <v>369</v>
      </c>
      <c r="C14" s="364"/>
      <c r="D14" s="364">
        <v>31620</v>
      </c>
      <c r="E14" s="364"/>
      <c r="F14" s="364"/>
      <c r="G14" s="779">
        <f t="shared" si="1"/>
        <v>31620</v>
      </c>
      <c r="H14" s="364"/>
      <c r="I14" s="364"/>
      <c r="J14" s="779">
        <f t="shared" si="4"/>
        <v>0</v>
      </c>
      <c r="K14" s="364">
        <f t="shared" si="3"/>
        <v>31620</v>
      </c>
    </row>
    <row r="15" spans="1:11" s="376" customFormat="1" ht="12.6" customHeight="1">
      <c r="A15" s="778"/>
      <c r="B15" s="778" t="s">
        <v>371</v>
      </c>
      <c r="C15" s="364"/>
      <c r="D15" s="364"/>
      <c r="E15" s="364"/>
      <c r="F15" s="364">
        <v>9505</v>
      </c>
      <c r="G15" s="779">
        <f t="shared" si="1"/>
        <v>9505</v>
      </c>
      <c r="H15" s="364"/>
      <c r="I15" s="364"/>
      <c r="J15" s="779">
        <f t="shared" si="4"/>
        <v>0</v>
      </c>
      <c r="K15" s="364">
        <f t="shared" si="3"/>
        <v>9505</v>
      </c>
    </row>
    <row r="16" spans="1:11" s="376" customFormat="1" ht="12.6" customHeight="1">
      <c r="A16" s="778"/>
      <c r="B16" s="778" t="s">
        <v>373</v>
      </c>
      <c r="C16" s="364"/>
      <c r="D16" s="364">
        <v>525333</v>
      </c>
      <c r="E16" s="364"/>
      <c r="F16" s="364"/>
      <c r="G16" s="779">
        <f t="shared" si="1"/>
        <v>525333</v>
      </c>
      <c r="H16" s="364"/>
      <c r="I16" s="364">
        <v>111750</v>
      </c>
      <c r="J16" s="779">
        <f t="shared" si="4"/>
        <v>111750</v>
      </c>
      <c r="K16" s="364">
        <f t="shared" si="3"/>
        <v>637083</v>
      </c>
    </row>
    <row r="17" spans="1:12" s="376" customFormat="1" ht="12.6" customHeight="1">
      <c r="A17" s="778"/>
      <c r="B17" s="778" t="s">
        <v>374</v>
      </c>
      <c r="C17" s="364">
        <v>10500</v>
      </c>
      <c r="D17" s="364">
        <v>75473</v>
      </c>
      <c r="E17" s="364">
        <v>10000</v>
      </c>
      <c r="F17" s="364"/>
      <c r="G17" s="779">
        <f t="shared" si="1"/>
        <v>95973</v>
      </c>
      <c r="H17" s="364"/>
      <c r="I17" s="364"/>
      <c r="J17" s="779">
        <f t="shared" si="4"/>
        <v>0</v>
      </c>
      <c r="K17" s="364">
        <f t="shared" si="3"/>
        <v>95973</v>
      </c>
    </row>
    <row r="18" spans="1:12" s="376" customFormat="1" ht="12.6" customHeight="1">
      <c r="A18" s="778"/>
      <c r="B18" s="778" t="s">
        <v>482</v>
      </c>
      <c r="C18" s="364"/>
      <c r="D18" s="364"/>
      <c r="E18" s="364"/>
      <c r="F18" s="364">
        <v>12000</v>
      </c>
      <c r="G18" s="779">
        <f t="shared" ref="G18" si="5">SUM(C18:F18)</f>
        <v>12000</v>
      </c>
      <c r="H18" s="364"/>
      <c r="I18" s="364"/>
      <c r="J18" s="779">
        <f t="shared" si="4"/>
        <v>0</v>
      </c>
      <c r="K18" s="364">
        <f t="shared" si="3"/>
        <v>12000</v>
      </c>
    </row>
    <row r="19" spans="1:12" s="376" customFormat="1" ht="12.6" customHeight="1">
      <c r="A19" s="778"/>
      <c r="B19" s="778" t="s">
        <v>376</v>
      </c>
      <c r="C19" s="364"/>
      <c r="D19" s="364">
        <v>97097</v>
      </c>
      <c r="E19" s="364"/>
      <c r="F19" s="364"/>
      <c r="G19" s="779">
        <f t="shared" si="1"/>
        <v>97097</v>
      </c>
      <c r="H19" s="364">
        <v>42910</v>
      </c>
      <c r="I19" s="364"/>
      <c r="J19" s="779">
        <f t="shared" si="4"/>
        <v>42910</v>
      </c>
      <c r="K19" s="364">
        <f t="shared" si="3"/>
        <v>140007</v>
      </c>
    </row>
    <row r="20" spans="1:12" s="375" customFormat="1" ht="18.600000000000001" customHeight="1">
      <c r="A20" s="775" t="s">
        <v>377</v>
      </c>
      <c r="B20" s="775"/>
      <c r="C20" s="776">
        <f>+C21</f>
        <v>0</v>
      </c>
      <c r="D20" s="776">
        <f t="shared" ref="D20:F20" si="6">+D21</f>
        <v>10000</v>
      </c>
      <c r="E20" s="776">
        <f t="shared" si="6"/>
        <v>0</v>
      </c>
      <c r="F20" s="776">
        <f t="shared" si="6"/>
        <v>0</v>
      </c>
      <c r="G20" s="780">
        <f t="shared" ref="G20:G21" si="7">SUM(C20:F20)</f>
        <v>10000</v>
      </c>
      <c r="H20" s="781">
        <f>SUM(H21:H21)</f>
        <v>0</v>
      </c>
      <c r="I20" s="781">
        <f>SUM(I21:I21)</f>
        <v>0</v>
      </c>
      <c r="J20" s="780">
        <f>I20+H20</f>
        <v>0</v>
      </c>
      <c r="K20" s="776">
        <f>J20+G20</f>
        <v>10000</v>
      </c>
    </row>
    <row r="21" spans="1:12" s="376" customFormat="1" ht="12.6" customHeight="1">
      <c r="A21" s="778"/>
      <c r="B21" s="778" t="s">
        <v>483</v>
      </c>
      <c r="C21" s="364"/>
      <c r="D21" s="364">
        <v>10000</v>
      </c>
      <c r="E21" s="364"/>
      <c r="F21" s="364"/>
      <c r="G21" s="779">
        <f t="shared" si="7"/>
        <v>10000</v>
      </c>
      <c r="H21" s="364">
        <v>0</v>
      </c>
      <c r="I21" s="364">
        <v>0</v>
      </c>
      <c r="J21" s="779">
        <f t="shared" ref="J21" si="8">I21+H21</f>
        <v>0</v>
      </c>
      <c r="K21" s="364">
        <f>G21+H21+I21</f>
        <v>10000</v>
      </c>
    </row>
    <row r="22" spans="1:12" s="375" customFormat="1" ht="18.600000000000001" customHeight="1">
      <c r="A22" s="775" t="s">
        <v>379</v>
      </c>
      <c r="B22" s="775"/>
      <c r="C22" s="776">
        <f>SUM(C23:C38)</f>
        <v>978112.54499999993</v>
      </c>
      <c r="D22" s="776">
        <f>SUM(D23:D38)</f>
        <v>7990691</v>
      </c>
      <c r="E22" s="776">
        <f>SUM(E23:E38)</f>
        <v>0</v>
      </c>
      <c r="F22" s="776">
        <f>SUM(F23:F38)</f>
        <v>33110</v>
      </c>
      <c r="G22" s="780">
        <f t="shared" si="1"/>
        <v>9001913.5449999999</v>
      </c>
      <c r="H22" s="776">
        <f>SUM(H23:H38)</f>
        <v>253060</v>
      </c>
      <c r="I22" s="776">
        <f>SUM(I23:I38)</f>
        <v>122555</v>
      </c>
      <c r="J22" s="780">
        <f>I22+H22</f>
        <v>375615</v>
      </c>
      <c r="K22" s="776">
        <f>J22+G22</f>
        <v>9377528.5449999999</v>
      </c>
      <c r="L22" s="376"/>
    </row>
    <row r="23" spans="1:12" s="376" customFormat="1" ht="12.6" customHeight="1">
      <c r="A23" s="778"/>
      <c r="B23" s="778" t="s">
        <v>484</v>
      </c>
      <c r="C23" s="364">
        <v>7700</v>
      </c>
      <c r="D23" s="364">
        <v>67000</v>
      </c>
      <c r="E23" s="364"/>
      <c r="F23" s="364"/>
      <c r="G23" s="779">
        <f t="shared" si="1"/>
        <v>74700</v>
      </c>
      <c r="H23" s="364"/>
      <c r="I23" s="364"/>
      <c r="J23" s="779">
        <f t="shared" ref="J23:J90" si="9">I23+H23</f>
        <v>0</v>
      </c>
      <c r="K23" s="364">
        <f t="shared" si="3"/>
        <v>74700</v>
      </c>
    </row>
    <row r="24" spans="1:12" s="376" customFormat="1" ht="12.6" customHeight="1">
      <c r="A24" s="778"/>
      <c r="B24" s="778" t="s">
        <v>485</v>
      </c>
      <c r="C24" s="364"/>
      <c r="D24" s="364">
        <v>232959</v>
      </c>
      <c r="E24" s="364"/>
      <c r="F24" s="364"/>
      <c r="G24" s="779">
        <f t="shared" si="1"/>
        <v>232959</v>
      </c>
      <c r="H24" s="364">
        <v>100</v>
      </c>
      <c r="I24" s="364"/>
      <c r="J24" s="779">
        <f t="shared" si="9"/>
        <v>100</v>
      </c>
      <c r="K24" s="364">
        <f t="shared" si="3"/>
        <v>233059</v>
      </c>
    </row>
    <row r="25" spans="1:12" s="376" customFormat="1" ht="12.6" customHeight="1">
      <c r="A25" s="778"/>
      <c r="B25" s="778" t="s">
        <v>380</v>
      </c>
      <c r="C25" s="364"/>
      <c r="D25" s="364">
        <v>120779</v>
      </c>
      <c r="E25" s="364"/>
      <c r="F25" s="364"/>
      <c r="G25" s="779">
        <f t="shared" si="1"/>
        <v>120779</v>
      </c>
      <c r="H25" s="364"/>
      <c r="I25" s="364"/>
      <c r="J25" s="779">
        <f t="shared" si="9"/>
        <v>0</v>
      </c>
      <c r="K25" s="364">
        <f t="shared" si="3"/>
        <v>120779</v>
      </c>
    </row>
    <row r="26" spans="1:12" s="376" customFormat="1" ht="12.6" customHeight="1">
      <c r="A26" s="778"/>
      <c r="B26" s="778" t="s">
        <v>486</v>
      </c>
      <c r="C26" s="364">
        <v>40700</v>
      </c>
      <c r="D26" s="364">
        <v>198518</v>
      </c>
      <c r="E26" s="364"/>
      <c r="F26" s="364"/>
      <c r="G26" s="779">
        <f t="shared" si="1"/>
        <v>239218</v>
      </c>
      <c r="H26" s="782"/>
      <c r="I26" s="782">
        <v>6820</v>
      </c>
      <c r="J26" s="779">
        <f t="shared" si="9"/>
        <v>6820</v>
      </c>
      <c r="K26" s="364">
        <f t="shared" si="3"/>
        <v>246038</v>
      </c>
    </row>
    <row r="27" spans="1:12" s="376" customFormat="1" ht="12.6" customHeight="1">
      <c r="A27" s="778"/>
      <c r="B27" s="778" t="s">
        <v>381</v>
      </c>
      <c r="C27" s="364">
        <v>98538</v>
      </c>
      <c r="D27" s="364">
        <v>989761</v>
      </c>
      <c r="E27" s="364"/>
      <c r="F27" s="364"/>
      <c r="G27" s="779">
        <f t="shared" si="1"/>
        <v>1088299</v>
      </c>
      <c r="H27" s="364">
        <v>73900</v>
      </c>
      <c r="I27" s="364">
        <v>6000</v>
      </c>
      <c r="J27" s="779">
        <f t="shared" si="9"/>
        <v>79900</v>
      </c>
      <c r="K27" s="364">
        <f t="shared" si="3"/>
        <v>1168199</v>
      </c>
    </row>
    <row r="28" spans="1:12" s="376" customFormat="1" ht="12.6" customHeight="1">
      <c r="A28" s="778"/>
      <c r="B28" s="778" t="s">
        <v>487</v>
      </c>
      <c r="C28" s="364">
        <v>87530</v>
      </c>
      <c r="D28" s="364">
        <v>323667</v>
      </c>
      <c r="E28" s="364"/>
      <c r="F28" s="364"/>
      <c r="G28" s="779">
        <f t="shared" si="1"/>
        <v>411197</v>
      </c>
      <c r="H28" s="364">
        <v>15620</v>
      </c>
      <c r="I28" s="364">
        <v>9100</v>
      </c>
      <c r="J28" s="779">
        <f t="shared" si="9"/>
        <v>24720</v>
      </c>
      <c r="K28" s="364">
        <f t="shared" si="3"/>
        <v>435917</v>
      </c>
    </row>
    <row r="29" spans="1:12" s="376" customFormat="1" ht="12.6" customHeight="1">
      <c r="A29" s="778"/>
      <c r="B29" s="778" t="s">
        <v>488</v>
      </c>
      <c r="C29" s="364"/>
      <c r="D29" s="364">
        <v>559431</v>
      </c>
      <c r="E29" s="364"/>
      <c r="F29" s="364"/>
      <c r="G29" s="779">
        <f t="shared" si="1"/>
        <v>559431</v>
      </c>
      <c r="H29" s="364"/>
      <c r="I29" s="364">
        <v>5500</v>
      </c>
      <c r="J29" s="779">
        <f t="shared" si="9"/>
        <v>5500</v>
      </c>
      <c r="K29" s="364">
        <f t="shared" si="3"/>
        <v>564931</v>
      </c>
    </row>
    <row r="30" spans="1:12" s="376" customFormat="1" ht="12.6" customHeight="1">
      <c r="A30" s="778"/>
      <c r="B30" s="778" t="s">
        <v>382</v>
      </c>
      <c r="C30" s="364">
        <v>7670</v>
      </c>
      <c r="D30" s="364"/>
      <c r="E30" s="364"/>
      <c r="F30" s="364"/>
      <c r="G30" s="779">
        <f t="shared" ref="G30" si="10">SUM(C30:F30)</f>
        <v>7670</v>
      </c>
      <c r="H30" s="364"/>
      <c r="I30" s="364"/>
      <c r="J30" s="779">
        <f t="shared" si="9"/>
        <v>0</v>
      </c>
      <c r="K30" s="364">
        <f t="shared" si="3"/>
        <v>7670</v>
      </c>
    </row>
    <row r="31" spans="1:12" s="376" customFormat="1" ht="12.6" customHeight="1">
      <c r="A31" s="778"/>
      <c r="B31" s="778" t="s">
        <v>489</v>
      </c>
      <c r="C31" s="364">
        <v>76078</v>
      </c>
      <c r="D31" s="364">
        <v>1549582</v>
      </c>
      <c r="E31" s="364"/>
      <c r="F31" s="364">
        <v>4270</v>
      </c>
      <c r="G31" s="779">
        <f t="shared" si="1"/>
        <v>1629930</v>
      </c>
      <c r="H31" s="364">
        <v>55810</v>
      </c>
      <c r="I31" s="364">
        <v>46175</v>
      </c>
      <c r="J31" s="779">
        <f t="shared" si="9"/>
        <v>101985</v>
      </c>
      <c r="K31" s="364">
        <f t="shared" si="3"/>
        <v>1731915</v>
      </c>
    </row>
    <row r="32" spans="1:12" s="376" customFormat="1" ht="12.6" customHeight="1">
      <c r="A32" s="778"/>
      <c r="B32" s="778" t="s">
        <v>490</v>
      </c>
      <c r="C32" s="364">
        <v>42759.544999999998</v>
      </c>
      <c r="D32" s="364">
        <v>1438663</v>
      </c>
      <c r="E32" s="364"/>
      <c r="F32" s="364">
        <v>28840</v>
      </c>
      <c r="G32" s="779">
        <f t="shared" si="1"/>
        <v>1510262.5449999999</v>
      </c>
      <c r="H32" s="364"/>
      <c r="I32" s="364">
        <v>5400</v>
      </c>
      <c r="J32" s="779">
        <f t="shared" si="9"/>
        <v>5400</v>
      </c>
      <c r="K32" s="364">
        <f t="shared" si="3"/>
        <v>1515662.5449999999</v>
      </c>
    </row>
    <row r="33" spans="1:11" s="376" customFormat="1" ht="12.6" customHeight="1">
      <c r="A33" s="778"/>
      <c r="B33" s="778" t="s">
        <v>491</v>
      </c>
      <c r="C33" s="364"/>
      <c r="D33" s="364">
        <v>562200</v>
      </c>
      <c r="E33" s="364"/>
      <c r="F33" s="364"/>
      <c r="G33" s="779">
        <f t="shared" si="1"/>
        <v>562200</v>
      </c>
      <c r="H33" s="364">
        <v>10000</v>
      </c>
      <c r="I33" s="364"/>
      <c r="J33" s="779">
        <f t="shared" si="9"/>
        <v>10000</v>
      </c>
      <c r="K33" s="364">
        <f t="shared" si="3"/>
        <v>572200</v>
      </c>
    </row>
    <row r="34" spans="1:11" s="376" customFormat="1" ht="12.6" customHeight="1">
      <c r="A34" s="778"/>
      <c r="B34" s="778" t="s">
        <v>492</v>
      </c>
      <c r="C34" s="364"/>
      <c r="D34" s="364">
        <v>64450</v>
      </c>
      <c r="E34" s="364"/>
      <c r="F34" s="364"/>
      <c r="G34" s="779">
        <f t="shared" si="1"/>
        <v>64450</v>
      </c>
      <c r="H34" s="364"/>
      <c r="I34" s="364"/>
      <c r="J34" s="779">
        <f t="shared" si="9"/>
        <v>0</v>
      </c>
      <c r="K34" s="364">
        <f t="shared" si="3"/>
        <v>64450</v>
      </c>
    </row>
    <row r="35" spans="1:11" s="376" customFormat="1" ht="12.6" customHeight="1">
      <c r="A35" s="778"/>
      <c r="B35" s="778" t="s">
        <v>383</v>
      </c>
      <c r="C35" s="364">
        <v>617137</v>
      </c>
      <c r="D35" s="364">
        <v>698821</v>
      </c>
      <c r="E35" s="364"/>
      <c r="F35" s="364"/>
      <c r="G35" s="779">
        <f t="shared" si="1"/>
        <v>1315958</v>
      </c>
      <c r="H35" s="364">
        <v>25000</v>
      </c>
      <c r="I35" s="364">
        <v>40430</v>
      </c>
      <c r="J35" s="779">
        <f t="shared" si="9"/>
        <v>65430</v>
      </c>
      <c r="K35" s="364">
        <f t="shared" si="3"/>
        <v>1381388</v>
      </c>
    </row>
    <row r="36" spans="1:11" s="376" customFormat="1" ht="12.6" customHeight="1">
      <c r="A36" s="778"/>
      <c r="B36" s="778" t="s">
        <v>384</v>
      </c>
      <c r="C36" s="364"/>
      <c r="D36" s="364">
        <v>1022170</v>
      </c>
      <c r="E36" s="364"/>
      <c r="F36" s="364"/>
      <c r="G36" s="779">
        <f t="shared" si="1"/>
        <v>1022170</v>
      </c>
      <c r="H36" s="364"/>
      <c r="I36" s="364">
        <v>3130</v>
      </c>
      <c r="J36" s="779">
        <f t="shared" si="9"/>
        <v>3130</v>
      </c>
      <c r="K36" s="364">
        <f t="shared" si="3"/>
        <v>1025300</v>
      </c>
    </row>
    <row r="37" spans="1:11" s="376" customFormat="1" ht="12.6" customHeight="1">
      <c r="A37" s="778"/>
      <c r="B37" s="778" t="s">
        <v>385</v>
      </c>
      <c r="C37" s="364"/>
      <c r="D37" s="364">
        <v>100340</v>
      </c>
      <c r="E37" s="364"/>
      <c r="F37" s="364"/>
      <c r="G37" s="779">
        <f t="shared" si="1"/>
        <v>100340</v>
      </c>
      <c r="H37" s="364">
        <v>72630</v>
      </c>
      <c r="I37" s="364"/>
      <c r="J37" s="779">
        <f t="shared" si="9"/>
        <v>72630</v>
      </c>
      <c r="K37" s="364">
        <f t="shared" si="3"/>
        <v>172970</v>
      </c>
    </row>
    <row r="38" spans="1:11" s="376" customFormat="1" ht="12.6" customHeight="1">
      <c r="A38" s="778"/>
      <c r="B38" s="778" t="s">
        <v>493</v>
      </c>
      <c r="C38" s="364"/>
      <c r="D38" s="364">
        <v>62350</v>
      </c>
      <c r="E38" s="364"/>
      <c r="F38" s="364"/>
      <c r="G38" s="779">
        <f t="shared" si="1"/>
        <v>62350</v>
      </c>
      <c r="H38" s="364"/>
      <c r="I38" s="364"/>
      <c r="J38" s="779">
        <f t="shared" si="9"/>
        <v>0</v>
      </c>
      <c r="K38" s="364">
        <f t="shared" si="3"/>
        <v>62350</v>
      </c>
    </row>
    <row r="39" spans="1:11" s="376" customFormat="1" ht="18.600000000000001" customHeight="1">
      <c r="A39" s="775" t="s">
        <v>494</v>
      </c>
      <c r="B39" s="778"/>
      <c r="C39" s="776">
        <f t="shared" ref="C39:K39" si="11">SUM(C40:C41)</f>
        <v>158947</v>
      </c>
      <c r="D39" s="776">
        <f t="shared" si="11"/>
        <v>933308</v>
      </c>
      <c r="E39" s="776">
        <f t="shared" si="11"/>
        <v>0</v>
      </c>
      <c r="F39" s="776">
        <f t="shared" si="11"/>
        <v>27500</v>
      </c>
      <c r="G39" s="780">
        <f t="shared" si="11"/>
        <v>1119755</v>
      </c>
      <c r="H39" s="776">
        <f t="shared" si="11"/>
        <v>57750</v>
      </c>
      <c r="I39" s="776">
        <f t="shared" si="11"/>
        <v>24700</v>
      </c>
      <c r="J39" s="780">
        <f t="shared" si="11"/>
        <v>82450</v>
      </c>
      <c r="K39" s="776">
        <f t="shared" si="11"/>
        <v>1202205</v>
      </c>
    </row>
    <row r="40" spans="1:11" s="376" customFormat="1" ht="12.6" customHeight="1">
      <c r="A40" s="778"/>
      <c r="B40" s="778" t="s">
        <v>387</v>
      </c>
      <c r="C40" s="364">
        <v>6500</v>
      </c>
      <c r="D40" s="364">
        <v>2000</v>
      </c>
      <c r="E40" s="364"/>
      <c r="F40" s="364">
        <v>27500</v>
      </c>
      <c r="G40" s="779">
        <f>SUM(C40:F40)</f>
        <v>36000</v>
      </c>
      <c r="H40" s="364"/>
      <c r="I40" s="364"/>
      <c r="J40" s="779">
        <f t="shared" ref="J40" si="12">I40+H40</f>
        <v>0</v>
      </c>
      <c r="K40" s="364">
        <f t="shared" ref="K40" si="13">G40+H40+I40</f>
        <v>36000</v>
      </c>
    </row>
    <row r="41" spans="1:11" s="376" customFormat="1" ht="12.6" customHeight="1">
      <c r="A41" s="778"/>
      <c r="B41" s="778" t="s">
        <v>388</v>
      </c>
      <c r="C41" s="364">
        <v>152447</v>
      </c>
      <c r="D41" s="364">
        <v>931308</v>
      </c>
      <c r="E41" s="364"/>
      <c r="F41" s="364"/>
      <c r="G41" s="779">
        <f t="shared" ref="G41:G90" si="14">SUM(C41:F41)</f>
        <v>1083755</v>
      </c>
      <c r="H41" s="364">
        <v>57750</v>
      </c>
      <c r="I41" s="364">
        <v>24700</v>
      </c>
      <c r="J41" s="779">
        <f t="shared" si="9"/>
        <v>82450</v>
      </c>
      <c r="K41" s="364">
        <f t="shared" si="3"/>
        <v>1166205</v>
      </c>
    </row>
    <row r="42" spans="1:11" s="376" customFormat="1" ht="18.600000000000001" customHeight="1">
      <c r="A42" s="775" t="s">
        <v>495</v>
      </c>
      <c r="B42" s="775"/>
      <c r="C42" s="776">
        <f t="shared" ref="C42:I42" si="15">SUM(C43:C44)</f>
        <v>40590</v>
      </c>
      <c r="D42" s="776">
        <f t="shared" si="15"/>
        <v>1000285</v>
      </c>
      <c r="E42" s="776">
        <f t="shared" si="15"/>
        <v>0</v>
      </c>
      <c r="F42" s="776">
        <f t="shared" si="15"/>
        <v>0</v>
      </c>
      <c r="G42" s="780">
        <f t="shared" si="14"/>
        <v>1040875</v>
      </c>
      <c r="H42" s="776">
        <f t="shared" si="15"/>
        <v>0</v>
      </c>
      <c r="I42" s="776">
        <f t="shared" si="15"/>
        <v>0</v>
      </c>
      <c r="J42" s="780">
        <f>I42+H42</f>
        <v>0</v>
      </c>
      <c r="K42" s="776">
        <f>J42+G42</f>
        <v>1040875</v>
      </c>
    </row>
    <row r="43" spans="1:11" s="376" customFormat="1" ht="12.6" customHeight="1">
      <c r="A43" s="778"/>
      <c r="B43" s="778" t="s">
        <v>496</v>
      </c>
      <c r="C43" s="364"/>
      <c r="D43" s="364">
        <v>750232</v>
      </c>
      <c r="E43" s="364"/>
      <c r="F43" s="364"/>
      <c r="G43" s="779">
        <f t="shared" si="14"/>
        <v>750232</v>
      </c>
      <c r="H43" s="364"/>
      <c r="I43" s="364"/>
      <c r="J43" s="779">
        <f t="shared" si="9"/>
        <v>0</v>
      </c>
      <c r="K43" s="364">
        <f t="shared" si="3"/>
        <v>750232</v>
      </c>
    </row>
    <row r="44" spans="1:11" s="376" customFormat="1" ht="12.6" customHeight="1">
      <c r="A44" s="778"/>
      <c r="B44" s="778" t="s">
        <v>497</v>
      </c>
      <c r="C44" s="364">
        <v>40590</v>
      </c>
      <c r="D44" s="364">
        <v>250053</v>
      </c>
      <c r="E44" s="364"/>
      <c r="F44" s="364"/>
      <c r="G44" s="779">
        <f t="shared" si="14"/>
        <v>290643</v>
      </c>
      <c r="H44" s="364"/>
      <c r="I44" s="364"/>
      <c r="J44" s="779">
        <f t="shared" si="9"/>
        <v>0</v>
      </c>
      <c r="K44" s="364">
        <f t="shared" si="3"/>
        <v>290643</v>
      </c>
    </row>
    <row r="45" spans="1:11" s="375" customFormat="1" ht="18.600000000000001" customHeight="1">
      <c r="A45" s="775" t="s">
        <v>498</v>
      </c>
      <c r="B45" s="775"/>
      <c r="C45" s="776">
        <f t="shared" ref="C45:F45" si="16">SUM(C46:C58)</f>
        <v>45700</v>
      </c>
      <c r="D45" s="776">
        <f t="shared" si="16"/>
        <v>5127174</v>
      </c>
      <c r="E45" s="776">
        <f t="shared" si="16"/>
        <v>117022</v>
      </c>
      <c r="F45" s="776">
        <f t="shared" si="16"/>
        <v>0</v>
      </c>
      <c r="G45" s="780">
        <f t="shared" si="14"/>
        <v>5289896</v>
      </c>
      <c r="H45" s="776">
        <f>SUM(H46:H58)</f>
        <v>405005</v>
      </c>
      <c r="I45" s="776">
        <f>SUM(I46:I58)</f>
        <v>169460</v>
      </c>
      <c r="J45" s="780">
        <f>I45+H45</f>
        <v>574465</v>
      </c>
      <c r="K45" s="776">
        <f>J45+G45</f>
        <v>5864361</v>
      </c>
    </row>
    <row r="46" spans="1:11" s="376" customFormat="1" ht="12.6" customHeight="1">
      <c r="A46" s="778"/>
      <c r="B46" s="778" t="s">
        <v>390</v>
      </c>
      <c r="C46" s="364">
        <v>45700</v>
      </c>
      <c r="D46" s="364">
        <v>1551845</v>
      </c>
      <c r="E46" s="364">
        <v>117022</v>
      </c>
      <c r="F46" s="364"/>
      <c r="G46" s="779">
        <f t="shared" si="14"/>
        <v>1714567</v>
      </c>
      <c r="H46" s="364">
        <v>52925</v>
      </c>
      <c r="I46" s="364">
        <v>71950</v>
      </c>
      <c r="J46" s="779">
        <f t="shared" si="9"/>
        <v>124875</v>
      </c>
      <c r="K46" s="364">
        <f t="shared" si="3"/>
        <v>1839442</v>
      </c>
    </row>
    <row r="47" spans="1:11" s="376" customFormat="1" ht="12.6" customHeight="1">
      <c r="A47" s="778"/>
      <c r="B47" s="778" t="s">
        <v>499</v>
      </c>
      <c r="C47" s="364"/>
      <c r="D47" s="364">
        <v>137290</v>
      </c>
      <c r="E47" s="364"/>
      <c r="F47" s="364"/>
      <c r="G47" s="779">
        <f t="shared" si="14"/>
        <v>137290</v>
      </c>
      <c r="H47" s="364">
        <v>2590</v>
      </c>
      <c r="I47" s="364">
        <v>39470</v>
      </c>
      <c r="J47" s="779">
        <f t="shared" si="9"/>
        <v>42060</v>
      </c>
      <c r="K47" s="364">
        <f>G47+H47+I47</f>
        <v>179350</v>
      </c>
    </row>
    <row r="48" spans="1:11" s="376" customFormat="1" ht="12.6" customHeight="1">
      <c r="A48" s="778"/>
      <c r="B48" s="778" t="s">
        <v>500</v>
      </c>
      <c r="C48" s="364"/>
      <c r="D48" s="364">
        <v>50345</v>
      </c>
      <c r="E48" s="364"/>
      <c r="F48" s="364"/>
      <c r="G48" s="779">
        <f>SUM(C48:F48)</f>
        <v>50345</v>
      </c>
      <c r="H48" s="364"/>
      <c r="I48" s="364"/>
      <c r="J48" s="779">
        <f>I48+H48</f>
        <v>0</v>
      </c>
      <c r="K48" s="364">
        <f>G48+H48+I48</f>
        <v>50345</v>
      </c>
    </row>
    <row r="49" spans="1:11" s="376" customFormat="1" ht="12.6" customHeight="1">
      <c r="A49" s="778"/>
      <c r="B49" s="778" t="s">
        <v>393</v>
      </c>
      <c r="C49" s="364"/>
      <c r="D49" s="364">
        <v>682370</v>
      </c>
      <c r="E49" s="364"/>
      <c r="F49" s="364"/>
      <c r="G49" s="779">
        <f t="shared" si="14"/>
        <v>682370</v>
      </c>
      <c r="H49" s="364">
        <v>98160</v>
      </c>
      <c r="I49" s="364"/>
      <c r="J49" s="779">
        <f t="shared" si="9"/>
        <v>98160</v>
      </c>
      <c r="K49" s="364">
        <f t="shared" si="3"/>
        <v>780530</v>
      </c>
    </row>
    <row r="50" spans="1:11" s="376" customFormat="1" ht="12.6" customHeight="1">
      <c r="A50" s="778"/>
      <c r="B50" s="778" t="s">
        <v>394</v>
      </c>
      <c r="C50" s="778"/>
      <c r="D50" s="364">
        <v>234470</v>
      </c>
      <c r="E50" s="364"/>
      <c r="F50" s="364"/>
      <c r="G50" s="779">
        <f t="shared" si="14"/>
        <v>234470</v>
      </c>
      <c r="H50" s="364">
        <v>23925</v>
      </c>
      <c r="I50" s="364"/>
      <c r="J50" s="779">
        <f t="shared" si="9"/>
        <v>23925</v>
      </c>
      <c r="K50" s="364">
        <f t="shared" si="3"/>
        <v>258395</v>
      </c>
    </row>
    <row r="51" spans="1:11" s="376" customFormat="1" ht="12.6" customHeight="1">
      <c r="A51" s="778"/>
      <c r="B51" s="778" t="s">
        <v>395</v>
      </c>
      <c r="C51" s="364"/>
      <c r="D51" s="364">
        <v>223564</v>
      </c>
      <c r="E51" s="364"/>
      <c r="F51" s="364"/>
      <c r="G51" s="779">
        <f t="shared" si="14"/>
        <v>223564</v>
      </c>
      <c r="H51" s="364"/>
      <c r="I51" s="364">
        <v>58040</v>
      </c>
      <c r="J51" s="779">
        <f t="shared" si="9"/>
        <v>58040</v>
      </c>
      <c r="K51" s="364">
        <f t="shared" si="3"/>
        <v>281604</v>
      </c>
    </row>
    <row r="52" spans="1:11" s="376" customFormat="1" ht="12.6" customHeight="1">
      <c r="A52" s="778"/>
      <c r="B52" s="778" t="s">
        <v>396</v>
      </c>
      <c r="C52" s="364"/>
      <c r="D52" s="364">
        <v>368061</v>
      </c>
      <c r="E52" s="364"/>
      <c r="F52" s="364"/>
      <c r="G52" s="779">
        <f t="shared" si="14"/>
        <v>368061</v>
      </c>
      <c r="H52" s="364">
        <v>25835</v>
      </c>
      <c r="I52" s="364"/>
      <c r="J52" s="779">
        <f t="shared" si="9"/>
        <v>25835</v>
      </c>
      <c r="K52" s="364">
        <f t="shared" si="3"/>
        <v>393896</v>
      </c>
    </row>
    <row r="53" spans="1:11" s="376" customFormat="1" ht="12.6" customHeight="1">
      <c r="A53" s="778"/>
      <c r="B53" s="778" t="s">
        <v>398</v>
      </c>
      <c r="C53" s="778"/>
      <c r="D53" s="364">
        <v>121208</v>
      </c>
      <c r="E53" s="364"/>
      <c r="F53" s="364"/>
      <c r="G53" s="779">
        <f t="shared" si="14"/>
        <v>121208</v>
      </c>
      <c r="H53" s="364"/>
      <c r="I53" s="364"/>
      <c r="J53" s="779">
        <f t="shared" si="9"/>
        <v>0</v>
      </c>
      <c r="K53" s="364">
        <f t="shared" si="3"/>
        <v>121208</v>
      </c>
    </row>
    <row r="54" spans="1:11" s="376" customFormat="1" ht="12.6" customHeight="1">
      <c r="A54" s="778"/>
      <c r="B54" s="778" t="s">
        <v>399</v>
      </c>
      <c r="C54" s="778"/>
      <c r="D54" s="364">
        <v>60390</v>
      </c>
      <c r="E54" s="364"/>
      <c r="F54" s="364"/>
      <c r="G54" s="779">
        <f t="shared" si="14"/>
        <v>60390</v>
      </c>
      <c r="H54" s="364">
        <v>9850</v>
      </c>
      <c r="I54" s="364"/>
      <c r="J54" s="779">
        <f t="shared" si="9"/>
        <v>9850</v>
      </c>
      <c r="K54" s="364">
        <f t="shared" si="3"/>
        <v>70240</v>
      </c>
    </row>
    <row r="55" spans="1:11" s="376" customFormat="1" ht="12.6" customHeight="1">
      <c r="A55" s="778"/>
      <c r="B55" s="778" t="s">
        <v>400</v>
      </c>
      <c r="C55" s="778"/>
      <c r="D55" s="364">
        <v>71377</v>
      </c>
      <c r="E55" s="364"/>
      <c r="F55" s="364"/>
      <c r="G55" s="779">
        <f t="shared" ref="G55" si="17">SUM(C55:F55)</f>
        <v>71377</v>
      </c>
      <c r="H55" s="364"/>
      <c r="I55" s="364"/>
      <c r="J55" s="779">
        <f t="shared" si="9"/>
        <v>0</v>
      </c>
      <c r="K55" s="364">
        <f t="shared" si="3"/>
        <v>71377</v>
      </c>
    </row>
    <row r="56" spans="1:11" s="376" customFormat="1" ht="12.6" customHeight="1">
      <c r="A56" s="778"/>
      <c r="B56" s="778" t="s">
        <v>401</v>
      </c>
      <c r="C56" s="778"/>
      <c r="D56" s="364">
        <v>30020</v>
      </c>
      <c r="E56" s="364"/>
      <c r="F56" s="364"/>
      <c r="G56" s="779">
        <f t="shared" si="14"/>
        <v>30020</v>
      </c>
      <c r="H56" s="364"/>
      <c r="I56" s="364"/>
      <c r="J56" s="779">
        <f t="shared" si="9"/>
        <v>0</v>
      </c>
      <c r="K56" s="364">
        <f t="shared" si="3"/>
        <v>30020</v>
      </c>
    </row>
    <row r="57" spans="1:11" s="376" customFormat="1" ht="12.6" customHeight="1">
      <c r="A57" s="778"/>
      <c r="B57" s="778" t="s">
        <v>402</v>
      </c>
      <c r="C57" s="778"/>
      <c r="D57" s="364">
        <v>1354252</v>
      </c>
      <c r="E57" s="364"/>
      <c r="F57" s="364"/>
      <c r="G57" s="779">
        <f t="shared" si="14"/>
        <v>1354252</v>
      </c>
      <c r="H57" s="364">
        <v>81540</v>
      </c>
      <c r="I57" s="364"/>
      <c r="J57" s="779">
        <f t="shared" si="9"/>
        <v>81540</v>
      </c>
      <c r="K57" s="364">
        <f t="shared" si="3"/>
        <v>1435792</v>
      </c>
    </row>
    <row r="58" spans="1:11" s="376" customFormat="1" ht="12.6" customHeight="1">
      <c r="A58" s="778"/>
      <c r="B58" s="778" t="s">
        <v>501</v>
      </c>
      <c r="C58" s="364"/>
      <c r="D58" s="364">
        <v>241982</v>
      </c>
      <c r="E58" s="364"/>
      <c r="F58" s="364"/>
      <c r="G58" s="779">
        <f t="shared" si="14"/>
        <v>241982</v>
      </c>
      <c r="H58" s="364">
        <v>110180</v>
      </c>
      <c r="I58" s="364"/>
      <c r="J58" s="779">
        <f t="shared" si="9"/>
        <v>110180</v>
      </c>
      <c r="K58" s="364">
        <f t="shared" si="3"/>
        <v>352162</v>
      </c>
    </row>
    <row r="59" spans="1:11" s="376" customFormat="1" ht="18.600000000000001" customHeight="1">
      <c r="A59" s="775" t="s">
        <v>502</v>
      </c>
      <c r="B59" s="775"/>
      <c r="C59" s="776">
        <f>SUM(C60:C66)</f>
        <v>14477</v>
      </c>
      <c r="D59" s="776">
        <f>SUM(D60:D66)</f>
        <v>3663381</v>
      </c>
      <c r="E59" s="776">
        <f>SUM(E60:E66)</f>
        <v>0</v>
      </c>
      <c r="F59" s="776">
        <f>SUM(F60:F66)</f>
        <v>0</v>
      </c>
      <c r="G59" s="780">
        <f t="shared" si="14"/>
        <v>3677858</v>
      </c>
      <c r="H59" s="776">
        <f>SUM(H60:H66)</f>
        <v>190820</v>
      </c>
      <c r="I59" s="776">
        <f>SUM(I60:I66)</f>
        <v>0</v>
      </c>
      <c r="J59" s="780">
        <f>I59+H59</f>
        <v>190820</v>
      </c>
      <c r="K59" s="776">
        <f>J59+G59</f>
        <v>3868678</v>
      </c>
    </row>
    <row r="60" spans="1:11" s="376" customFormat="1" ht="12.6" customHeight="1">
      <c r="A60" s="778"/>
      <c r="B60" s="778" t="s">
        <v>411</v>
      </c>
      <c r="C60" s="364"/>
      <c r="D60" s="364">
        <v>8950</v>
      </c>
      <c r="E60" s="364"/>
      <c r="F60" s="364"/>
      <c r="G60" s="779">
        <f t="shared" si="14"/>
        <v>8950</v>
      </c>
      <c r="H60" s="364"/>
      <c r="I60" s="364"/>
      <c r="J60" s="779">
        <f t="shared" si="9"/>
        <v>0</v>
      </c>
      <c r="K60" s="364">
        <f>G60+H60+I60</f>
        <v>8950</v>
      </c>
    </row>
    <row r="61" spans="1:11" s="376" customFormat="1" ht="12.6" customHeight="1">
      <c r="A61" s="778"/>
      <c r="B61" s="778" t="s">
        <v>412</v>
      </c>
      <c r="C61" s="364"/>
      <c r="D61" s="364">
        <v>425314</v>
      </c>
      <c r="E61" s="364"/>
      <c r="F61" s="364"/>
      <c r="G61" s="779">
        <f t="shared" ref="G61" si="18">SUM(C61:F61)</f>
        <v>425314</v>
      </c>
      <c r="H61" s="364"/>
      <c r="I61" s="364"/>
      <c r="J61" s="779">
        <f t="shared" si="9"/>
        <v>0</v>
      </c>
      <c r="K61" s="364">
        <f>G61+H61+I61</f>
        <v>425314</v>
      </c>
    </row>
    <row r="62" spans="1:11" s="376" customFormat="1" ht="12.6" customHeight="1">
      <c r="A62" s="778"/>
      <c r="B62" s="778" t="s">
        <v>405</v>
      </c>
      <c r="C62" s="364"/>
      <c r="D62" s="364">
        <v>68310</v>
      </c>
      <c r="E62" s="364"/>
      <c r="F62" s="364"/>
      <c r="G62" s="779">
        <f t="shared" si="14"/>
        <v>68310</v>
      </c>
      <c r="H62" s="364"/>
      <c r="I62" s="364"/>
      <c r="J62" s="779">
        <f t="shared" si="9"/>
        <v>0</v>
      </c>
      <c r="K62" s="364">
        <f>G62+H62+I62</f>
        <v>68310</v>
      </c>
    </row>
    <row r="63" spans="1:11" s="376" customFormat="1" ht="12.6" customHeight="1">
      <c r="A63" s="778"/>
      <c r="B63" s="778" t="s">
        <v>406</v>
      </c>
      <c r="C63" s="364"/>
      <c r="D63" s="364">
        <v>163375</v>
      </c>
      <c r="E63" s="364"/>
      <c r="F63" s="364"/>
      <c r="G63" s="779">
        <f t="shared" si="14"/>
        <v>163375</v>
      </c>
      <c r="H63" s="364"/>
      <c r="I63" s="364"/>
      <c r="J63" s="779">
        <f t="shared" si="9"/>
        <v>0</v>
      </c>
      <c r="K63" s="364">
        <f t="shared" si="3"/>
        <v>163375</v>
      </c>
    </row>
    <row r="64" spans="1:11" s="376" customFormat="1" ht="12.6" customHeight="1">
      <c r="A64" s="778"/>
      <c r="B64" s="778" t="s">
        <v>407</v>
      </c>
      <c r="C64" s="364">
        <v>8152</v>
      </c>
      <c r="D64" s="364">
        <v>1825437</v>
      </c>
      <c r="E64" s="364"/>
      <c r="F64" s="364"/>
      <c r="G64" s="779">
        <f t="shared" si="14"/>
        <v>1833589</v>
      </c>
      <c r="H64" s="364">
        <v>84200</v>
      </c>
      <c r="I64" s="364"/>
      <c r="J64" s="779">
        <f t="shared" si="9"/>
        <v>84200</v>
      </c>
      <c r="K64" s="364">
        <f t="shared" si="3"/>
        <v>1917789</v>
      </c>
    </row>
    <row r="65" spans="1:12" s="376" customFormat="1" ht="12.6" customHeight="1">
      <c r="A65" s="778"/>
      <c r="B65" s="778" t="s">
        <v>408</v>
      </c>
      <c r="C65" s="364">
        <v>6325</v>
      </c>
      <c r="D65" s="364">
        <v>1061607</v>
      </c>
      <c r="E65" s="364"/>
      <c r="F65" s="364"/>
      <c r="G65" s="779">
        <f t="shared" si="14"/>
        <v>1067932</v>
      </c>
      <c r="H65" s="364">
        <v>106620</v>
      </c>
      <c r="I65" s="364"/>
      <c r="J65" s="779">
        <f t="shared" si="9"/>
        <v>106620</v>
      </c>
      <c r="K65" s="364">
        <f t="shared" si="3"/>
        <v>1174552</v>
      </c>
    </row>
    <row r="66" spans="1:12" s="376" customFormat="1" ht="12.6" customHeight="1">
      <c r="A66" s="778"/>
      <c r="B66" s="778" t="s">
        <v>503</v>
      </c>
      <c r="C66" s="364"/>
      <c r="D66" s="364">
        <v>110388</v>
      </c>
      <c r="E66" s="364"/>
      <c r="F66" s="364"/>
      <c r="G66" s="779">
        <f t="shared" si="14"/>
        <v>110388</v>
      </c>
      <c r="H66" s="364"/>
      <c r="I66" s="364"/>
      <c r="J66" s="779">
        <f t="shared" si="9"/>
        <v>0</v>
      </c>
      <c r="K66" s="364">
        <f t="shared" si="3"/>
        <v>110388</v>
      </c>
    </row>
    <row r="67" spans="1:12" s="375" customFormat="1" ht="18.600000000000001" customHeight="1">
      <c r="A67" s="775" t="s">
        <v>504</v>
      </c>
      <c r="B67" s="775"/>
      <c r="C67" s="776">
        <f>SUM(C68:C69)</f>
        <v>11500</v>
      </c>
      <c r="D67" s="776">
        <f>SUM(D68:D69)</f>
        <v>3801741</v>
      </c>
      <c r="E67" s="776">
        <f>SUM(E68:E69)</f>
        <v>0</v>
      </c>
      <c r="F67" s="776">
        <f>SUM(F68:F69)</f>
        <v>0</v>
      </c>
      <c r="G67" s="780">
        <f t="shared" si="14"/>
        <v>3813241</v>
      </c>
      <c r="H67" s="776">
        <f>SUM(H68:H69)</f>
        <v>198160</v>
      </c>
      <c r="I67" s="776">
        <f>SUM(I68:I69)</f>
        <v>98160</v>
      </c>
      <c r="J67" s="780">
        <f>I67+H67</f>
        <v>296320</v>
      </c>
      <c r="K67" s="776">
        <f>J67+G67</f>
        <v>4109561</v>
      </c>
    </row>
    <row r="68" spans="1:12" s="376" customFormat="1" ht="12.6" customHeight="1">
      <c r="A68" s="778"/>
      <c r="B68" s="778" t="s">
        <v>413</v>
      </c>
      <c r="C68" s="364">
        <v>11500</v>
      </c>
      <c r="D68" s="364">
        <v>77550</v>
      </c>
      <c r="E68" s="364"/>
      <c r="F68" s="364"/>
      <c r="G68" s="779">
        <f t="shared" si="14"/>
        <v>89050</v>
      </c>
      <c r="H68" s="364"/>
      <c r="I68" s="364"/>
      <c r="J68" s="779">
        <f t="shared" si="9"/>
        <v>0</v>
      </c>
      <c r="K68" s="364">
        <f t="shared" si="3"/>
        <v>89050</v>
      </c>
      <c r="L68" s="375"/>
    </row>
    <row r="69" spans="1:12" s="376" customFormat="1" ht="12.6" customHeight="1">
      <c r="A69" s="778"/>
      <c r="B69" s="778" t="s">
        <v>415</v>
      </c>
      <c r="C69" s="364"/>
      <c r="D69" s="364">
        <v>3724191</v>
      </c>
      <c r="E69" s="364"/>
      <c r="F69" s="364"/>
      <c r="G69" s="779">
        <f t="shared" si="14"/>
        <v>3724191</v>
      </c>
      <c r="H69" s="364">
        <v>198160</v>
      </c>
      <c r="I69" s="364">
        <v>98160</v>
      </c>
      <c r="J69" s="779">
        <f t="shared" si="9"/>
        <v>296320</v>
      </c>
      <c r="K69" s="364">
        <f t="shared" si="3"/>
        <v>4020511</v>
      </c>
      <c r="L69" s="375"/>
    </row>
    <row r="70" spans="1:12" s="375" customFormat="1" ht="18.600000000000001" customHeight="1">
      <c r="A70" s="775" t="s">
        <v>416</v>
      </c>
      <c r="B70" s="775"/>
      <c r="C70" s="776">
        <f>SUM(C71:C90)</f>
        <v>62020</v>
      </c>
      <c r="D70" s="776">
        <f>SUM(D71:D90)</f>
        <v>2131830</v>
      </c>
      <c r="E70" s="776">
        <f>SUM(E71:E90)</f>
        <v>10390</v>
      </c>
      <c r="F70" s="776">
        <f>SUM(F71:F90)</f>
        <v>0</v>
      </c>
      <c r="G70" s="780">
        <f t="shared" si="14"/>
        <v>2204240</v>
      </c>
      <c r="H70" s="776">
        <f>SUM(H71:H90)</f>
        <v>116600</v>
      </c>
      <c r="I70" s="776">
        <f>SUM(I71:I90)</f>
        <v>0</v>
      </c>
      <c r="J70" s="780">
        <f>I70+H70</f>
        <v>116600</v>
      </c>
      <c r="K70" s="776">
        <f>J70+G70</f>
        <v>2320840</v>
      </c>
    </row>
    <row r="71" spans="1:12" s="376" customFormat="1" ht="12.6" customHeight="1">
      <c r="A71" s="778"/>
      <c r="B71" s="778" t="s">
        <v>418</v>
      </c>
      <c r="C71" s="364"/>
      <c r="D71" s="364">
        <v>23910</v>
      </c>
      <c r="E71" s="364"/>
      <c r="F71" s="364"/>
      <c r="G71" s="779">
        <f t="shared" si="14"/>
        <v>23910</v>
      </c>
      <c r="H71" s="364"/>
      <c r="I71" s="364"/>
      <c r="J71" s="779">
        <f t="shared" si="9"/>
        <v>0</v>
      </c>
      <c r="K71" s="364">
        <f t="shared" si="3"/>
        <v>23910</v>
      </c>
    </row>
    <row r="72" spans="1:12" s="376" customFormat="1" ht="12.6" customHeight="1">
      <c r="A72" s="778"/>
      <c r="B72" s="778" t="s">
        <v>419</v>
      </c>
      <c r="C72" s="364"/>
      <c r="D72" s="364">
        <v>424060</v>
      </c>
      <c r="E72" s="364"/>
      <c r="F72" s="364"/>
      <c r="G72" s="779">
        <f t="shared" si="14"/>
        <v>424060</v>
      </c>
      <c r="H72" s="364"/>
      <c r="I72" s="364"/>
      <c r="J72" s="779">
        <f t="shared" si="9"/>
        <v>0</v>
      </c>
      <c r="K72" s="364">
        <f t="shared" si="3"/>
        <v>424060</v>
      </c>
    </row>
    <row r="73" spans="1:12" s="376" customFormat="1" ht="12.6" customHeight="1">
      <c r="A73" s="778"/>
      <c r="B73" s="778" t="s">
        <v>410</v>
      </c>
      <c r="C73" s="364"/>
      <c r="D73" s="364">
        <v>148500</v>
      </c>
      <c r="E73" s="364"/>
      <c r="F73" s="364"/>
      <c r="G73" s="779">
        <f t="shared" si="14"/>
        <v>148500</v>
      </c>
      <c r="H73" s="364"/>
      <c r="I73" s="364"/>
      <c r="J73" s="779">
        <f t="shared" si="9"/>
        <v>0</v>
      </c>
      <c r="K73" s="364">
        <f t="shared" si="3"/>
        <v>148500</v>
      </c>
    </row>
    <row r="74" spans="1:12" s="376" customFormat="1" ht="12.6" customHeight="1">
      <c r="A74" s="778"/>
      <c r="B74" s="778" t="s">
        <v>505</v>
      </c>
      <c r="C74" s="364"/>
      <c r="D74" s="364">
        <v>2800</v>
      </c>
      <c r="E74" s="364"/>
      <c r="F74" s="364"/>
      <c r="G74" s="779">
        <f t="shared" si="14"/>
        <v>2800</v>
      </c>
      <c r="H74" s="364"/>
      <c r="I74" s="364"/>
      <c r="J74" s="779">
        <f t="shared" si="9"/>
        <v>0</v>
      </c>
      <c r="K74" s="364">
        <f t="shared" si="3"/>
        <v>2800</v>
      </c>
    </row>
    <row r="75" spans="1:12" s="376" customFormat="1" ht="12.6" customHeight="1">
      <c r="A75" s="778"/>
      <c r="B75" s="778" t="s">
        <v>422</v>
      </c>
      <c r="C75" s="364"/>
      <c r="D75" s="364">
        <v>72250</v>
      </c>
      <c r="E75" s="364"/>
      <c r="F75" s="364"/>
      <c r="G75" s="779">
        <f t="shared" si="14"/>
        <v>72250</v>
      </c>
      <c r="H75" s="364"/>
      <c r="I75" s="364"/>
      <c r="J75" s="779">
        <f t="shared" si="9"/>
        <v>0</v>
      </c>
      <c r="K75" s="364">
        <f t="shared" si="3"/>
        <v>72250</v>
      </c>
    </row>
    <row r="76" spans="1:12" s="376" customFormat="1" ht="12.6" customHeight="1">
      <c r="A76" s="778"/>
      <c r="B76" s="778" t="s">
        <v>424</v>
      </c>
      <c r="C76" s="364"/>
      <c r="D76" s="364">
        <v>218455</v>
      </c>
      <c r="E76" s="364"/>
      <c r="F76" s="364"/>
      <c r="G76" s="779">
        <f t="shared" si="14"/>
        <v>218455</v>
      </c>
      <c r="H76" s="364"/>
      <c r="I76" s="364"/>
      <c r="J76" s="779">
        <f t="shared" si="9"/>
        <v>0</v>
      </c>
      <c r="K76" s="364">
        <f t="shared" si="3"/>
        <v>218455</v>
      </c>
    </row>
    <row r="77" spans="1:12" s="376" customFormat="1" ht="12.6" customHeight="1">
      <c r="A77" s="778"/>
      <c r="B77" s="778" t="s">
        <v>391</v>
      </c>
      <c r="C77" s="364"/>
      <c r="D77" s="364">
        <v>68816</v>
      </c>
      <c r="E77" s="364"/>
      <c r="F77" s="364"/>
      <c r="G77" s="779">
        <f t="shared" si="14"/>
        <v>68816</v>
      </c>
      <c r="H77" s="364"/>
      <c r="I77" s="364"/>
      <c r="J77" s="779">
        <f t="shared" si="9"/>
        <v>0</v>
      </c>
      <c r="K77" s="364">
        <f t="shared" si="3"/>
        <v>68816</v>
      </c>
    </row>
    <row r="78" spans="1:12" s="376" customFormat="1" ht="12.6" customHeight="1">
      <c r="A78" s="778"/>
      <c r="B78" s="778" t="s">
        <v>426</v>
      </c>
      <c r="C78" s="364"/>
      <c r="D78" s="364">
        <v>211427</v>
      </c>
      <c r="E78" s="364"/>
      <c r="F78" s="364"/>
      <c r="G78" s="779">
        <f t="shared" si="14"/>
        <v>211427</v>
      </c>
      <c r="H78" s="364"/>
      <c r="I78" s="364"/>
      <c r="J78" s="779">
        <f t="shared" si="9"/>
        <v>0</v>
      </c>
      <c r="K78" s="364">
        <f t="shared" si="3"/>
        <v>211427</v>
      </c>
    </row>
    <row r="79" spans="1:12" s="376" customFormat="1" ht="12.6" customHeight="1">
      <c r="A79" s="778"/>
      <c r="B79" s="778" t="s">
        <v>427</v>
      </c>
      <c r="C79" s="364"/>
      <c r="D79" s="364">
        <v>4000</v>
      </c>
      <c r="E79" s="364"/>
      <c r="F79" s="364"/>
      <c r="G79" s="779">
        <f t="shared" si="14"/>
        <v>4000</v>
      </c>
      <c r="H79" s="364"/>
      <c r="I79" s="364"/>
      <c r="J79" s="779">
        <f t="shared" si="9"/>
        <v>0</v>
      </c>
      <c r="K79" s="364">
        <f t="shared" si="3"/>
        <v>4000</v>
      </c>
    </row>
    <row r="80" spans="1:12" s="376" customFormat="1" ht="12.6" customHeight="1">
      <c r="A80" s="778"/>
      <c r="B80" s="778" t="s">
        <v>506</v>
      </c>
      <c r="C80" s="364"/>
      <c r="D80" s="364">
        <v>53100</v>
      </c>
      <c r="E80" s="364"/>
      <c r="F80" s="364"/>
      <c r="G80" s="779">
        <f t="shared" si="14"/>
        <v>53100</v>
      </c>
      <c r="H80" s="364"/>
      <c r="I80" s="364"/>
      <c r="J80" s="779">
        <f t="shared" si="9"/>
        <v>0</v>
      </c>
      <c r="K80" s="364">
        <f t="shared" ref="K80:K90" si="19">G80+H80+I80</f>
        <v>53100</v>
      </c>
    </row>
    <row r="81" spans="1:11" s="376" customFormat="1" ht="12.6" customHeight="1">
      <c r="A81" s="778"/>
      <c r="B81" s="778" t="s">
        <v>507</v>
      </c>
      <c r="C81" s="364"/>
      <c r="D81" s="364">
        <v>6380</v>
      </c>
      <c r="E81" s="364"/>
      <c r="F81" s="364"/>
      <c r="G81" s="779">
        <f t="shared" si="14"/>
        <v>6380</v>
      </c>
      <c r="H81" s="364"/>
      <c r="I81" s="364"/>
      <c r="J81" s="779">
        <f t="shared" si="9"/>
        <v>0</v>
      </c>
      <c r="K81" s="364">
        <f t="shared" si="19"/>
        <v>6380</v>
      </c>
    </row>
    <row r="82" spans="1:11" s="376" customFormat="1" ht="12.6" customHeight="1">
      <c r="A82" s="778"/>
      <c r="B82" s="778" t="s">
        <v>430</v>
      </c>
      <c r="C82" s="364"/>
      <c r="D82" s="364">
        <v>16889</v>
      </c>
      <c r="E82" s="364"/>
      <c r="F82" s="364"/>
      <c r="G82" s="779">
        <f t="shared" si="14"/>
        <v>16889</v>
      </c>
      <c r="H82" s="364"/>
      <c r="I82" s="364"/>
      <c r="J82" s="779">
        <f t="shared" si="9"/>
        <v>0</v>
      </c>
      <c r="K82" s="364">
        <f t="shared" si="19"/>
        <v>16889</v>
      </c>
    </row>
    <row r="83" spans="1:11" s="376" customFormat="1" ht="12.6" customHeight="1">
      <c r="A83" s="778"/>
      <c r="B83" s="778" t="s">
        <v>431</v>
      </c>
      <c r="C83" s="364"/>
      <c r="D83" s="364">
        <v>156886</v>
      </c>
      <c r="E83" s="364"/>
      <c r="F83" s="364"/>
      <c r="G83" s="779">
        <f t="shared" si="14"/>
        <v>156886</v>
      </c>
      <c r="H83" s="364">
        <v>83600</v>
      </c>
      <c r="I83" s="364"/>
      <c r="J83" s="779">
        <f t="shared" si="9"/>
        <v>83600</v>
      </c>
      <c r="K83" s="364">
        <f t="shared" si="19"/>
        <v>240486</v>
      </c>
    </row>
    <row r="84" spans="1:11" s="376" customFormat="1" ht="12.6" customHeight="1">
      <c r="A84" s="778"/>
      <c r="B84" s="778" t="s">
        <v>435</v>
      </c>
      <c r="C84" s="364">
        <v>55470</v>
      </c>
      <c r="D84" s="364">
        <v>388757</v>
      </c>
      <c r="E84" s="364">
        <v>10390</v>
      </c>
      <c r="F84" s="364"/>
      <c r="G84" s="779">
        <f t="shared" si="14"/>
        <v>454617</v>
      </c>
      <c r="H84" s="364"/>
      <c r="I84" s="364"/>
      <c r="J84" s="779">
        <f t="shared" si="9"/>
        <v>0</v>
      </c>
      <c r="K84" s="364">
        <f t="shared" si="19"/>
        <v>454617</v>
      </c>
    </row>
    <row r="85" spans="1:11" s="376" customFormat="1" ht="12.6" customHeight="1">
      <c r="A85" s="778"/>
      <c r="B85" s="778" t="s">
        <v>436</v>
      </c>
      <c r="C85" s="364"/>
      <c r="D85" s="364">
        <v>5300</v>
      </c>
      <c r="E85" s="364"/>
      <c r="F85" s="364"/>
      <c r="G85" s="779">
        <f t="shared" si="14"/>
        <v>5300</v>
      </c>
      <c r="H85" s="364"/>
      <c r="I85" s="364"/>
      <c r="J85" s="779">
        <f t="shared" si="9"/>
        <v>0</v>
      </c>
      <c r="K85" s="364">
        <f t="shared" si="19"/>
        <v>5300</v>
      </c>
    </row>
    <row r="86" spans="1:11" s="376" customFormat="1" ht="12.6" customHeight="1">
      <c r="A86" s="778"/>
      <c r="B86" s="778" t="s">
        <v>437</v>
      </c>
      <c r="C86" s="364"/>
      <c r="D86" s="364">
        <v>15140</v>
      </c>
      <c r="E86" s="364"/>
      <c r="F86" s="364"/>
      <c r="G86" s="779">
        <f t="shared" si="14"/>
        <v>15140</v>
      </c>
      <c r="H86" s="364"/>
      <c r="I86" s="364"/>
      <c r="J86" s="779">
        <f t="shared" si="9"/>
        <v>0</v>
      </c>
      <c r="K86" s="364">
        <f t="shared" si="19"/>
        <v>15140</v>
      </c>
    </row>
    <row r="87" spans="1:11" s="376" customFormat="1" ht="12.6" customHeight="1">
      <c r="A87" s="778"/>
      <c r="B87" s="778" t="s">
        <v>438</v>
      </c>
      <c r="C87" s="364"/>
      <c r="D87" s="364">
        <v>3500</v>
      </c>
      <c r="E87" s="364"/>
      <c r="F87" s="364"/>
      <c r="G87" s="779">
        <f t="shared" si="14"/>
        <v>3500</v>
      </c>
      <c r="H87" s="364"/>
      <c r="I87" s="364"/>
      <c r="J87" s="779">
        <f t="shared" si="9"/>
        <v>0</v>
      </c>
      <c r="K87" s="364">
        <f t="shared" si="19"/>
        <v>3500</v>
      </c>
    </row>
    <row r="88" spans="1:11" s="376" customFormat="1" ht="12.6" customHeight="1">
      <c r="A88" s="778"/>
      <c r="B88" s="778" t="s">
        <v>441</v>
      </c>
      <c r="C88" s="364"/>
      <c r="D88" s="364">
        <v>135418</v>
      </c>
      <c r="E88" s="364"/>
      <c r="F88" s="364"/>
      <c r="G88" s="779">
        <f t="shared" si="14"/>
        <v>135418</v>
      </c>
      <c r="H88" s="364"/>
      <c r="I88" s="364"/>
      <c r="J88" s="779">
        <f t="shared" si="9"/>
        <v>0</v>
      </c>
      <c r="K88" s="364">
        <f t="shared" si="19"/>
        <v>135418</v>
      </c>
    </row>
    <row r="89" spans="1:11" s="376" customFormat="1" ht="12.6" customHeight="1">
      <c r="A89" s="778"/>
      <c r="B89" s="778" t="s">
        <v>442</v>
      </c>
      <c r="C89" s="364">
        <v>6550</v>
      </c>
      <c r="D89" s="364">
        <v>111868</v>
      </c>
      <c r="E89" s="364"/>
      <c r="F89" s="364"/>
      <c r="G89" s="779">
        <f t="shared" si="14"/>
        <v>118418</v>
      </c>
      <c r="H89" s="364"/>
      <c r="I89" s="364"/>
      <c r="J89" s="779">
        <f t="shared" si="9"/>
        <v>0</v>
      </c>
      <c r="K89" s="364">
        <f t="shared" si="19"/>
        <v>118418</v>
      </c>
    </row>
    <row r="90" spans="1:11" s="376" customFormat="1" ht="12.6" customHeight="1">
      <c r="A90" s="778"/>
      <c r="B90" s="778" t="s">
        <v>445</v>
      </c>
      <c r="C90" s="364"/>
      <c r="D90" s="364">
        <v>64374</v>
      </c>
      <c r="E90" s="364"/>
      <c r="F90" s="364"/>
      <c r="G90" s="779">
        <f t="shared" si="14"/>
        <v>64374</v>
      </c>
      <c r="H90" s="364">
        <v>33000</v>
      </c>
      <c r="I90" s="364"/>
      <c r="J90" s="779">
        <f t="shared" si="9"/>
        <v>33000</v>
      </c>
      <c r="K90" s="364">
        <f t="shared" si="19"/>
        <v>97374</v>
      </c>
    </row>
    <row r="91" spans="1:11" s="374" customFormat="1" ht="18.600000000000001" customHeight="1">
      <c r="A91" s="783" t="s">
        <v>1</v>
      </c>
      <c r="B91" s="783"/>
      <c r="C91" s="784">
        <f t="shared" ref="C91:J91" si="20">C70+C67+C59+C45+C42+C39+C22+C10+C7+C20</f>
        <v>1331406.5449999999</v>
      </c>
      <c r="D91" s="784">
        <f t="shared" si="20"/>
        <v>27665038</v>
      </c>
      <c r="E91" s="784">
        <f t="shared" si="20"/>
        <v>137412</v>
      </c>
      <c r="F91" s="784">
        <f t="shared" si="20"/>
        <v>364657</v>
      </c>
      <c r="G91" s="785">
        <f t="shared" si="20"/>
        <v>29498513.545000002</v>
      </c>
      <c r="H91" s="784">
        <f t="shared" si="20"/>
        <v>1303805</v>
      </c>
      <c r="I91" s="784">
        <f t="shared" si="20"/>
        <v>703300</v>
      </c>
      <c r="J91" s="785">
        <f t="shared" si="20"/>
        <v>2007105</v>
      </c>
      <c r="K91" s="784">
        <f>+J91+G91</f>
        <v>31505618.545000002</v>
      </c>
    </row>
    <row r="92" spans="1:11" ht="10.5" customHeight="1">
      <c r="A92" s="377" t="s">
        <v>508</v>
      </c>
      <c r="B92" s="378"/>
    </row>
  </sheetData>
  <mergeCells count="2">
    <mergeCell ref="A2:K2"/>
    <mergeCell ref="A3:K3"/>
  </mergeCells>
  <hyperlinks>
    <hyperlink ref="K1" location="Indice!A1" display="VOLVER"/>
  </hyperlinks>
  <printOptions horizontalCentered="1" verticalCentered="1" gridLinesSet="0"/>
  <pageMargins left="0.75" right="0.75" top="1" bottom="1" header="0" footer="0"/>
  <pageSetup paperSize="9" orientation="portrait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showGridLines="0" showZeros="0" zoomScaleNormal="100" workbookViewId="0">
      <pane xSplit="2" ySplit="6" topLeftCell="C7" activePane="bottomRight" state="frozen"/>
      <selection sqref="A1:D1"/>
      <selection pane="topRight" sqref="A1:D1"/>
      <selection pane="bottomLeft" sqref="A1:D1"/>
      <selection pane="bottomRight" activeCell="M1" sqref="M1"/>
    </sheetView>
  </sheetViews>
  <sheetFormatPr baseColWidth="10" defaultColWidth="11.42578125" defaultRowHeight="12.75"/>
  <cols>
    <col min="1" max="1" width="8.7109375" style="381" customWidth="1"/>
    <col min="2" max="2" width="15" style="381" customWidth="1"/>
    <col min="3" max="7" width="13" style="381" customWidth="1"/>
    <col min="8" max="8" width="5.140625" style="381" customWidth="1"/>
    <col min="9" max="9" width="15.140625" style="381" customWidth="1"/>
    <col min="10" max="10" width="13.28515625" style="381" customWidth="1"/>
    <col min="11" max="11" width="5.140625" style="381" customWidth="1"/>
    <col min="12" max="12" width="13.28515625" style="381" customWidth="1"/>
    <col min="13" max="13" width="5.140625" style="381" customWidth="1"/>
    <col min="14" max="16384" width="11.42578125" style="381"/>
  </cols>
  <sheetData>
    <row r="1" spans="1:13" ht="15.75" customHeight="1">
      <c r="A1" s="379" t="s">
        <v>509</v>
      </c>
      <c r="B1" s="379"/>
      <c r="E1" s="380"/>
      <c r="F1" s="380"/>
      <c r="G1" s="380"/>
      <c r="I1" s="380"/>
      <c r="J1" s="380"/>
      <c r="L1" s="380"/>
      <c r="M1" s="831" t="s">
        <v>1002</v>
      </c>
    </row>
    <row r="2" spans="1:13" ht="24.75" customHeight="1">
      <c r="A2" s="939" t="s">
        <v>510</v>
      </c>
      <c r="B2" s="939"/>
      <c r="C2" s="939"/>
      <c r="D2" s="939"/>
      <c r="E2" s="939"/>
      <c r="F2" s="939"/>
      <c r="G2" s="939"/>
      <c r="H2" s="939"/>
      <c r="I2" s="939"/>
      <c r="J2" s="939"/>
      <c r="K2" s="939"/>
      <c r="L2" s="939"/>
      <c r="M2" s="939"/>
    </row>
    <row r="3" spans="1:13" ht="17.25" customHeight="1">
      <c r="A3" s="940" t="s">
        <v>511</v>
      </c>
      <c r="B3" s="940"/>
      <c r="C3" s="940"/>
      <c r="D3" s="940"/>
      <c r="E3" s="940"/>
      <c r="F3" s="940"/>
      <c r="G3" s="940"/>
      <c r="H3" s="940"/>
      <c r="I3" s="940"/>
      <c r="J3" s="940"/>
      <c r="K3" s="940"/>
      <c r="L3" s="940"/>
      <c r="M3" s="940"/>
    </row>
    <row r="4" spans="1:13" s="385" customFormat="1" ht="12.75" customHeight="1">
      <c r="A4" s="382"/>
      <c r="B4" s="382"/>
      <c r="C4" s="382"/>
      <c r="D4" s="382"/>
      <c r="E4" s="382"/>
      <c r="F4" s="382"/>
      <c r="G4" s="383"/>
      <c r="H4" s="384"/>
      <c r="I4" s="382"/>
      <c r="J4" s="383"/>
      <c r="K4" s="384"/>
      <c r="L4" s="321"/>
      <c r="M4" s="322" t="s">
        <v>130</v>
      </c>
    </row>
    <row r="5" spans="1:13" ht="36" customHeight="1">
      <c r="A5" s="941" t="s">
        <v>512</v>
      </c>
      <c r="B5" s="941"/>
      <c r="C5" s="386" t="s">
        <v>292</v>
      </c>
      <c r="D5" s="386" t="s">
        <v>513</v>
      </c>
      <c r="E5" s="386" t="s">
        <v>514</v>
      </c>
      <c r="F5" s="386" t="s">
        <v>296</v>
      </c>
      <c r="G5" s="912" t="s">
        <v>306</v>
      </c>
      <c r="H5" s="913"/>
      <c r="I5" s="386" t="s">
        <v>515</v>
      </c>
      <c r="J5" s="914" t="s">
        <v>308</v>
      </c>
      <c r="K5" s="915"/>
      <c r="L5" s="914" t="s">
        <v>216</v>
      </c>
      <c r="M5" s="916"/>
    </row>
    <row r="6" spans="1:13" ht="15.75" customHeight="1">
      <c r="A6" s="387" t="s">
        <v>516</v>
      </c>
      <c r="B6" s="786"/>
      <c r="C6" s="388" t="s">
        <v>517</v>
      </c>
      <c r="D6" s="388" t="s">
        <v>295</v>
      </c>
      <c r="E6" s="388" t="s">
        <v>518</v>
      </c>
      <c r="F6" s="388" t="s">
        <v>519</v>
      </c>
      <c r="G6" s="787" t="s">
        <v>310</v>
      </c>
      <c r="H6" s="788" t="s">
        <v>311</v>
      </c>
      <c r="I6" s="388" t="s">
        <v>295</v>
      </c>
      <c r="J6" s="787" t="s">
        <v>520</v>
      </c>
      <c r="K6" s="788" t="s">
        <v>313</v>
      </c>
      <c r="L6" s="789" t="s">
        <v>216</v>
      </c>
      <c r="M6" s="790" t="s">
        <v>314</v>
      </c>
    </row>
    <row r="7" spans="1:13" s="396" customFormat="1" ht="20.25" customHeight="1">
      <c r="A7" s="389" t="s">
        <v>315</v>
      </c>
      <c r="B7" s="390"/>
      <c r="C7" s="391">
        <f>SUM(C8:C9)</f>
        <v>262359</v>
      </c>
      <c r="D7" s="391">
        <f>SUM(D8:D9)</f>
        <v>15680</v>
      </c>
      <c r="E7" s="391">
        <f t="shared" ref="E7" si="0">SUM(E8:E9)</f>
        <v>0</v>
      </c>
      <c r="F7" s="391">
        <f>SUM(F8:F9)</f>
        <v>0</v>
      </c>
      <c r="G7" s="392">
        <f>SUM(G8:G9)</f>
        <v>278039</v>
      </c>
      <c r="H7" s="393">
        <f>G7/G$29</f>
        <v>3.6329533204847615E-2</v>
      </c>
      <c r="I7" s="391">
        <f>SUM(I8:I9)</f>
        <v>0</v>
      </c>
      <c r="J7" s="392">
        <f>SUM(J8:J9)</f>
        <v>0</v>
      </c>
      <c r="K7" s="394">
        <f>J7/J$29</f>
        <v>0</v>
      </c>
      <c r="L7" s="391">
        <f t="shared" ref="L7:L25" si="1">J7+G7</f>
        <v>278039</v>
      </c>
      <c r="M7" s="395">
        <f>L7/L$29</f>
        <v>3.513690539603153E-2</v>
      </c>
    </row>
    <row r="8" spans="1:13" s="403" customFormat="1" ht="13.5" customHeight="1">
      <c r="A8" s="397"/>
      <c r="B8" s="398" t="s">
        <v>317</v>
      </c>
      <c r="C8" s="399">
        <v>219789</v>
      </c>
      <c r="D8" s="399">
        <v>15680</v>
      </c>
      <c r="E8" s="399"/>
      <c r="F8" s="399"/>
      <c r="G8" s="400">
        <f>SUM(C8:F8)</f>
        <v>235469</v>
      </c>
      <c r="H8" s="791"/>
      <c r="I8" s="399"/>
      <c r="J8" s="400">
        <f>SUM(I8:I8)</f>
        <v>0</v>
      </c>
      <c r="K8" s="401"/>
      <c r="L8" s="399">
        <f t="shared" si="1"/>
        <v>235469</v>
      </c>
      <c r="M8" s="402"/>
    </row>
    <row r="9" spans="1:13" s="403" customFormat="1" ht="13.5" customHeight="1">
      <c r="A9" s="397"/>
      <c r="B9" s="398" t="s">
        <v>521</v>
      </c>
      <c r="C9" s="399">
        <v>42570</v>
      </c>
      <c r="D9" s="399"/>
      <c r="E9" s="399"/>
      <c r="F9" s="399"/>
      <c r="G9" s="400">
        <f>SUM(C9:F9)</f>
        <v>42570</v>
      </c>
      <c r="H9" s="791"/>
      <c r="I9" s="399"/>
      <c r="J9" s="400">
        <f>SUM(I9:I9)</f>
        <v>0</v>
      </c>
      <c r="K9" s="401"/>
      <c r="L9" s="399">
        <f t="shared" si="1"/>
        <v>42570</v>
      </c>
      <c r="M9" s="402"/>
    </row>
    <row r="10" spans="1:13" s="409" customFormat="1" ht="19.5" customHeight="1">
      <c r="A10" s="404" t="s">
        <v>460</v>
      </c>
      <c r="B10" s="405"/>
      <c r="C10" s="391">
        <f t="shared" ref="C10:G10" si="2">SUM(C11:C11)</f>
        <v>340110</v>
      </c>
      <c r="D10" s="391">
        <f t="shared" si="2"/>
        <v>0</v>
      </c>
      <c r="E10" s="391">
        <f t="shared" si="2"/>
        <v>0</v>
      </c>
      <c r="F10" s="391">
        <f t="shared" si="2"/>
        <v>0</v>
      </c>
      <c r="G10" s="406">
        <f t="shared" si="2"/>
        <v>340110</v>
      </c>
      <c r="H10" s="407">
        <f>G10/G$29</f>
        <v>4.4439943814719239E-2</v>
      </c>
      <c r="I10" s="391">
        <f>SUM(I11:I11)</f>
        <v>0</v>
      </c>
      <c r="J10" s="406">
        <f>SUM(J11:J11)</f>
        <v>0</v>
      </c>
      <c r="K10" s="408">
        <f>J10/J$29</f>
        <v>0</v>
      </c>
      <c r="L10" s="391">
        <f t="shared" si="1"/>
        <v>340110</v>
      </c>
      <c r="M10" s="395">
        <f>L10/L$29</f>
        <v>4.298106702385019E-2</v>
      </c>
    </row>
    <row r="11" spans="1:13" s="414" customFormat="1" ht="13.5" customHeight="1">
      <c r="A11" s="410"/>
      <c r="B11" s="411" t="s">
        <v>323</v>
      </c>
      <c r="C11" s="412">
        <v>340110</v>
      </c>
      <c r="D11" s="412"/>
      <c r="E11" s="412"/>
      <c r="F11" s="412"/>
      <c r="G11" s="400">
        <f>SUM(C11:F11)</f>
        <v>340110</v>
      </c>
      <c r="H11" s="401"/>
      <c r="I11" s="412"/>
      <c r="J11" s="400">
        <f>SUM(I11:I11)</f>
        <v>0</v>
      </c>
      <c r="K11" s="401"/>
      <c r="L11" s="399">
        <f t="shared" si="1"/>
        <v>340110</v>
      </c>
      <c r="M11" s="413"/>
    </row>
    <row r="12" spans="1:13" s="409" customFormat="1" ht="18.75" customHeight="1">
      <c r="A12" s="405" t="s">
        <v>335</v>
      </c>
      <c r="B12" s="405"/>
      <c r="C12" s="391">
        <f t="shared" ref="C12:G12" si="3">SUM(C13:C14)</f>
        <v>0</v>
      </c>
      <c r="D12" s="391">
        <f t="shared" si="3"/>
        <v>1158347</v>
      </c>
      <c r="E12" s="391">
        <f t="shared" si="3"/>
        <v>0</v>
      </c>
      <c r="F12" s="391">
        <f t="shared" si="3"/>
        <v>0</v>
      </c>
      <c r="G12" s="406">
        <f t="shared" si="3"/>
        <v>1158347</v>
      </c>
      <c r="H12" s="407">
        <f>G12/G$29</f>
        <v>0.15135360794433736</v>
      </c>
      <c r="I12" s="391">
        <f>SUM(I13:I14)</f>
        <v>20475</v>
      </c>
      <c r="J12" s="406">
        <f>SUM(J13:J14)</f>
        <v>20475</v>
      </c>
      <c r="K12" s="408">
        <f>J12/J$29</f>
        <v>7.8820028563839406E-2</v>
      </c>
      <c r="L12" s="391">
        <f t="shared" si="1"/>
        <v>1178822</v>
      </c>
      <c r="M12" s="395">
        <f>L12/L$29</f>
        <v>0.14897247182143755</v>
      </c>
    </row>
    <row r="13" spans="1:13" s="414" customFormat="1" ht="13.5" customHeight="1">
      <c r="A13" s="410"/>
      <c r="B13" s="411" t="s">
        <v>522</v>
      </c>
      <c r="C13" s="412"/>
      <c r="D13" s="412">
        <v>448724</v>
      </c>
      <c r="E13" s="412"/>
      <c r="F13" s="412"/>
      <c r="G13" s="400">
        <f>SUM(C13:F13)</f>
        <v>448724</v>
      </c>
      <c r="H13" s="401"/>
      <c r="I13" s="412">
        <v>20475</v>
      </c>
      <c r="J13" s="400">
        <f>SUM(I13:I13)</f>
        <v>20475</v>
      </c>
      <c r="K13" s="401"/>
      <c r="L13" s="399">
        <f t="shared" si="1"/>
        <v>469199</v>
      </c>
      <c r="M13" s="413"/>
    </row>
    <row r="14" spans="1:13" s="414" customFormat="1" ht="13.5" customHeight="1">
      <c r="A14" s="410"/>
      <c r="B14" s="411" t="s">
        <v>465</v>
      </c>
      <c r="C14" s="412"/>
      <c r="D14" s="412">
        <v>709623</v>
      </c>
      <c r="E14" s="412"/>
      <c r="F14" s="412"/>
      <c r="G14" s="400">
        <f>SUM(C14:F14)</f>
        <v>709623</v>
      </c>
      <c r="H14" s="401"/>
      <c r="I14" s="412">
        <v>0</v>
      </c>
      <c r="J14" s="400">
        <f>SUM(I14:I14)</f>
        <v>0</v>
      </c>
      <c r="K14" s="401"/>
      <c r="L14" s="399">
        <f t="shared" si="1"/>
        <v>709623</v>
      </c>
      <c r="M14" s="413"/>
    </row>
    <row r="15" spans="1:13" s="409" customFormat="1" ht="18.75" customHeight="1">
      <c r="A15" s="405" t="s">
        <v>523</v>
      </c>
      <c r="B15" s="405"/>
      <c r="C15" s="415">
        <f>SUM(C16:C25)</f>
        <v>660253</v>
      </c>
      <c r="D15" s="415">
        <f>SUM(D16:D25)</f>
        <v>5176691</v>
      </c>
      <c r="E15" s="415">
        <f>SUM(E16:E25)</f>
        <v>2600</v>
      </c>
      <c r="F15" s="415">
        <f>SUM(F16:F25)</f>
        <v>2950</v>
      </c>
      <c r="G15" s="406">
        <f>SUM(G16:G25)</f>
        <v>5842494</v>
      </c>
      <c r="H15" s="407">
        <f>G15/G$29</f>
        <v>0.76340038545715871</v>
      </c>
      <c r="I15" s="415">
        <f>SUM(I16:I25)</f>
        <v>239294</v>
      </c>
      <c r="J15" s="406">
        <f>SUM(J16:J25)</f>
        <v>239294</v>
      </c>
      <c r="K15" s="408">
        <f>J15/J$29</f>
        <v>0.92117997143616059</v>
      </c>
      <c r="L15" s="391">
        <f t="shared" si="1"/>
        <v>6081788</v>
      </c>
      <c r="M15" s="395">
        <f>L15/L$29</f>
        <v>0.76857998192598809</v>
      </c>
    </row>
    <row r="16" spans="1:13" s="414" customFormat="1" ht="13.5" customHeight="1">
      <c r="A16" s="410"/>
      <c r="B16" s="411" t="s">
        <v>341</v>
      </c>
      <c r="C16" s="412">
        <v>184158</v>
      </c>
      <c r="D16" s="412">
        <v>250390</v>
      </c>
      <c r="E16" s="412"/>
      <c r="F16" s="412"/>
      <c r="G16" s="400">
        <f t="shared" ref="G16:G25" si="4">SUM(C16:F16)</f>
        <v>434548</v>
      </c>
      <c r="H16" s="401"/>
      <c r="I16" s="412"/>
      <c r="J16" s="400">
        <f t="shared" ref="J16:J25" si="5">SUM(I16:I16)</f>
        <v>0</v>
      </c>
      <c r="K16" s="401"/>
      <c r="L16" s="399">
        <f t="shared" si="1"/>
        <v>434548</v>
      </c>
      <c r="M16" s="413"/>
    </row>
    <row r="17" spans="1:13" s="403" customFormat="1" ht="13.5" customHeight="1">
      <c r="A17" s="397"/>
      <c r="B17" s="398" t="s">
        <v>342</v>
      </c>
      <c r="C17" s="399">
        <v>64307</v>
      </c>
      <c r="D17" s="399">
        <v>28700</v>
      </c>
      <c r="E17" s="399">
        <v>2600</v>
      </c>
      <c r="F17" s="399">
        <v>2950</v>
      </c>
      <c r="G17" s="400">
        <f t="shared" si="4"/>
        <v>98557</v>
      </c>
      <c r="H17" s="401"/>
      <c r="I17" s="399"/>
      <c r="J17" s="400">
        <f t="shared" si="5"/>
        <v>0</v>
      </c>
      <c r="K17" s="401"/>
      <c r="L17" s="399">
        <f t="shared" si="1"/>
        <v>98557</v>
      </c>
      <c r="M17" s="413"/>
    </row>
    <row r="18" spans="1:13" s="414" customFormat="1" ht="13.5" customHeight="1">
      <c r="A18" s="410"/>
      <c r="B18" s="411" t="s">
        <v>343</v>
      </c>
      <c r="C18" s="412"/>
      <c r="D18" s="412">
        <v>33500</v>
      </c>
      <c r="E18" s="412"/>
      <c r="F18" s="412"/>
      <c r="G18" s="400">
        <f t="shared" si="4"/>
        <v>33500</v>
      </c>
      <c r="H18" s="401"/>
      <c r="I18" s="412">
        <v>80680</v>
      </c>
      <c r="J18" s="400">
        <f t="shared" si="5"/>
        <v>80680</v>
      </c>
      <c r="K18" s="401"/>
      <c r="L18" s="399">
        <f t="shared" si="1"/>
        <v>114180</v>
      </c>
      <c r="M18" s="413"/>
    </row>
    <row r="19" spans="1:13" s="414" customFormat="1" ht="13.5" customHeight="1">
      <c r="A19" s="410"/>
      <c r="B19" s="411" t="s">
        <v>345</v>
      </c>
      <c r="C19" s="412"/>
      <c r="D19" s="412">
        <v>417980</v>
      </c>
      <c r="E19" s="412"/>
      <c r="F19" s="412"/>
      <c r="G19" s="400">
        <f t="shared" si="4"/>
        <v>417980</v>
      </c>
      <c r="H19" s="401"/>
      <c r="I19" s="412">
        <v>9102</v>
      </c>
      <c r="J19" s="400">
        <f t="shared" si="5"/>
        <v>9102</v>
      </c>
      <c r="K19" s="401"/>
      <c r="L19" s="399">
        <f t="shared" si="1"/>
        <v>427082</v>
      </c>
      <c r="M19" s="413"/>
    </row>
    <row r="20" spans="1:13" s="414" customFormat="1" ht="13.5" customHeight="1">
      <c r="A20" s="410"/>
      <c r="B20" s="411" t="s">
        <v>346</v>
      </c>
      <c r="C20" s="412">
        <v>121973</v>
      </c>
      <c r="D20" s="412">
        <v>822104</v>
      </c>
      <c r="E20" s="412"/>
      <c r="F20" s="412"/>
      <c r="G20" s="400">
        <f t="shared" si="4"/>
        <v>944077</v>
      </c>
      <c r="H20" s="401"/>
      <c r="I20" s="412"/>
      <c r="J20" s="400">
        <f t="shared" si="5"/>
        <v>0</v>
      </c>
      <c r="K20" s="401"/>
      <c r="L20" s="399">
        <f t="shared" si="1"/>
        <v>944077</v>
      </c>
      <c r="M20" s="413"/>
    </row>
    <row r="21" spans="1:13" s="414" customFormat="1" ht="13.5" customHeight="1">
      <c r="A21" s="410"/>
      <c r="B21" s="411" t="s">
        <v>524</v>
      </c>
      <c r="C21" s="412">
        <v>44450</v>
      </c>
      <c r="D21" s="412">
        <v>1157913</v>
      </c>
      <c r="E21" s="412"/>
      <c r="F21" s="412"/>
      <c r="G21" s="400">
        <f t="shared" si="4"/>
        <v>1202363</v>
      </c>
      <c r="H21" s="401"/>
      <c r="I21" s="412">
        <v>112382</v>
      </c>
      <c r="J21" s="400">
        <f t="shared" si="5"/>
        <v>112382</v>
      </c>
      <c r="K21" s="401"/>
      <c r="L21" s="399">
        <f t="shared" si="1"/>
        <v>1314745</v>
      </c>
      <c r="M21" s="413"/>
    </row>
    <row r="22" spans="1:13" s="414" customFormat="1" ht="13.5" customHeight="1">
      <c r="A22" s="410"/>
      <c r="B22" s="411" t="s">
        <v>349</v>
      </c>
      <c r="C22" s="412"/>
      <c r="D22" s="412">
        <v>230515</v>
      </c>
      <c r="E22" s="412"/>
      <c r="F22" s="412"/>
      <c r="G22" s="400">
        <f t="shared" si="4"/>
        <v>230515</v>
      </c>
      <c r="H22" s="401"/>
      <c r="I22" s="412"/>
      <c r="J22" s="400">
        <f t="shared" si="5"/>
        <v>0</v>
      </c>
      <c r="K22" s="401"/>
      <c r="L22" s="399">
        <f t="shared" si="1"/>
        <v>230515</v>
      </c>
      <c r="M22" s="413"/>
    </row>
    <row r="23" spans="1:13" s="414" customFormat="1" ht="13.5" customHeight="1">
      <c r="A23" s="410"/>
      <c r="B23" s="411" t="s">
        <v>350</v>
      </c>
      <c r="C23" s="412"/>
      <c r="D23" s="412">
        <v>347159</v>
      </c>
      <c r="E23" s="412"/>
      <c r="F23" s="412"/>
      <c r="G23" s="400">
        <f t="shared" si="4"/>
        <v>347159</v>
      </c>
      <c r="H23" s="401"/>
      <c r="I23" s="412">
        <v>37130</v>
      </c>
      <c r="J23" s="400">
        <f t="shared" si="5"/>
        <v>37130</v>
      </c>
      <c r="K23" s="401"/>
      <c r="L23" s="399">
        <f t="shared" si="1"/>
        <v>384289</v>
      </c>
      <c r="M23" s="413"/>
    </row>
    <row r="24" spans="1:13" s="414" customFormat="1" ht="13.5" customHeight="1">
      <c r="A24" s="410"/>
      <c r="B24" s="411" t="s">
        <v>351</v>
      </c>
      <c r="C24" s="412"/>
      <c r="D24" s="412">
        <v>1521781</v>
      </c>
      <c r="E24" s="412"/>
      <c r="F24" s="412"/>
      <c r="G24" s="400">
        <f t="shared" si="4"/>
        <v>1521781</v>
      </c>
      <c r="H24" s="401"/>
      <c r="I24" s="412"/>
      <c r="J24" s="400">
        <f t="shared" si="5"/>
        <v>0</v>
      </c>
      <c r="K24" s="401"/>
      <c r="L24" s="399">
        <f t="shared" si="1"/>
        <v>1521781</v>
      </c>
      <c r="M24" s="413"/>
    </row>
    <row r="25" spans="1:13" s="403" customFormat="1" ht="13.5" customHeight="1">
      <c r="A25" s="397"/>
      <c r="B25" s="398" t="s">
        <v>352</v>
      </c>
      <c r="C25" s="399">
        <v>245365</v>
      </c>
      <c r="D25" s="399">
        <v>366649</v>
      </c>
      <c r="E25" s="399"/>
      <c r="F25" s="399"/>
      <c r="G25" s="400">
        <f t="shared" si="4"/>
        <v>612014</v>
      </c>
      <c r="H25" s="401"/>
      <c r="I25" s="399"/>
      <c r="J25" s="400">
        <f t="shared" si="5"/>
        <v>0</v>
      </c>
      <c r="K25" s="401"/>
      <c r="L25" s="399">
        <f t="shared" si="1"/>
        <v>612014</v>
      </c>
      <c r="M25" s="413"/>
    </row>
    <row r="26" spans="1:13" s="409" customFormat="1" ht="19.5" customHeight="1">
      <c r="A26" s="404" t="s">
        <v>326</v>
      </c>
      <c r="B26" s="405"/>
      <c r="C26" s="391">
        <f>SUM(C27:C28)</f>
        <v>17960</v>
      </c>
      <c r="D26" s="391">
        <f t="shared" ref="D26:L26" si="6">SUM(D27:D28)</f>
        <v>16300</v>
      </c>
      <c r="E26" s="391">
        <f t="shared" si="6"/>
        <v>0</v>
      </c>
      <c r="F26" s="391">
        <f t="shared" si="6"/>
        <v>0</v>
      </c>
      <c r="G26" s="406">
        <f t="shared" si="6"/>
        <v>34260</v>
      </c>
      <c r="H26" s="407">
        <f>G26/G$29</f>
        <v>4.4765295789370527E-3</v>
      </c>
      <c r="I26" s="391">
        <f t="shared" si="6"/>
        <v>0</v>
      </c>
      <c r="J26" s="406">
        <f t="shared" si="6"/>
        <v>0</v>
      </c>
      <c r="K26" s="408">
        <f>J26/J$29</f>
        <v>0</v>
      </c>
      <c r="L26" s="391">
        <f t="shared" si="6"/>
        <v>34260</v>
      </c>
      <c r="M26" s="395">
        <f>L26/L$29</f>
        <v>4.3295738326926802E-3</v>
      </c>
    </row>
    <row r="27" spans="1:13" s="414" customFormat="1" ht="13.5" customHeight="1">
      <c r="A27" s="410"/>
      <c r="B27" s="411" t="s">
        <v>327</v>
      </c>
      <c r="C27" s="412">
        <v>17960</v>
      </c>
      <c r="D27" s="412"/>
      <c r="E27" s="412"/>
      <c r="F27" s="412"/>
      <c r="G27" s="400">
        <f>SUM(C27:F27)</f>
        <v>17960</v>
      </c>
      <c r="H27" s="401"/>
      <c r="I27" s="412"/>
      <c r="J27" s="400">
        <f>SUM(I27:I27)</f>
        <v>0</v>
      </c>
      <c r="K27" s="401"/>
      <c r="L27" s="399">
        <f>J27+G27</f>
        <v>17960</v>
      </c>
      <c r="M27" s="413"/>
    </row>
    <row r="28" spans="1:13" s="414" customFormat="1" ht="13.5" customHeight="1">
      <c r="A28" s="410"/>
      <c r="B28" s="411" t="s">
        <v>525</v>
      </c>
      <c r="C28" s="412"/>
      <c r="D28" s="412">
        <v>16300</v>
      </c>
      <c r="E28" s="412"/>
      <c r="F28" s="412"/>
      <c r="G28" s="400">
        <f>SUM(C28:F28)</f>
        <v>16300</v>
      </c>
      <c r="H28" s="401"/>
      <c r="I28" s="412"/>
      <c r="J28" s="400">
        <f>SUM(I28:I28)</f>
        <v>0</v>
      </c>
      <c r="K28" s="401"/>
      <c r="L28" s="399">
        <f>J28+G28</f>
        <v>16300</v>
      </c>
      <c r="M28" s="413"/>
    </row>
    <row r="29" spans="1:13" s="420" customFormat="1" ht="21.75" customHeight="1">
      <c r="A29" s="416" t="s">
        <v>1</v>
      </c>
      <c r="B29" s="417"/>
      <c r="C29" s="792">
        <f>C15+C12+C10+C7+C26</f>
        <v>1280682</v>
      </c>
      <c r="D29" s="792">
        <f>D15+D12+D10+D7+D26</f>
        <v>6367018</v>
      </c>
      <c r="E29" s="792">
        <f>E15+E12+E10+E7+E26</f>
        <v>2600</v>
      </c>
      <c r="F29" s="792">
        <f>F15+F12+F10+F7+F26</f>
        <v>2950</v>
      </c>
      <c r="G29" s="793">
        <f>G15+G12+G10+G7+G26</f>
        <v>7653250</v>
      </c>
      <c r="H29" s="418"/>
      <c r="I29" s="792">
        <f>I15+I12+I10+I7+I26</f>
        <v>259769</v>
      </c>
      <c r="J29" s="793">
        <f>J15+J12+J10+J7+J26</f>
        <v>259769</v>
      </c>
      <c r="K29" s="418"/>
      <c r="L29" s="792">
        <f>L15+L12+L10+L7+L26</f>
        <v>7913019</v>
      </c>
      <c r="M29" s="419"/>
    </row>
    <row r="30" spans="1:13" s="403" customFormat="1" ht="17.25" customHeight="1">
      <c r="A30" s="421" t="s">
        <v>353</v>
      </c>
      <c r="B30" s="422"/>
      <c r="C30" s="423">
        <f>C15+C12</f>
        <v>660253</v>
      </c>
      <c r="D30" s="423">
        <f>D15+D12</f>
        <v>6335038</v>
      </c>
      <c r="E30" s="423">
        <f>E15+E12</f>
        <v>2600</v>
      </c>
      <c r="F30" s="423">
        <f>F15+F12</f>
        <v>2950</v>
      </c>
      <c r="G30" s="392">
        <f>G15+G12</f>
        <v>7000841</v>
      </c>
      <c r="H30" s="394"/>
      <c r="I30" s="423">
        <f>I15+I12</f>
        <v>259769</v>
      </c>
      <c r="J30" s="392">
        <f>J15+J12</f>
        <v>259769</v>
      </c>
      <c r="K30" s="394"/>
      <c r="L30" s="423">
        <f>J30+G30</f>
        <v>7260610</v>
      </c>
      <c r="M30" s="424"/>
    </row>
    <row r="31" spans="1:13" s="403" customFormat="1" ht="22.5" customHeight="1">
      <c r="A31" s="794" t="s">
        <v>850</v>
      </c>
      <c r="B31" s="794"/>
      <c r="C31" s="425">
        <f>C30/C29</f>
        <v>0.51554796584944584</v>
      </c>
      <c r="D31" s="425">
        <f>D30/D29</f>
        <v>0.99497724052295755</v>
      </c>
      <c r="E31" s="425">
        <f t="shared" ref="E31" si="7">E30/E29</f>
        <v>1</v>
      </c>
      <c r="F31" s="425">
        <f>F30/F29</f>
        <v>1</v>
      </c>
      <c r="G31" s="426">
        <f>G30/G29</f>
        <v>0.9147539934014961</v>
      </c>
      <c r="H31" s="427"/>
      <c r="I31" s="425">
        <f>I30/I29</f>
        <v>1</v>
      </c>
      <c r="J31" s="426">
        <f>J30/J29</f>
        <v>1</v>
      </c>
      <c r="K31" s="427"/>
      <c r="L31" s="425">
        <f>L30/L29</f>
        <v>0.91755245374742556</v>
      </c>
      <c r="M31" s="428"/>
    </row>
    <row r="32" spans="1:13" ht="26.25" customHeight="1">
      <c r="A32" s="932" t="s">
        <v>526</v>
      </c>
      <c r="B32" s="932"/>
      <c r="C32" s="932"/>
      <c r="D32" s="932"/>
      <c r="E32" s="932"/>
      <c r="F32" s="932"/>
      <c r="G32" s="932"/>
      <c r="H32" s="932"/>
      <c r="I32" s="932"/>
      <c r="J32" s="932"/>
      <c r="K32" s="932"/>
      <c r="L32" s="932"/>
    </row>
    <row r="33" spans="1:7" ht="9.75" customHeight="1">
      <c r="A33" s="429"/>
      <c r="B33" s="430"/>
    </row>
    <row r="34" spans="1:7">
      <c r="A34" s="385"/>
      <c r="B34" s="430"/>
    </row>
    <row r="35" spans="1:7">
      <c r="B35" s="430"/>
      <c r="G35" s="431">
        <v>0</v>
      </c>
    </row>
    <row r="36" spans="1:7">
      <c r="B36" s="430"/>
    </row>
  </sheetData>
  <mergeCells count="7">
    <mergeCell ref="A32:L32"/>
    <mergeCell ref="A2:M2"/>
    <mergeCell ref="A3:M3"/>
    <mergeCell ref="A5:B5"/>
    <mergeCell ref="G5:H5"/>
    <mergeCell ref="J5:K5"/>
    <mergeCell ref="L5:M5"/>
  </mergeCells>
  <hyperlinks>
    <hyperlink ref="M1" location="Indice!A1" display="VOLVER"/>
  </hyperlinks>
  <printOptions horizontalCentered="1" verticalCentered="1" gridLinesSet="0"/>
  <pageMargins left="0.75" right="0.75" top="1" bottom="1" header="0" footer="0"/>
  <pageSetup paperSize="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showGridLines="0" showZeros="0" topLeftCell="A49" workbookViewId="0">
      <selection activeCell="C63" sqref="C63"/>
    </sheetView>
  </sheetViews>
  <sheetFormatPr baseColWidth="10" defaultColWidth="11.42578125" defaultRowHeight="13.5"/>
  <cols>
    <col min="1" max="1" width="3.5703125" style="434" customWidth="1"/>
    <col min="2" max="2" width="16" style="434" customWidth="1"/>
    <col min="3" max="6" width="14.140625" style="433" customWidth="1"/>
    <col min="7" max="7" width="15" style="433" customWidth="1"/>
    <col min="8" max="8" width="13" style="433" customWidth="1"/>
    <col min="9" max="9" width="13.7109375" style="433" customWidth="1"/>
    <col min="10" max="10" width="14.28515625" style="433" customWidth="1"/>
    <col min="11" max="16384" width="11.42578125" style="434"/>
  </cols>
  <sheetData>
    <row r="1" spans="1:10" ht="12" customHeight="1">
      <c r="A1" s="432" t="s">
        <v>527</v>
      </c>
      <c r="B1" s="432"/>
      <c r="J1" s="830" t="s">
        <v>1002</v>
      </c>
    </row>
    <row r="2" spans="1:10" s="435" customFormat="1" ht="29.25" customHeight="1">
      <c r="A2" s="942" t="s">
        <v>528</v>
      </c>
      <c r="B2" s="942"/>
      <c r="C2" s="942"/>
      <c r="D2" s="942"/>
      <c r="E2" s="942"/>
      <c r="F2" s="942"/>
      <c r="G2" s="942"/>
      <c r="H2" s="942"/>
      <c r="I2" s="942"/>
      <c r="J2" s="942"/>
    </row>
    <row r="3" spans="1:10" s="436" customFormat="1" ht="17.25" customHeight="1">
      <c r="A3" s="943" t="s">
        <v>529</v>
      </c>
      <c r="B3" s="943"/>
      <c r="C3" s="943"/>
      <c r="D3" s="943"/>
      <c r="E3" s="943"/>
      <c r="F3" s="943"/>
      <c r="G3" s="943"/>
      <c r="H3" s="943"/>
      <c r="I3" s="943"/>
      <c r="J3" s="943"/>
    </row>
    <row r="4" spans="1:10" s="440" customFormat="1" ht="13.5" customHeight="1">
      <c r="A4" s="437"/>
      <c r="B4" s="437"/>
      <c r="C4" s="438"/>
      <c r="D4" s="438"/>
      <c r="E4" s="438"/>
      <c r="F4" s="438"/>
      <c r="G4" s="439"/>
      <c r="H4" s="438"/>
      <c r="I4" s="439"/>
      <c r="J4" s="439" t="s">
        <v>130</v>
      </c>
    </row>
    <row r="5" spans="1:10" ht="33.75" customHeight="1">
      <c r="A5" s="441" t="s">
        <v>358</v>
      </c>
      <c r="B5" s="442"/>
      <c r="C5" s="795" t="s">
        <v>530</v>
      </c>
      <c r="D5" s="795" t="s">
        <v>513</v>
      </c>
      <c r="E5" s="795" t="s">
        <v>851</v>
      </c>
      <c r="F5" s="795" t="s">
        <v>296</v>
      </c>
      <c r="G5" s="768" t="s">
        <v>306</v>
      </c>
      <c r="H5" s="795" t="s">
        <v>531</v>
      </c>
      <c r="I5" s="768" t="s">
        <v>479</v>
      </c>
      <c r="J5" s="796" t="s">
        <v>216</v>
      </c>
    </row>
    <row r="6" spans="1:10" ht="27.75" customHeight="1">
      <c r="A6" s="797" t="s">
        <v>359</v>
      </c>
      <c r="B6" s="443"/>
      <c r="C6" s="798" t="s">
        <v>532</v>
      </c>
      <c r="D6" s="798" t="s">
        <v>533</v>
      </c>
      <c r="E6" s="444" t="s">
        <v>518</v>
      </c>
      <c r="F6" s="444" t="s">
        <v>519</v>
      </c>
      <c r="G6" s="771" t="s">
        <v>310</v>
      </c>
      <c r="H6" s="799" t="s">
        <v>295</v>
      </c>
      <c r="I6" s="771" t="s">
        <v>312</v>
      </c>
      <c r="J6" s="799" t="s">
        <v>216</v>
      </c>
    </row>
    <row r="7" spans="1:10" s="447" customFormat="1" ht="26.25" customHeight="1">
      <c r="A7" s="445" t="s">
        <v>361</v>
      </c>
      <c r="B7" s="445"/>
      <c r="C7" s="446">
        <f>SUM(C8:C8)</f>
        <v>9500</v>
      </c>
      <c r="D7" s="446">
        <f>SUM(D8:D8)</f>
        <v>0</v>
      </c>
      <c r="E7" s="446">
        <f>SUM(E8:E8)</f>
        <v>0</v>
      </c>
      <c r="F7" s="446">
        <f>SUM(F8:F8)</f>
        <v>0</v>
      </c>
      <c r="G7" s="446">
        <f>SUM(C7:F7)</f>
        <v>9500</v>
      </c>
      <c r="H7" s="446">
        <f>SUM(H8:H8)</f>
        <v>0</v>
      </c>
      <c r="I7" s="446">
        <f>H7</f>
        <v>0</v>
      </c>
      <c r="J7" s="446">
        <f>+I7+G7</f>
        <v>9500</v>
      </c>
    </row>
    <row r="8" spans="1:10" s="448" customFormat="1" ht="12.75" customHeight="1">
      <c r="A8" s="800"/>
      <c r="B8" s="800" t="s">
        <v>362</v>
      </c>
      <c r="C8" s="433">
        <v>9500</v>
      </c>
      <c r="D8" s="433"/>
      <c r="E8" s="433">
        <v>0</v>
      </c>
      <c r="F8" s="433">
        <v>0</v>
      </c>
      <c r="G8" s="433">
        <f>SUM(C8:F8)</f>
        <v>9500</v>
      </c>
      <c r="H8" s="433"/>
      <c r="I8" s="801">
        <f>H8</f>
        <v>0</v>
      </c>
      <c r="J8" s="433">
        <f>+I8+G8</f>
        <v>9500</v>
      </c>
    </row>
    <row r="9" spans="1:10" s="445" customFormat="1" ht="26.25" customHeight="1">
      <c r="A9" s="445" t="s">
        <v>534</v>
      </c>
      <c r="C9" s="446">
        <f t="shared" ref="C9:H9" si="0">SUM(C10:C21)</f>
        <v>127545</v>
      </c>
      <c r="D9" s="446">
        <f t="shared" si="0"/>
        <v>697126</v>
      </c>
      <c r="E9" s="446">
        <f t="shared" si="0"/>
        <v>0</v>
      </c>
      <c r="F9" s="446">
        <f t="shared" si="0"/>
        <v>0</v>
      </c>
      <c r="G9" s="446">
        <f t="shared" si="0"/>
        <v>824671</v>
      </c>
      <c r="H9" s="446">
        <f t="shared" si="0"/>
        <v>30662</v>
      </c>
      <c r="I9" s="446">
        <f>H9</f>
        <v>30662</v>
      </c>
      <c r="J9" s="446">
        <f>+I9+G9</f>
        <v>855333</v>
      </c>
    </row>
    <row r="10" spans="1:10" s="448" customFormat="1" ht="12.75" customHeight="1">
      <c r="A10" s="800"/>
      <c r="B10" s="800" t="s">
        <v>366</v>
      </c>
      <c r="C10" s="433">
        <v>32550</v>
      </c>
      <c r="D10" s="433">
        <v>65143</v>
      </c>
      <c r="E10" s="433"/>
      <c r="F10" s="433">
        <v>0</v>
      </c>
      <c r="G10" s="433">
        <f t="shared" ref="G10:G21" si="1">SUM(C10:F10)</f>
        <v>97693</v>
      </c>
      <c r="H10" s="433"/>
      <c r="I10" s="801">
        <f t="shared" ref="I10:I21" si="2">H10</f>
        <v>0</v>
      </c>
      <c r="J10" s="433">
        <f t="shared" ref="J10:J21" si="3">+I10+G10</f>
        <v>97693</v>
      </c>
    </row>
    <row r="11" spans="1:10" s="448" customFormat="1" ht="12.75" customHeight="1">
      <c r="A11" s="800"/>
      <c r="B11" s="800" t="s">
        <v>535</v>
      </c>
      <c r="C11" s="433"/>
      <c r="D11" s="433">
        <v>2125</v>
      </c>
      <c r="E11" s="433"/>
      <c r="F11" s="433">
        <v>0</v>
      </c>
      <c r="G11" s="433">
        <f t="shared" si="1"/>
        <v>2125</v>
      </c>
      <c r="H11" s="433"/>
      <c r="I11" s="801">
        <f t="shared" si="2"/>
        <v>0</v>
      </c>
      <c r="J11" s="433">
        <f t="shared" si="3"/>
        <v>2125</v>
      </c>
    </row>
    <row r="12" spans="1:10" s="448" customFormat="1" ht="12.75" customHeight="1">
      <c r="A12" s="800"/>
      <c r="B12" s="800" t="s">
        <v>368</v>
      </c>
      <c r="C12" s="433">
        <v>32495</v>
      </c>
      <c r="D12" s="433">
        <v>27030</v>
      </c>
      <c r="E12" s="433"/>
      <c r="F12" s="433">
        <v>0</v>
      </c>
      <c r="G12" s="433">
        <f t="shared" si="1"/>
        <v>59525</v>
      </c>
      <c r="H12" s="433">
        <v>300</v>
      </c>
      <c r="I12" s="801">
        <f t="shared" si="2"/>
        <v>300</v>
      </c>
      <c r="J12" s="433">
        <f t="shared" si="3"/>
        <v>59825</v>
      </c>
    </row>
    <row r="13" spans="1:10" s="448" customFormat="1" ht="12.75" customHeight="1">
      <c r="A13" s="800"/>
      <c r="B13" s="800" t="s">
        <v>369</v>
      </c>
      <c r="C13" s="433"/>
      <c r="D13" s="433">
        <v>4445</v>
      </c>
      <c r="E13" s="433"/>
      <c r="F13" s="433">
        <v>0</v>
      </c>
      <c r="G13" s="433">
        <f t="shared" si="1"/>
        <v>4445</v>
      </c>
      <c r="H13" s="433"/>
      <c r="I13" s="801">
        <f t="shared" si="2"/>
        <v>0</v>
      </c>
      <c r="J13" s="433">
        <f t="shared" si="3"/>
        <v>4445</v>
      </c>
    </row>
    <row r="14" spans="1:10" s="448" customFormat="1" ht="12.75" customHeight="1">
      <c r="A14" s="800"/>
      <c r="B14" s="800" t="s">
        <v>370</v>
      </c>
      <c r="C14" s="433">
        <v>2500</v>
      </c>
      <c r="D14" s="433">
        <v>26650</v>
      </c>
      <c r="E14" s="433"/>
      <c r="F14" s="433">
        <v>0</v>
      </c>
      <c r="G14" s="433">
        <f t="shared" si="1"/>
        <v>29150</v>
      </c>
      <c r="H14" s="433"/>
      <c r="I14" s="801">
        <f t="shared" si="2"/>
        <v>0</v>
      </c>
      <c r="J14" s="433">
        <f t="shared" si="3"/>
        <v>29150</v>
      </c>
    </row>
    <row r="15" spans="1:10" s="448" customFormat="1" ht="12.75" customHeight="1">
      <c r="A15" s="800"/>
      <c r="B15" s="800" t="s">
        <v>536</v>
      </c>
      <c r="C15" s="433"/>
      <c r="D15" s="433">
        <v>5270</v>
      </c>
      <c r="E15" s="433"/>
      <c r="F15" s="433">
        <v>0</v>
      </c>
      <c r="G15" s="433">
        <f t="shared" si="1"/>
        <v>5270</v>
      </c>
      <c r="H15" s="433"/>
      <c r="I15" s="801">
        <f t="shared" si="2"/>
        <v>0</v>
      </c>
      <c r="J15" s="433">
        <f t="shared" si="3"/>
        <v>5270</v>
      </c>
    </row>
    <row r="16" spans="1:10" s="448" customFormat="1" ht="12.75" customHeight="1">
      <c r="A16" s="800"/>
      <c r="B16" s="800" t="s">
        <v>537</v>
      </c>
      <c r="C16" s="433"/>
      <c r="D16" s="433">
        <v>8840</v>
      </c>
      <c r="E16" s="433"/>
      <c r="F16" s="433">
        <v>0</v>
      </c>
      <c r="G16" s="433">
        <f t="shared" si="1"/>
        <v>8840</v>
      </c>
      <c r="H16" s="433"/>
      <c r="I16" s="801">
        <f t="shared" si="2"/>
        <v>0</v>
      </c>
      <c r="J16" s="433">
        <f t="shared" si="3"/>
        <v>8840</v>
      </c>
    </row>
    <row r="17" spans="1:10" s="448" customFormat="1" ht="12.75" customHeight="1">
      <c r="A17" s="800"/>
      <c r="B17" s="800" t="s">
        <v>371</v>
      </c>
      <c r="C17" s="433">
        <v>25000</v>
      </c>
      <c r="D17" s="433">
        <v>14050</v>
      </c>
      <c r="E17" s="433"/>
      <c r="F17" s="433">
        <v>0</v>
      </c>
      <c r="G17" s="433">
        <f t="shared" si="1"/>
        <v>39050</v>
      </c>
      <c r="H17" s="433"/>
      <c r="I17" s="801">
        <f t="shared" si="2"/>
        <v>0</v>
      </c>
      <c r="J17" s="433">
        <f t="shared" si="3"/>
        <v>39050</v>
      </c>
    </row>
    <row r="18" spans="1:10" s="448" customFormat="1" ht="12.75" customHeight="1">
      <c r="A18" s="800"/>
      <c r="B18" s="800" t="s">
        <v>538</v>
      </c>
      <c r="C18" s="433"/>
      <c r="D18" s="433">
        <v>12440</v>
      </c>
      <c r="E18" s="433"/>
      <c r="F18" s="433">
        <v>0</v>
      </c>
      <c r="G18" s="433">
        <f t="shared" si="1"/>
        <v>12440</v>
      </c>
      <c r="H18" s="433"/>
      <c r="I18" s="801">
        <f t="shared" si="2"/>
        <v>0</v>
      </c>
      <c r="J18" s="433">
        <f t="shared" si="3"/>
        <v>12440</v>
      </c>
    </row>
    <row r="19" spans="1:10" s="448" customFormat="1" ht="12.75" customHeight="1">
      <c r="A19" s="800"/>
      <c r="B19" s="800" t="s">
        <v>373</v>
      </c>
      <c r="C19" s="433">
        <v>31000</v>
      </c>
      <c r="D19" s="433">
        <v>327498</v>
      </c>
      <c r="E19" s="433"/>
      <c r="F19" s="433">
        <v>0</v>
      </c>
      <c r="G19" s="433">
        <f t="shared" si="1"/>
        <v>358498</v>
      </c>
      <c r="H19" s="433">
        <v>30362</v>
      </c>
      <c r="I19" s="801">
        <f t="shared" si="2"/>
        <v>30362</v>
      </c>
      <c r="J19" s="433">
        <f t="shared" si="3"/>
        <v>388860</v>
      </c>
    </row>
    <row r="20" spans="1:10" s="448" customFormat="1" ht="12.75" customHeight="1">
      <c r="A20" s="800"/>
      <c r="B20" s="800" t="s">
        <v>482</v>
      </c>
      <c r="C20" s="433">
        <v>1000</v>
      </c>
      <c r="D20" s="433">
        <v>91595</v>
      </c>
      <c r="E20" s="433"/>
      <c r="F20" s="433">
        <v>0</v>
      </c>
      <c r="G20" s="433">
        <f t="shared" si="1"/>
        <v>92595</v>
      </c>
      <c r="H20" s="433"/>
      <c r="I20" s="801">
        <f t="shared" si="2"/>
        <v>0</v>
      </c>
      <c r="J20" s="433">
        <f t="shared" si="3"/>
        <v>92595</v>
      </c>
    </row>
    <row r="21" spans="1:10" s="448" customFormat="1" ht="12.75" customHeight="1">
      <c r="A21" s="800"/>
      <c r="B21" s="800" t="s">
        <v>376</v>
      </c>
      <c r="C21" s="433">
        <v>3000</v>
      </c>
      <c r="D21" s="433">
        <v>112040</v>
      </c>
      <c r="E21" s="433"/>
      <c r="F21" s="433">
        <v>0</v>
      </c>
      <c r="G21" s="433">
        <f t="shared" si="1"/>
        <v>115040</v>
      </c>
      <c r="H21" s="433"/>
      <c r="I21" s="801">
        <f t="shared" si="2"/>
        <v>0</v>
      </c>
      <c r="J21" s="433">
        <f t="shared" si="3"/>
        <v>115040</v>
      </c>
    </row>
    <row r="22" spans="1:10" s="451" customFormat="1" ht="26.25" customHeight="1">
      <c r="A22" s="449" t="s">
        <v>539</v>
      </c>
      <c r="B22" s="450"/>
      <c r="C22" s="446">
        <f>SUM(C23:C24)</f>
        <v>28730</v>
      </c>
      <c r="D22" s="446">
        <f t="shared" ref="D22:H22" si="4">SUM(D23:D24)</f>
        <v>276970</v>
      </c>
      <c r="E22" s="446">
        <f t="shared" si="4"/>
        <v>0</v>
      </c>
      <c r="F22" s="446">
        <f t="shared" si="4"/>
        <v>0</v>
      </c>
      <c r="G22" s="446">
        <f t="shared" si="4"/>
        <v>305700</v>
      </c>
      <c r="H22" s="446">
        <f t="shared" si="4"/>
        <v>0</v>
      </c>
      <c r="I22" s="446">
        <f>H22</f>
        <v>0</v>
      </c>
      <c r="J22" s="446">
        <f>+I22+G22</f>
        <v>305700</v>
      </c>
    </row>
    <row r="23" spans="1:10" s="452" customFormat="1" ht="12.75" customHeight="1">
      <c r="A23" s="802"/>
      <c r="B23" s="802" t="s">
        <v>483</v>
      </c>
      <c r="C23" s="462"/>
      <c r="D23" s="462">
        <v>273470</v>
      </c>
      <c r="E23" s="462"/>
      <c r="F23" s="462"/>
      <c r="G23" s="433">
        <f>SUM(C23:F23)</f>
        <v>273470</v>
      </c>
      <c r="H23" s="462"/>
      <c r="I23" s="433"/>
      <c r="J23" s="433">
        <f t="shared" ref="J23:J24" si="5">+I23+G23</f>
        <v>273470</v>
      </c>
    </row>
    <row r="24" spans="1:10" s="452" customFormat="1" ht="12.75" customHeight="1">
      <c r="A24" s="802"/>
      <c r="B24" s="802" t="s">
        <v>540</v>
      </c>
      <c r="C24" s="462">
        <v>28730</v>
      </c>
      <c r="D24" s="462">
        <v>3500</v>
      </c>
      <c r="E24" s="462"/>
      <c r="F24" s="462"/>
      <c r="G24" s="433">
        <f>SUM(C24:F24)</f>
        <v>32230</v>
      </c>
      <c r="H24" s="462"/>
      <c r="I24" s="433"/>
      <c r="J24" s="433">
        <f t="shared" si="5"/>
        <v>32230</v>
      </c>
    </row>
    <row r="25" spans="1:10" s="445" customFormat="1" ht="26.25" customHeight="1">
      <c r="A25" s="445" t="s">
        <v>379</v>
      </c>
      <c r="C25" s="446">
        <f>SUM(C26:C32)</f>
        <v>31760</v>
      </c>
      <c r="D25" s="446">
        <f t="shared" ref="D25:H25" si="6">SUM(D26:D32)</f>
        <v>145804</v>
      </c>
      <c r="E25" s="446">
        <f t="shared" si="6"/>
        <v>2600</v>
      </c>
      <c r="F25" s="446">
        <f t="shared" si="6"/>
        <v>2950</v>
      </c>
      <c r="G25" s="446">
        <f t="shared" si="6"/>
        <v>183114</v>
      </c>
      <c r="H25" s="446">
        <f t="shared" si="6"/>
        <v>0</v>
      </c>
      <c r="I25" s="446">
        <f>H25</f>
        <v>0</v>
      </c>
      <c r="J25" s="446">
        <f>+I25+G25</f>
        <v>183114</v>
      </c>
    </row>
    <row r="26" spans="1:10" s="454" customFormat="1" ht="12.75" customHeight="1">
      <c r="A26" s="803"/>
      <c r="B26" s="800" t="s">
        <v>381</v>
      </c>
      <c r="C26" s="433"/>
      <c r="D26" s="433">
        <v>4500</v>
      </c>
      <c r="E26" s="433"/>
      <c r="F26" s="433"/>
      <c r="G26" s="433">
        <f t="shared" ref="G26:G34" si="7">SUM(C26:F26)</f>
        <v>4500</v>
      </c>
      <c r="H26" s="433"/>
      <c r="I26" s="801">
        <f t="shared" ref="I26:I32" si="8">H26</f>
        <v>0</v>
      </c>
      <c r="J26" s="433">
        <f t="shared" ref="J26:J32" si="9">+I26+G26</f>
        <v>4500</v>
      </c>
    </row>
    <row r="27" spans="1:10" s="454" customFormat="1" ht="12.75" customHeight="1">
      <c r="A27" s="803"/>
      <c r="B27" s="800" t="s">
        <v>382</v>
      </c>
      <c r="C27" s="433"/>
      <c r="D27" s="433">
        <v>25500</v>
      </c>
      <c r="E27" s="433"/>
      <c r="F27" s="433"/>
      <c r="G27" s="433">
        <f t="shared" si="7"/>
        <v>25500</v>
      </c>
      <c r="H27" s="433"/>
      <c r="I27" s="801">
        <f t="shared" si="8"/>
        <v>0</v>
      </c>
      <c r="J27" s="433">
        <f t="shared" si="9"/>
        <v>25500</v>
      </c>
    </row>
    <row r="28" spans="1:10" s="454" customFormat="1" ht="12.75" customHeight="1">
      <c r="A28" s="803"/>
      <c r="B28" s="800" t="s">
        <v>489</v>
      </c>
      <c r="C28" s="433">
        <v>5600</v>
      </c>
      <c r="D28" s="433"/>
      <c r="E28" s="433"/>
      <c r="F28" s="433"/>
      <c r="G28" s="433">
        <f t="shared" si="7"/>
        <v>5600</v>
      </c>
      <c r="H28" s="433"/>
      <c r="I28" s="801">
        <f t="shared" si="8"/>
        <v>0</v>
      </c>
      <c r="J28" s="433">
        <f t="shared" si="9"/>
        <v>5600</v>
      </c>
    </row>
    <row r="29" spans="1:10" s="454" customFormat="1" ht="12.75" customHeight="1">
      <c r="A29" s="803"/>
      <c r="B29" s="800" t="s">
        <v>490</v>
      </c>
      <c r="C29" s="433"/>
      <c r="D29" s="433">
        <v>100008</v>
      </c>
      <c r="E29" s="433"/>
      <c r="F29" s="433"/>
      <c r="G29" s="433">
        <f t="shared" si="7"/>
        <v>100008</v>
      </c>
      <c r="H29" s="433"/>
      <c r="I29" s="801">
        <f t="shared" si="8"/>
        <v>0</v>
      </c>
      <c r="J29" s="433">
        <f t="shared" si="9"/>
        <v>100008</v>
      </c>
    </row>
    <row r="30" spans="1:10" s="454" customFormat="1" ht="12.75" customHeight="1">
      <c r="A30" s="803"/>
      <c r="B30" s="800" t="s">
        <v>491</v>
      </c>
      <c r="C30" s="433"/>
      <c r="D30" s="433">
        <v>14000</v>
      </c>
      <c r="E30" s="433"/>
      <c r="F30" s="433"/>
      <c r="G30" s="433">
        <f t="shared" ref="G30" si="10">SUM(C30:F30)</f>
        <v>14000</v>
      </c>
      <c r="H30" s="433"/>
      <c r="I30" s="801">
        <f t="shared" ref="I30" si="11">H30</f>
        <v>0</v>
      </c>
      <c r="J30" s="433">
        <f t="shared" ref="J30" si="12">+I30+G30</f>
        <v>14000</v>
      </c>
    </row>
    <row r="31" spans="1:10" s="454" customFormat="1" ht="12.75" customHeight="1">
      <c r="A31" s="803"/>
      <c r="B31" s="800" t="s">
        <v>383</v>
      </c>
      <c r="C31" s="433">
        <v>8200</v>
      </c>
      <c r="D31" s="433">
        <v>1796</v>
      </c>
      <c r="E31" s="433">
        <v>2600</v>
      </c>
      <c r="F31" s="433">
        <v>2950</v>
      </c>
      <c r="G31" s="433">
        <f t="shared" si="7"/>
        <v>15546</v>
      </c>
      <c r="H31" s="433"/>
      <c r="I31" s="801">
        <f t="shared" si="8"/>
        <v>0</v>
      </c>
      <c r="J31" s="433">
        <f t="shared" si="9"/>
        <v>15546</v>
      </c>
    </row>
    <row r="32" spans="1:10" s="454" customFormat="1" ht="12.75" customHeight="1">
      <c r="A32" s="803"/>
      <c r="B32" s="800" t="s">
        <v>385</v>
      </c>
      <c r="C32" s="433">
        <v>17960</v>
      </c>
      <c r="D32" s="433"/>
      <c r="E32" s="433"/>
      <c r="F32" s="433"/>
      <c r="G32" s="433">
        <f t="shared" si="7"/>
        <v>17960</v>
      </c>
      <c r="H32" s="433">
        <v>0</v>
      </c>
      <c r="I32" s="801">
        <f t="shared" si="8"/>
        <v>0</v>
      </c>
      <c r="J32" s="433">
        <f t="shared" si="9"/>
        <v>17960</v>
      </c>
    </row>
    <row r="33" spans="1:10" s="451" customFormat="1" ht="26.25" customHeight="1">
      <c r="A33" s="449" t="s">
        <v>495</v>
      </c>
      <c r="B33" s="450"/>
      <c r="C33" s="446">
        <f>SUM(C34:C34)</f>
        <v>28900</v>
      </c>
      <c r="D33" s="446">
        <f>SUM(D34:D34)</f>
        <v>64065</v>
      </c>
      <c r="E33" s="446">
        <f>SUM(E34:E34)</f>
        <v>0</v>
      </c>
      <c r="F33" s="446">
        <f>SUM(F34:F34)</f>
        <v>0</v>
      </c>
      <c r="G33" s="446">
        <f t="shared" si="7"/>
        <v>92965</v>
      </c>
      <c r="H33" s="446">
        <f>SUM(H34:H34)</f>
        <v>0</v>
      </c>
      <c r="I33" s="446">
        <f>H33</f>
        <v>0</v>
      </c>
      <c r="J33" s="446">
        <f>+I33+G33</f>
        <v>92965</v>
      </c>
    </row>
    <row r="34" spans="1:10" s="452" customFormat="1" ht="12.75" customHeight="1">
      <c r="A34" s="802"/>
      <c r="B34" s="802" t="s">
        <v>496</v>
      </c>
      <c r="C34" s="462">
        <v>28900</v>
      </c>
      <c r="D34" s="462">
        <v>64065</v>
      </c>
      <c r="E34" s="462"/>
      <c r="F34" s="462"/>
      <c r="G34" s="433">
        <f t="shared" si="7"/>
        <v>92965</v>
      </c>
      <c r="H34" s="462"/>
      <c r="I34" s="801">
        <f t="shared" ref="I34" si="13">H34</f>
        <v>0</v>
      </c>
      <c r="J34" s="433">
        <f>+I34+G34</f>
        <v>92965</v>
      </c>
    </row>
    <row r="35" spans="1:10" s="455" customFormat="1" ht="26.25" customHeight="1">
      <c r="A35" s="445" t="s">
        <v>409</v>
      </c>
      <c r="B35" s="447"/>
      <c r="C35" s="446">
        <f t="shared" ref="C35:H35" si="14">SUM(C36:C43)</f>
        <v>696447</v>
      </c>
      <c r="D35" s="446">
        <f t="shared" si="14"/>
        <v>4152698</v>
      </c>
      <c r="E35" s="446">
        <f>SUM(E36:E43)</f>
        <v>0</v>
      </c>
      <c r="F35" s="446">
        <f t="shared" si="14"/>
        <v>0</v>
      </c>
      <c r="G35" s="446">
        <f t="shared" si="14"/>
        <v>4849145</v>
      </c>
      <c r="H35" s="446">
        <f t="shared" si="14"/>
        <v>215107</v>
      </c>
      <c r="I35" s="446">
        <f>H35</f>
        <v>215107</v>
      </c>
      <c r="J35" s="446">
        <f>+I35+G35</f>
        <v>5064252</v>
      </c>
    </row>
    <row r="36" spans="1:10" s="448" customFormat="1" ht="12.75" customHeight="1">
      <c r="A36" s="800"/>
      <c r="B36" s="800" t="s">
        <v>410</v>
      </c>
      <c r="C36" s="433">
        <v>13000</v>
      </c>
      <c r="D36" s="433">
        <v>525406</v>
      </c>
      <c r="E36" s="433"/>
      <c r="F36" s="433"/>
      <c r="G36" s="433">
        <f t="shared" ref="G36:G43" si="15">SUM(C36:F36)</f>
        <v>538406</v>
      </c>
      <c r="H36" s="433">
        <v>45605</v>
      </c>
      <c r="I36" s="801">
        <f t="shared" ref="I36:I43" si="16">H36</f>
        <v>45605</v>
      </c>
      <c r="J36" s="433">
        <f t="shared" ref="J36:J43" si="17">+I36+G36</f>
        <v>584011</v>
      </c>
    </row>
    <row r="37" spans="1:10" s="448" customFormat="1" ht="12.75" customHeight="1">
      <c r="A37" s="800"/>
      <c r="B37" s="800" t="s">
        <v>412</v>
      </c>
      <c r="C37" s="433">
        <v>8000</v>
      </c>
      <c r="D37" s="433">
        <v>189800</v>
      </c>
      <c r="E37" s="433"/>
      <c r="F37" s="433"/>
      <c r="G37" s="433">
        <f t="shared" si="15"/>
        <v>197800</v>
      </c>
      <c r="H37" s="433"/>
      <c r="I37" s="801">
        <f t="shared" si="16"/>
        <v>0</v>
      </c>
      <c r="J37" s="433">
        <f t="shared" si="17"/>
        <v>197800</v>
      </c>
    </row>
    <row r="38" spans="1:10" s="448" customFormat="1" ht="12.75" customHeight="1">
      <c r="A38" s="800"/>
      <c r="B38" s="800" t="s">
        <v>405</v>
      </c>
      <c r="C38" s="433"/>
      <c r="D38" s="433">
        <v>59050</v>
      </c>
      <c r="E38" s="433"/>
      <c r="F38" s="433"/>
      <c r="G38" s="433">
        <f t="shared" si="15"/>
        <v>59050</v>
      </c>
      <c r="H38" s="433"/>
      <c r="I38" s="801">
        <f t="shared" si="16"/>
        <v>0</v>
      </c>
      <c r="J38" s="433">
        <f t="shared" si="17"/>
        <v>59050</v>
      </c>
    </row>
    <row r="39" spans="1:10" s="448" customFormat="1" ht="12.75" customHeight="1">
      <c r="A39" s="800"/>
      <c r="B39" s="800" t="s">
        <v>413</v>
      </c>
      <c r="C39" s="433">
        <v>643587</v>
      </c>
      <c r="D39" s="433">
        <v>3182524</v>
      </c>
      <c r="E39" s="433"/>
      <c r="F39" s="433"/>
      <c r="G39" s="433">
        <f t="shared" si="15"/>
        <v>3826111</v>
      </c>
      <c r="H39" s="433">
        <v>160502</v>
      </c>
      <c r="I39" s="801">
        <f t="shared" si="16"/>
        <v>160502</v>
      </c>
      <c r="J39" s="433">
        <f t="shared" si="17"/>
        <v>3986613</v>
      </c>
    </row>
    <row r="40" spans="1:10" s="448" customFormat="1" ht="12.75" customHeight="1">
      <c r="A40" s="800"/>
      <c r="B40" s="800" t="s">
        <v>407</v>
      </c>
      <c r="C40" s="433">
        <v>1500</v>
      </c>
      <c r="D40" s="433">
        <v>16000</v>
      </c>
      <c r="E40" s="433"/>
      <c r="F40" s="433"/>
      <c r="G40" s="433">
        <f t="shared" si="15"/>
        <v>17500</v>
      </c>
      <c r="H40" s="433"/>
      <c r="I40" s="801">
        <f t="shared" si="16"/>
        <v>0</v>
      </c>
      <c r="J40" s="433">
        <f t="shared" si="17"/>
        <v>17500</v>
      </c>
    </row>
    <row r="41" spans="1:10" s="448" customFormat="1" ht="12.75" customHeight="1">
      <c r="A41" s="800"/>
      <c r="B41" s="800" t="s">
        <v>408</v>
      </c>
      <c r="C41" s="433">
        <v>8800</v>
      </c>
      <c r="D41" s="433">
        <v>29500</v>
      </c>
      <c r="E41" s="433"/>
      <c r="F41" s="433"/>
      <c r="G41" s="433">
        <f t="shared" si="15"/>
        <v>38300</v>
      </c>
      <c r="H41" s="433"/>
      <c r="I41" s="801">
        <f t="shared" si="16"/>
        <v>0</v>
      </c>
      <c r="J41" s="433">
        <f t="shared" si="17"/>
        <v>38300</v>
      </c>
    </row>
    <row r="42" spans="1:10" s="448" customFormat="1" ht="12.75" customHeight="1">
      <c r="A42" s="800"/>
      <c r="B42" s="800" t="s">
        <v>541</v>
      </c>
      <c r="C42" s="433">
        <v>11360</v>
      </c>
      <c r="D42" s="433">
        <v>139418</v>
      </c>
      <c r="E42" s="433"/>
      <c r="F42" s="433"/>
      <c r="G42" s="433">
        <f t="shared" si="15"/>
        <v>150778</v>
      </c>
      <c r="H42" s="433">
        <v>9000</v>
      </c>
      <c r="I42" s="801">
        <f t="shared" si="16"/>
        <v>9000</v>
      </c>
      <c r="J42" s="433">
        <f t="shared" si="17"/>
        <v>159778</v>
      </c>
    </row>
    <row r="43" spans="1:10" s="448" customFormat="1" ht="12.75" customHeight="1">
      <c r="A43" s="800"/>
      <c r="B43" s="800" t="s">
        <v>415</v>
      </c>
      <c r="C43" s="433">
        <v>10200</v>
      </c>
      <c r="D43" s="433">
        <v>11000</v>
      </c>
      <c r="E43" s="433"/>
      <c r="F43" s="433"/>
      <c r="G43" s="433">
        <f t="shared" si="15"/>
        <v>21200</v>
      </c>
      <c r="H43" s="433"/>
      <c r="I43" s="801">
        <f t="shared" si="16"/>
        <v>0</v>
      </c>
      <c r="J43" s="433">
        <f t="shared" si="17"/>
        <v>21200</v>
      </c>
    </row>
    <row r="44" spans="1:10" s="451" customFormat="1" ht="26.25" customHeight="1">
      <c r="A44" s="450" t="s">
        <v>498</v>
      </c>
      <c r="B44" s="450"/>
      <c r="C44" s="446">
        <f t="shared" ref="C44:H44" si="18">SUM(C45:C48)</f>
        <v>265020</v>
      </c>
      <c r="D44" s="446">
        <f t="shared" si="18"/>
        <v>34640</v>
      </c>
      <c r="E44" s="446">
        <f t="shared" si="18"/>
        <v>0</v>
      </c>
      <c r="F44" s="446">
        <f t="shared" si="18"/>
        <v>0</v>
      </c>
      <c r="G44" s="446">
        <f t="shared" si="18"/>
        <v>299660</v>
      </c>
      <c r="H44" s="446">
        <f t="shared" si="18"/>
        <v>0</v>
      </c>
      <c r="I44" s="446">
        <f>H44</f>
        <v>0</v>
      </c>
      <c r="J44" s="446">
        <f>+I44+G44</f>
        <v>299660</v>
      </c>
    </row>
    <row r="45" spans="1:10" s="452" customFormat="1" ht="12.75" customHeight="1">
      <c r="A45" s="802"/>
      <c r="B45" s="802" t="s">
        <v>390</v>
      </c>
      <c r="C45" s="462">
        <v>42220</v>
      </c>
      <c r="D45" s="462">
        <v>6800</v>
      </c>
      <c r="E45" s="462"/>
      <c r="F45" s="462">
        <v>0</v>
      </c>
      <c r="G45" s="433">
        <f>SUM(C45:F45)</f>
        <v>49020</v>
      </c>
      <c r="H45" s="462"/>
      <c r="I45" s="801">
        <f t="shared" ref="I45:I48" si="19">H45</f>
        <v>0</v>
      </c>
      <c r="J45" s="433">
        <f t="shared" ref="J45:J48" si="20">+I45+G45</f>
        <v>49020</v>
      </c>
    </row>
    <row r="46" spans="1:10" s="452" customFormat="1" ht="12.75" customHeight="1">
      <c r="A46" s="802"/>
      <c r="B46" s="802" t="s">
        <v>391</v>
      </c>
      <c r="C46" s="462">
        <v>52300</v>
      </c>
      <c r="D46" s="462">
        <v>10000</v>
      </c>
      <c r="E46" s="462"/>
      <c r="F46" s="462">
        <v>0</v>
      </c>
      <c r="G46" s="433">
        <f>SUM(C46:F46)</f>
        <v>62300</v>
      </c>
      <c r="H46" s="462"/>
      <c r="I46" s="801">
        <f t="shared" ref="I46" si="21">H46</f>
        <v>0</v>
      </c>
      <c r="J46" s="433">
        <f t="shared" ref="J46" si="22">+I46+G46</f>
        <v>62300</v>
      </c>
    </row>
    <row r="47" spans="1:10" s="452" customFormat="1" ht="12.75" customHeight="1">
      <c r="A47" s="802"/>
      <c r="B47" s="802" t="s">
        <v>853</v>
      </c>
      <c r="C47" s="462">
        <v>16100</v>
      </c>
      <c r="D47" s="462">
        <v>17840</v>
      </c>
      <c r="E47" s="462"/>
      <c r="F47" s="462">
        <v>0</v>
      </c>
      <c r="G47" s="433">
        <f>SUM(C47:F47)</f>
        <v>33940</v>
      </c>
      <c r="H47" s="462"/>
      <c r="I47" s="801">
        <f t="shared" si="19"/>
        <v>0</v>
      </c>
      <c r="J47" s="433">
        <f t="shared" si="20"/>
        <v>33940</v>
      </c>
    </row>
    <row r="48" spans="1:10" s="452" customFormat="1" ht="12.75" customHeight="1">
      <c r="A48" s="802"/>
      <c r="B48" s="802" t="s">
        <v>854</v>
      </c>
      <c r="C48" s="462">
        <v>154400</v>
      </c>
      <c r="D48" s="462"/>
      <c r="E48" s="462"/>
      <c r="F48" s="462">
        <v>0</v>
      </c>
      <c r="G48" s="433">
        <f>SUM(C48:F48)</f>
        <v>154400</v>
      </c>
      <c r="H48" s="462"/>
      <c r="I48" s="801">
        <f t="shared" si="19"/>
        <v>0</v>
      </c>
      <c r="J48" s="433">
        <f t="shared" si="20"/>
        <v>154400</v>
      </c>
    </row>
    <row r="49" spans="1:10" s="450" customFormat="1" ht="26.25" customHeight="1">
      <c r="A49" s="450" t="s">
        <v>416</v>
      </c>
      <c r="C49" s="446">
        <f t="shared" ref="C49:H49" si="23">SUM(C50:C62)</f>
        <v>92780</v>
      </c>
      <c r="D49" s="446">
        <f t="shared" si="23"/>
        <v>995715</v>
      </c>
      <c r="E49" s="446">
        <f t="shared" si="23"/>
        <v>0</v>
      </c>
      <c r="F49" s="446">
        <f t="shared" si="23"/>
        <v>0</v>
      </c>
      <c r="G49" s="446">
        <f t="shared" si="23"/>
        <v>1088495</v>
      </c>
      <c r="H49" s="446">
        <f t="shared" si="23"/>
        <v>14000</v>
      </c>
      <c r="I49" s="446">
        <f>H49</f>
        <v>14000</v>
      </c>
      <c r="J49" s="446">
        <f>+I49+G49</f>
        <v>1102495</v>
      </c>
    </row>
    <row r="50" spans="1:10" s="452" customFormat="1" ht="12.75" customHeight="1">
      <c r="A50" s="804"/>
      <c r="B50" s="802" t="s">
        <v>418</v>
      </c>
      <c r="C50" s="805"/>
      <c r="D50" s="462">
        <v>122150</v>
      </c>
      <c r="E50" s="462"/>
      <c r="F50" s="462"/>
      <c r="G50" s="433">
        <f t="shared" ref="G50:G62" si="24">SUM(C50:F50)</f>
        <v>122150</v>
      </c>
      <c r="H50" s="462">
        <v>9000</v>
      </c>
      <c r="I50" s="801">
        <f t="shared" ref="I50:I62" si="25">H50</f>
        <v>9000</v>
      </c>
      <c r="J50" s="433">
        <f t="shared" ref="J50:J62" si="26">+I50+G50</f>
        <v>131150</v>
      </c>
    </row>
    <row r="51" spans="1:10" s="452" customFormat="1" ht="12.75" customHeight="1">
      <c r="A51" s="804"/>
      <c r="B51" s="802" t="s">
        <v>419</v>
      </c>
      <c r="C51" s="805"/>
      <c r="D51" s="462">
        <v>45670</v>
      </c>
      <c r="E51" s="462"/>
      <c r="F51" s="462"/>
      <c r="G51" s="433">
        <f t="shared" si="24"/>
        <v>45670</v>
      </c>
      <c r="H51" s="462"/>
      <c r="I51" s="801">
        <f t="shared" si="25"/>
        <v>0</v>
      </c>
      <c r="J51" s="433">
        <f t="shared" si="26"/>
        <v>45670</v>
      </c>
    </row>
    <row r="52" spans="1:10" s="452" customFormat="1" ht="12.75" customHeight="1">
      <c r="A52" s="804"/>
      <c r="B52" s="802" t="s">
        <v>426</v>
      </c>
      <c r="C52" s="805"/>
      <c r="D52" s="462">
        <v>1500</v>
      </c>
      <c r="E52" s="462"/>
      <c r="F52" s="462"/>
      <c r="G52" s="433">
        <f t="shared" si="24"/>
        <v>1500</v>
      </c>
      <c r="H52" s="462"/>
      <c r="I52" s="801">
        <f t="shared" si="25"/>
        <v>0</v>
      </c>
      <c r="J52" s="433">
        <f t="shared" si="26"/>
        <v>1500</v>
      </c>
    </row>
    <row r="53" spans="1:10" s="452" customFormat="1" ht="12.75" customHeight="1">
      <c r="A53" s="804"/>
      <c r="B53" s="802" t="s">
        <v>427</v>
      </c>
      <c r="C53" s="805">
        <v>21500</v>
      </c>
      <c r="D53" s="462">
        <v>2000</v>
      </c>
      <c r="E53" s="462"/>
      <c r="F53" s="462"/>
      <c r="G53" s="433">
        <f t="shared" si="24"/>
        <v>23500</v>
      </c>
      <c r="H53" s="462"/>
      <c r="I53" s="801">
        <f t="shared" si="25"/>
        <v>0</v>
      </c>
      <c r="J53" s="433">
        <f t="shared" si="26"/>
        <v>23500</v>
      </c>
    </row>
    <row r="54" spans="1:10" s="452" customFormat="1" ht="12.75" customHeight="1">
      <c r="A54" s="804"/>
      <c r="B54" s="802" t="s">
        <v>506</v>
      </c>
      <c r="C54" s="805">
        <v>18300</v>
      </c>
      <c r="D54" s="462">
        <v>7000</v>
      </c>
      <c r="E54" s="462"/>
      <c r="F54" s="462"/>
      <c r="G54" s="433">
        <f t="shared" si="24"/>
        <v>25300</v>
      </c>
      <c r="H54" s="462"/>
      <c r="I54" s="801">
        <f t="shared" si="25"/>
        <v>0</v>
      </c>
      <c r="J54" s="433">
        <f t="shared" si="26"/>
        <v>25300</v>
      </c>
    </row>
    <row r="55" spans="1:10" s="452" customFormat="1" ht="12.75" customHeight="1">
      <c r="A55" s="804"/>
      <c r="B55" s="802" t="s">
        <v>432</v>
      </c>
      <c r="C55" s="805">
        <v>6000</v>
      </c>
      <c r="D55" s="462">
        <v>90435</v>
      </c>
      <c r="E55" s="462"/>
      <c r="F55" s="462"/>
      <c r="G55" s="433">
        <f t="shared" si="24"/>
        <v>96435</v>
      </c>
      <c r="H55" s="462"/>
      <c r="I55" s="801">
        <f t="shared" si="25"/>
        <v>0</v>
      </c>
      <c r="J55" s="433">
        <f t="shared" si="26"/>
        <v>96435</v>
      </c>
    </row>
    <row r="56" spans="1:10" s="452" customFormat="1" ht="12.75" customHeight="1">
      <c r="A56" s="804"/>
      <c r="B56" s="802" t="s">
        <v>435</v>
      </c>
      <c r="C56" s="805"/>
      <c r="D56" s="462">
        <v>292367</v>
      </c>
      <c r="E56" s="462"/>
      <c r="F56" s="462"/>
      <c r="G56" s="433">
        <f t="shared" si="24"/>
        <v>292367</v>
      </c>
      <c r="H56" s="462"/>
      <c r="I56" s="801">
        <f t="shared" si="25"/>
        <v>0</v>
      </c>
      <c r="J56" s="433">
        <f t="shared" si="26"/>
        <v>292367</v>
      </c>
    </row>
    <row r="57" spans="1:10" s="452" customFormat="1" ht="12.75" customHeight="1">
      <c r="A57" s="804"/>
      <c r="B57" s="802" t="s">
        <v>437</v>
      </c>
      <c r="C57" s="462">
        <v>4750</v>
      </c>
      <c r="D57" s="462">
        <v>238190</v>
      </c>
      <c r="E57" s="462"/>
      <c r="F57" s="462"/>
      <c r="G57" s="433">
        <f t="shared" si="24"/>
        <v>242940</v>
      </c>
      <c r="H57" s="462">
        <v>5000</v>
      </c>
      <c r="I57" s="801">
        <f t="shared" si="25"/>
        <v>5000</v>
      </c>
      <c r="J57" s="433">
        <f t="shared" si="26"/>
        <v>247940</v>
      </c>
    </row>
    <row r="58" spans="1:10" s="452" customFormat="1" ht="12.75" customHeight="1">
      <c r="A58" s="804"/>
      <c r="B58" s="802" t="s">
        <v>438</v>
      </c>
      <c r="C58" s="462">
        <v>6940</v>
      </c>
      <c r="D58" s="462">
        <v>118770</v>
      </c>
      <c r="E58" s="462"/>
      <c r="F58" s="462"/>
      <c r="G58" s="433">
        <f t="shared" si="24"/>
        <v>125710</v>
      </c>
      <c r="H58" s="462"/>
      <c r="I58" s="801">
        <f t="shared" si="25"/>
        <v>0</v>
      </c>
      <c r="J58" s="433">
        <f t="shared" si="26"/>
        <v>125710</v>
      </c>
    </row>
    <row r="59" spans="1:10" s="452" customFormat="1" ht="12.75" customHeight="1">
      <c r="A59" s="804"/>
      <c r="B59" s="802" t="s">
        <v>399</v>
      </c>
      <c r="C59" s="462">
        <v>20290</v>
      </c>
      <c r="D59" s="462">
        <v>32533</v>
      </c>
      <c r="E59" s="462"/>
      <c r="F59" s="462"/>
      <c r="G59" s="433">
        <f t="shared" si="24"/>
        <v>52823</v>
      </c>
      <c r="H59" s="462"/>
      <c r="I59" s="801">
        <f t="shared" si="25"/>
        <v>0</v>
      </c>
      <c r="J59" s="433">
        <f t="shared" si="26"/>
        <v>52823</v>
      </c>
    </row>
    <row r="60" spans="1:10" s="452" customFormat="1" ht="12.75" customHeight="1">
      <c r="A60" s="804"/>
      <c r="B60" s="802" t="s">
        <v>441</v>
      </c>
      <c r="C60" s="462">
        <v>3000</v>
      </c>
      <c r="D60" s="462">
        <v>9600</v>
      </c>
      <c r="E60" s="462"/>
      <c r="F60" s="462"/>
      <c r="G60" s="433">
        <f t="shared" si="24"/>
        <v>12600</v>
      </c>
      <c r="H60" s="462"/>
      <c r="I60" s="801">
        <f t="shared" si="25"/>
        <v>0</v>
      </c>
      <c r="J60" s="433">
        <f t="shared" si="26"/>
        <v>12600</v>
      </c>
    </row>
    <row r="61" spans="1:10" s="452" customFormat="1" ht="12.75" customHeight="1">
      <c r="A61" s="804"/>
      <c r="B61" s="802" t="s">
        <v>442</v>
      </c>
      <c r="C61" s="462">
        <v>12000</v>
      </c>
      <c r="D61" s="462">
        <v>12000</v>
      </c>
      <c r="E61" s="462"/>
      <c r="F61" s="462"/>
      <c r="G61" s="433">
        <f t="shared" si="24"/>
        <v>24000</v>
      </c>
      <c r="H61" s="462"/>
      <c r="I61" s="801">
        <f t="shared" si="25"/>
        <v>0</v>
      </c>
      <c r="J61" s="433">
        <f t="shared" si="26"/>
        <v>24000</v>
      </c>
    </row>
    <row r="62" spans="1:10" s="452" customFormat="1" ht="12.75" customHeight="1">
      <c r="A62" s="804"/>
      <c r="B62" s="802" t="s">
        <v>445</v>
      </c>
      <c r="C62" s="462"/>
      <c r="D62" s="462">
        <v>23500</v>
      </c>
      <c r="E62" s="462"/>
      <c r="F62" s="462"/>
      <c r="G62" s="433">
        <f t="shared" si="24"/>
        <v>23500</v>
      </c>
      <c r="H62" s="462"/>
      <c r="I62" s="801">
        <f t="shared" si="25"/>
        <v>0</v>
      </c>
      <c r="J62" s="433">
        <f t="shared" si="26"/>
        <v>23500</v>
      </c>
    </row>
    <row r="63" spans="1:10" s="458" customFormat="1" ht="14.25" customHeight="1">
      <c r="A63" s="456" t="s">
        <v>1</v>
      </c>
      <c r="B63" s="456"/>
      <c r="C63" s="457">
        <f t="shared" ref="C63:J63" si="27">C49+C44+C35+C25+C9+C7+C22+C33</f>
        <v>1280682</v>
      </c>
      <c r="D63" s="457">
        <f t="shared" si="27"/>
        <v>6367018</v>
      </c>
      <c r="E63" s="457">
        <f t="shared" si="27"/>
        <v>2600</v>
      </c>
      <c r="F63" s="457">
        <f t="shared" si="27"/>
        <v>2950</v>
      </c>
      <c r="G63" s="457">
        <f t="shared" si="27"/>
        <v>7653250</v>
      </c>
      <c r="H63" s="457">
        <f t="shared" si="27"/>
        <v>259769</v>
      </c>
      <c r="I63" s="457">
        <f t="shared" si="27"/>
        <v>259769</v>
      </c>
      <c r="J63" s="457">
        <f t="shared" si="27"/>
        <v>7913019</v>
      </c>
    </row>
    <row r="64" spans="1:10" s="461" customFormat="1" ht="12.75" customHeight="1">
      <c r="A64" s="453" t="s">
        <v>852</v>
      </c>
      <c r="B64" s="459"/>
      <c r="C64" s="460"/>
      <c r="D64" s="460"/>
      <c r="E64" s="460"/>
      <c r="F64" s="460"/>
      <c r="G64" s="460"/>
      <c r="H64" s="460"/>
      <c r="I64" s="460"/>
      <c r="J64" s="460"/>
    </row>
    <row r="65" spans="1:10" s="461" customFormat="1" ht="10.5" customHeight="1">
      <c r="A65" s="453"/>
      <c r="C65" s="462"/>
      <c r="D65" s="462"/>
      <c r="E65" s="462"/>
      <c r="F65" s="462"/>
      <c r="G65" s="462"/>
      <c r="H65" s="462"/>
      <c r="I65" s="462"/>
      <c r="J65" s="462"/>
    </row>
  </sheetData>
  <mergeCells count="2">
    <mergeCell ref="A2:J2"/>
    <mergeCell ref="A3:J3"/>
  </mergeCells>
  <hyperlinks>
    <hyperlink ref="J1" location="Indice!A1" display="VOLVER"/>
  </hyperlinks>
  <printOptions horizontalCentered="1" verticalCentered="1" gridLinesSet="0"/>
  <pageMargins left="0.75" right="0.75" top="1" bottom="1" header="0" footer="0"/>
  <pageSetup paperSize="9" orientation="portrait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showGridLines="0" showZeros="0" zoomScaleNormal="100" workbookViewId="0"/>
  </sheetViews>
  <sheetFormatPr baseColWidth="10" defaultColWidth="11.42578125" defaultRowHeight="12.75"/>
  <cols>
    <col min="1" max="1" width="23.85546875" style="464" customWidth="1"/>
    <col min="2" max="2" width="19.7109375" style="464" customWidth="1"/>
    <col min="3" max="3" width="14" style="464" customWidth="1"/>
    <col min="4" max="4" width="4" style="464" customWidth="1"/>
    <col min="5" max="5" width="14" style="464" customWidth="1"/>
    <col min="6" max="6" width="4" style="464" customWidth="1"/>
    <col min="7" max="7" width="14" style="465" customWidth="1"/>
    <col min="8" max="8" width="4" style="464" customWidth="1"/>
    <col min="9" max="9" width="14" style="464" customWidth="1"/>
    <col min="10" max="10" width="7.140625" style="464" customWidth="1"/>
    <col min="11" max="11" width="12.7109375" style="464" customWidth="1"/>
    <col min="12" max="12" width="4" style="464" customWidth="1"/>
    <col min="13" max="13" width="12.7109375" style="464" customWidth="1"/>
    <col min="14" max="16384" width="11.42578125" style="464"/>
  </cols>
  <sheetData>
    <row r="1" spans="1:13">
      <c r="A1" s="463" t="s">
        <v>542</v>
      </c>
      <c r="M1" s="830" t="s">
        <v>1002</v>
      </c>
    </row>
    <row r="2" spans="1:13" s="466" customFormat="1" ht="21.75" customHeight="1">
      <c r="A2" s="945" t="s">
        <v>543</v>
      </c>
      <c r="B2" s="945"/>
      <c r="C2" s="945"/>
      <c r="D2" s="945"/>
      <c r="E2" s="945"/>
      <c r="F2" s="945"/>
      <c r="G2" s="945"/>
      <c r="H2" s="945"/>
      <c r="I2" s="945"/>
      <c r="J2" s="945"/>
      <c r="K2" s="945"/>
      <c r="L2" s="945"/>
      <c r="M2" s="945"/>
    </row>
    <row r="3" spans="1:13" s="467" customFormat="1" ht="16.5" customHeight="1">
      <c r="A3" s="946" t="s">
        <v>544</v>
      </c>
      <c r="B3" s="946"/>
      <c r="C3" s="946"/>
      <c r="D3" s="946"/>
      <c r="E3" s="946"/>
      <c r="F3" s="946"/>
      <c r="G3" s="946"/>
      <c r="H3" s="946"/>
      <c r="I3" s="946"/>
      <c r="J3" s="946"/>
      <c r="K3" s="946"/>
      <c r="L3" s="946"/>
      <c r="M3" s="946"/>
    </row>
    <row r="4" spans="1:13" s="470" customFormat="1" ht="12.75" customHeight="1">
      <c r="A4" s="468"/>
      <c r="B4" s="468"/>
      <c r="C4" s="469"/>
      <c r="D4" s="469"/>
      <c r="E4" s="469"/>
      <c r="G4" s="471"/>
      <c r="H4" s="472"/>
      <c r="I4" s="472"/>
      <c r="J4" s="472"/>
      <c r="K4" s="472"/>
      <c r="L4" s="472"/>
      <c r="M4" s="472" t="s">
        <v>130</v>
      </c>
    </row>
    <row r="5" spans="1:13" s="475" customFormat="1" ht="14.25" customHeight="1">
      <c r="A5" s="473"/>
      <c r="B5" s="473"/>
      <c r="C5" s="474" t="s">
        <v>545</v>
      </c>
      <c r="D5" s="474"/>
      <c r="E5" s="474" t="s">
        <v>546</v>
      </c>
      <c r="F5" s="474"/>
      <c r="G5" s="474" t="s">
        <v>547</v>
      </c>
      <c r="H5" s="474"/>
      <c r="I5" s="474" t="s">
        <v>548</v>
      </c>
      <c r="J5" s="474"/>
      <c r="K5" s="474" t="s">
        <v>549</v>
      </c>
      <c r="L5" s="474"/>
      <c r="M5" s="474" t="s">
        <v>550</v>
      </c>
    </row>
    <row r="6" spans="1:13" s="475" customFormat="1" ht="14.25" customHeight="1">
      <c r="A6" s="476" t="s">
        <v>551</v>
      </c>
      <c r="B6" s="477" t="s">
        <v>552</v>
      </c>
      <c r="C6" s="478" t="s">
        <v>553</v>
      </c>
      <c r="D6" s="478"/>
      <c r="E6" s="478" t="s">
        <v>554</v>
      </c>
      <c r="F6" s="478"/>
      <c r="G6" s="478" t="s">
        <v>555</v>
      </c>
      <c r="H6" s="478"/>
      <c r="I6" s="478"/>
      <c r="J6" s="479"/>
      <c r="K6" s="478" t="s">
        <v>556</v>
      </c>
      <c r="L6" s="478"/>
      <c r="M6" s="478" t="s">
        <v>557</v>
      </c>
    </row>
    <row r="7" spans="1:13" s="480" customFormat="1" ht="15" customHeight="1">
      <c r="A7" s="480" t="s">
        <v>558</v>
      </c>
      <c r="B7" s="481" t="s">
        <v>559</v>
      </c>
      <c r="C7" s="482"/>
      <c r="D7" s="482"/>
      <c r="E7" s="482">
        <v>409886</v>
      </c>
      <c r="F7" s="482"/>
      <c r="G7" s="482"/>
      <c r="H7" s="482"/>
      <c r="I7" s="482">
        <f>SUM(C7:G7)</f>
        <v>409886</v>
      </c>
      <c r="J7" s="483"/>
      <c r="K7" s="482"/>
      <c r="L7" s="482"/>
      <c r="M7" s="482"/>
    </row>
    <row r="8" spans="1:13" s="480" customFormat="1" ht="15" customHeight="1">
      <c r="A8" s="480" t="s">
        <v>277</v>
      </c>
      <c r="B8" s="481" t="s">
        <v>199</v>
      </c>
      <c r="C8" s="482"/>
      <c r="D8" s="482"/>
      <c r="E8" s="482">
        <v>41780</v>
      </c>
      <c r="F8" s="482"/>
      <c r="G8" s="482"/>
      <c r="H8" s="482"/>
      <c r="I8" s="482">
        <f t="shared" ref="I8:I25" si="0">SUM(C8:G8)</f>
        <v>41780</v>
      </c>
      <c r="J8" s="483"/>
      <c r="K8" s="482"/>
      <c r="L8" s="482"/>
      <c r="M8" s="482"/>
    </row>
    <row r="9" spans="1:13" s="480" customFormat="1" ht="15" customHeight="1">
      <c r="A9" s="480" t="s">
        <v>278</v>
      </c>
      <c r="B9" s="481" t="s">
        <v>279</v>
      </c>
      <c r="C9" s="482"/>
      <c r="D9" s="482"/>
      <c r="E9" s="482">
        <v>850349</v>
      </c>
      <c r="F9" s="482"/>
      <c r="G9" s="482"/>
      <c r="H9" s="482"/>
      <c r="I9" s="482">
        <f t="shared" si="0"/>
        <v>850349</v>
      </c>
      <c r="J9" s="483"/>
      <c r="K9" s="482"/>
      <c r="L9" s="482"/>
      <c r="M9" s="482"/>
    </row>
    <row r="10" spans="1:13" s="480" customFormat="1" ht="15" customHeight="1">
      <c r="A10" s="484" t="s">
        <v>284</v>
      </c>
      <c r="B10" s="485" t="s">
        <v>285</v>
      </c>
      <c r="C10" s="486"/>
      <c r="D10" s="486"/>
      <c r="E10" s="486">
        <v>435702</v>
      </c>
      <c r="F10" s="486"/>
      <c r="G10" s="486"/>
      <c r="H10" s="486"/>
      <c r="I10" s="482">
        <f t="shared" si="0"/>
        <v>435702</v>
      </c>
      <c r="J10" s="487"/>
      <c r="K10" s="486"/>
      <c r="L10" s="486"/>
      <c r="M10" s="486"/>
    </row>
    <row r="11" spans="1:13" s="480" customFormat="1" ht="15" customHeight="1">
      <c r="A11" s="480" t="s">
        <v>560</v>
      </c>
      <c r="B11" s="481" t="s">
        <v>561</v>
      </c>
      <c r="C11" s="486"/>
      <c r="D11" s="482"/>
      <c r="E11" s="482">
        <v>71981</v>
      </c>
      <c r="F11" s="482"/>
      <c r="G11" s="482"/>
      <c r="H11" s="482"/>
      <c r="I11" s="482">
        <f t="shared" si="0"/>
        <v>71981</v>
      </c>
      <c r="J11" s="483"/>
      <c r="K11" s="482">
        <v>5</v>
      </c>
      <c r="L11" s="482"/>
      <c r="M11" s="482">
        <v>10</v>
      </c>
    </row>
    <row r="12" spans="1:13" s="480" customFormat="1" ht="15" customHeight="1">
      <c r="A12" s="480" t="s">
        <v>562</v>
      </c>
      <c r="B12" s="481"/>
      <c r="C12" s="486"/>
      <c r="D12" s="482"/>
      <c r="E12" s="482">
        <v>24547</v>
      </c>
      <c r="F12" s="482"/>
      <c r="G12" s="482"/>
      <c r="H12" s="482"/>
      <c r="I12" s="482">
        <f t="shared" si="0"/>
        <v>24547</v>
      </c>
      <c r="J12" s="483"/>
      <c r="K12" s="482">
        <v>1</v>
      </c>
      <c r="L12" s="482"/>
      <c r="M12" s="482"/>
    </row>
    <row r="13" spans="1:13" s="480" customFormat="1" ht="15" customHeight="1">
      <c r="A13" s="480" t="s">
        <v>563</v>
      </c>
      <c r="B13" s="481"/>
      <c r="C13" s="486"/>
      <c r="D13" s="482"/>
      <c r="E13" s="482">
        <f>19524+14099</f>
        <v>33623</v>
      </c>
      <c r="F13" s="482"/>
      <c r="G13" s="482"/>
      <c r="H13" s="482"/>
      <c r="I13" s="482">
        <f t="shared" si="0"/>
        <v>33623</v>
      </c>
      <c r="J13" s="483"/>
      <c r="K13" s="482">
        <v>3</v>
      </c>
      <c r="L13" s="482"/>
      <c r="M13" s="482"/>
    </row>
    <row r="14" spans="1:13" s="480" customFormat="1" ht="15" customHeight="1">
      <c r="A14" s="480" t="s">
        <v>564</v>
      </c>
      <c r="B14" s="481"/>
      <c r="C14" s="486">
        <v>15405</v>
      </c>
      <c r="D14" s="482"/>
      <c r="E14" s="482"/>
      <c r="F14" s="482"/>
      <c r="G14" s="482"/>
      <c r="H14" s="482"/>
      <c r="I14" s="482">
        <f t="shared" si="0"/>
        <v>15405</v>
      </c>
      <c r="J14" s="483"/>
      <c r="K14" s="482">
        <v>1</v>
      </c>
      <c r="L14" s="482"/>
      <c r="M14" s="482"/>
    </row>
    <row r="15" spans="1:13" s="480" customFormat="1" ht="15" customHeight="1">
      <c r="A15" s="480" t="s">
        <v>565</v>
      </c>
      <c r="B15" s="481" t="s">
        <v>566</v>
      </c>
      <c r="C15" s="482"/>
      <c r="D15" s="482"/>
      <c r="E15" s="482">
        <v>116474</v>
      </c>
      <c r="F15" s="482"/>
      <c r="G15" s="482"/>
      <c r="H15" s="482"/>
      <c r="I15" s="482">
        <f t="shared" si="0"/>
        <v>116474</v>
      </c>
      <c r="J15" s="483"/>
      <c r="K15" s="482">
        <v>23</v>
      </c>
      <c r="L15" s="482"/>
      <c r="M15" s="482"/>
    </row>
    <row r="16" spans="1:13" s="480" customFormat="1" ht="15" customHeight="1">
      <c r="A16" s="480" t="s">
        <v>567</v>
      </c>
      <c r="B16" s="481"/>
      <c r="C16" s="482"/>
      <c r="D16" s="482"/>
      <c r="E16" s="482">
        <v>2000</v>
      </c>
      <c r="F16" s="482"/>
      <c r="G16" s="482"/>
      <c r="H16" s="482"/>
      <c r="I16" s="482">
        <f>SUM(C16:G16)</f>
        <v>2000</v>
      </c>
      <c r="J16" s="483"/>
      <c r="K16" s="482">
        <v>1</v>
      </c>
      <c r="L16" s="482"/>
      <c r="M16" s="482"/>
    </row>
    <row r="17" spans="1:13" s="480" customFormat="1" ht="15" customHeight="1">
      <c r="A17" s="480" t="s">
        <v>568</v>
      </c>
      <c r="B17" s="481"/>
      <c r="C17" s="482"/>
      <c r="D17" s="482"/>
      <c r="E17" s="482">
        <v>12893</v>
      </c>
      <c r="F17" s="482"/>
      <c r="G17" s="482"/>
      <c r="H17" s="482"/>
      <c r="I17" s="482">
        <f>SUM(C17:G17)</f>
        <v>12893</v>
      </c>
      <c r="J17" s="483"/>
      <c r="K17" s="482">
        <v>2</v>
      </c>
      <c r="L17" s="482"/>
      <c r="M17" s="482"/>
    </row>
    <row r="18" spans="1:13" s="480" customFormat="1" ht="15" customHeight="1">
      <c r="A18" s="480" t="s">
        <v>569</v>
      </c>
      <c r="B18" s="481"/>
      <c r="C18" s="482"/>
      <c r="D18" s="482"/>
      <c r="E18" s="482">
        <v>11519</v>
      </c>
      <c r="F18" s="482"/>
      <c r="G18" s="482"/>
      <c r="H18" s="482"/>
      <c r="I18" s="482">
        <f>SUM(C18:G18)</f>
        <v>11519</v>
      </c>
      <c r="J18" s="483"/>
      <c r="K18" s="482">
        <v>3</v>
      </c>
      <c r="L18" s="482"/>
      <c r="M18" s="482"/>
    </row>
    <row r="19" spans="1:13" s="480" customFormat="1" ht="15" customHeight="1">
      <c r="A19" s="480" t="s">
        <v>570</v>
      </c>
      <c r="B19" s="481"/>
      <c r="C19" s="482"/>
      <c r="D19" s="482"/>
      <c r="E19" s="482">
        <v>4500</v>
      </c>
      <c r="F19" s="482"/>
      <c r="G19" s="482"/>
      <c r="H19" s="482"/>
      <c r="I19" s="482">
        <f>SUM(C19:G19)</f>
        <v>4500</v>
      </c>
      <c r="J19" s="483"/>
      <c r="K19" s="482">
        <v>2</v>
      </c>
      <c r="L19" s="482"/>
      <c r="M19" s="482"/>
    </row>
    <row r="20" spans="1:13" s="480" customFormat="1" ht="15" customHeight="1">
      <c r="A20" s="480" t="s">
        <v>571</v>
      </c>
      <c r="B20" s="481"/>
      <c r="C20" s="482"/>
      <c r="D20" s="482"/>
      <c r="E20" s="482">
        <v>2700</v>
      </c>
      <c r="F20" s="482"/>
      <c r="G20" s="482"/>
      <c r="H20" s="482"/>
      <c r="I20" s="482">
        <f t="shared" si="0"/>
        <v>2700</v>
      </c>
      <c r="J20" s="483"/>
      <c r="K20" s="482">
        <v>1</v>
      </c>
      <c r="L20" s="482"/>
      <c r="M20" s="482"/>
    </row>
    <row r="21" spans="1:13" s="480" customFormat="1" ht="15" customHeight="1">
      <c r="A21" s="480" t="s">
        <v>572</v>
      </c>
      <c r="B21" s="481" t="s">
        <v>573</v>
      </c>
      <c r="C21" s="482"/>
      <c r="D21" s="482"/>
      <c r="E21" s="482">
        <v>19562</v>
      </c>
      <c r="F21" s="482"/>
      <c r="G21" s="482">
        <v>96836</v>
      </c>
      <c r="H21" s="482"/>
      <c r="I21" s="482">
        <f t="shared" si="0"/>
        <v>116398</v>
      </c>
      <c r="J21" s="483"/>
      <c r="K21" s="482">
        <v>14</v>
      </c>
      <c r="L21" s="482"/>
      <c r="M21" s="482"/>
    </row>
    <row r="22" spans="1:13" s="480" customFormat="1" ht="15" customHeight="1">
      <c r="A22" s="480" t="s">
        <v>574</v>
      </c>
      <c r="B22" s="481" t="s">
        <v>575</v>
      </c>
      <c r="C22" s="482">
        <v>68921</v>
      </c>
      <c r="D22" s="482"/>
      <c r="E22" s="482"/>
      <c r="F22" s="482"/>
      <c r="G22" s="482"/>
      <c r="H22" s="482"/>
      <c r="I22" s="482">
        <f t="shared" si="0"/>
        <v>68921</v>
      </c>
      <c r="J22" s="483"/>
      <c r="K22" s="482">
        <v>6</v>
      </c>
      <c r="L22" s="482"/>
      <c r="M22" s="482"/>
    </row>
    <row r="23" spans="1:13" s="480" customFormat="1" ht="15" customHeight="1">
      <c r="A23" s="480" t="s">
        <v>576</v>
      </c>
      <c r="B23" s="481" t="s">
        <v>575</v>
      </c>
      <c r="C23" s="482"/>
      <c r="D23" s="482"/>
      <c r="E23" s="482">
        <v>19465</v>
      </c>
      <c r="F23" s="482"/>
      <c r="G23" s="482">
        <v>39129</v>
      </c>
      <c r="H23" s="482"/>
      <c r="I23" s="482">
        <f t="shared" si="0"/>
        <v>58594</v>
      </c>
      <c r="J23" s="483"/>
      <c r="K23" s="482">
        <v>2</v>
      </c>
      <c r="L23" s="482"/>
      <c r="M23" s="482">
        <v>23</v>
      </c>
    </row>
    <row r="24" spans="1:13" s="480" customFormat="1" ht="15" customHeight="1">
      <c r="A24" s="480" t="s">
        <v>577</v>
      </c>
      <c r="B24" s="481" t="s">
        <v>577</v>
      </c>
      <c r="C24" s="482">
        <v>50386</v>
      </c>
      <c r="D24" s="482"/>
      <c r="E24" s="482"/>
      <c r="F24" s="482"/>
      <c r="G24" s="482"/>
      <c r="H24" s="482"/>
      <c r="I24" s="482">
        <f t="shared" si="0"/>
        <v>50386</v>
      </c>
      <c r="J24" s="483"/>
      <c r="K24" s="482">
        <v>4</v>
      </c>
      <c r="L24" s="482"/>
      <c r="M24" s="482"/>
    </row>
    <row r="25" spans="1:13" s="480" customFormat="1" ht="15" customHeight="1">
      <c r="A25" s="480" t="s">
        <v>578</v>
      </c>
      <c r="B25" s="481" t="s">
        <v>579</v>
      </c>
      <c r="C25" s="482">
        <v>18461</v>
      </c>
      <c r="D25" s="482"/>
      <c r="E25" s="482">
        <v>33954</v>
      </c>
      <c r="F25" s="482"/>
      <c r="G25" s="482"/>
      <c r="H25" s="482"/>
      <c r="I25" s="482">
        <f t="shared" si="0"/>
        <v>52415</v>
      </c>
      <c r="J25" s="483"/>
      <c r="K25" s="482">
        <v>7</v>
      </c>
      <c r="L25" s="482"/>
      <c r="M25" s="482"/>
    </row>
    <row r="26" spans="1:13" s="480" customFormat="1" ht="15.95" customHeight="1">
      <c r="B26" s="488"/>
      <c r="C26" s="482"/>
      <c r="D26" s="482"/>
      <c r="E26" s="482"/>
      <c r="F26" s="482"/>
      <c r="G26" s="482"/>
      <c r="H26" s="482"/>
      <c r="I26" s="482"/>
      <c r="J26" s="483"/>
      <c r="K26" s="482"/>
      <c r="L26" s="482"/>
      <c r="M26" s="482"/>
    </row>
    <row r="27" spans="1:13" s="480" customFormat="1" ht="15" customHeight="1">
      <c r="A27" s="480" t="s">
        <v>580</v>
      </c>
      <c r="B27" s="481" t="s">
        <v>581</v>
      </c>
      <c r="C27" s="489">
        <f>SUM(C14:C25)</f>
        <v>153173</v>
      </c>
      <c r="D27" s="489"/>
      <c r="E27" s="489">
        <f>SUM(E14:E25)</f>
        <v>223067</v>
      </c>
      <c r="F27" s="489"/>
      <c r="G27" s="489">
        <f>SUM(G14:G25)</f>
        <v>135965</v>
      </c>
      <c r="H27" s="489"/>
      <c r="I27" s="489">
        <f>SUM(I14:I25)</f>
        <v>512205</v>
      </c>
      <c r="J27" s="483"/>
      <c r="K27" s="489"/>
      <c r="L27" s="483"/>
      <c r="M27" s="490"/>
    </row>
    <row r="28" spans="1:13" s="480" customFormat="1" ht="17.45" customHeight="1">
      <c r="A28" s="480" t="s">
        <v>582</v>
      </c>
      <c r="B28" s="481" t="s">
        <v>583</v>
      </c>
      <c r="C28" s="491"/>
      <c r="D28" s="491"/>
      <c r="E28" s="491">
        <f>SUM(E7:E10)</f>
        <v>1737717</v>
      </c>
      <c r="F28" s="491"/>
      <c r="G28" s="491"/>
      <c r="H28" s="492"/>
      <c r="I28" s="491">
        <f>SUM(I7:I10)</f>
        <v>1737717</v>
      </c>
      <c r="J28" s="487"/>
      <c r="K28" s="489"/>
      <c r="L28" s="486"/>
      <c r="M28" s="489"/>
    </row>
    <row r="29" spans="1:13" s="480" customFormat="1" ht="18.95" customHeight="1">
      <c r="A29" s="493" t="s">
        <v>584</v>
      </c>
      <c r="B29" s="494" t="s">
        <v>585</v>
      </c>
      <c r="C29" s="495">
        <f>+SUM(C27:C28)</f>
        <v>153173</v>
      </c>
      <c r="D29" s="495"/>
      <c r="E29" s="495">
        <f>+SUM(E27:E28)</f>
        <v>1960784</v>
      </c>
      <c r="F29" s="495">
        <f>+SUM(F27:F28)</f>
        <v>0</v>
      </c>
      <c r="G29" s="495">
        <f>+SUM(G27:G28)</f>
        <v>135965</v>
      </c>
      <c r="H29" s="492"/>
      <c r="I29" s="496"/>
      <c r="J29" s="497"/>
      <c r="K29" s="498">
        <f>SUM(K7:K25)</f>
        <v>75</v>
      </c>
      <c r="L29" s="495"/>
      <c r="M29" s="499">
        <f>SUM(M7:M25)</f>
        <v>33</v>
      </c>
    </row>
    <row r="30" spans="1:13" s="480" customFormat="1" ht="18.95" customHeight="1">
      <c r="A30" s="500" t="s">
        <v>586</v>
      </c>
      <c r="B30" s="501" t="s">
        <v>587</v>
      </c>
      <c r="C30" s="947">
        <f>+C29+E29+G29</f>
        <v>2249922</v>
      </c>
      <c r="D30" s="948"/>
      <c r="E30" s="948"/>
      <c r="F30" s="948"/>
      <c r="G30" s="949"/>
      <c r="H30" s="487"/>
      <c r="I30" s="497"/>
      <c r="J30" s="487"/>
      <c r="K30" s="487"/>
      <c r="L30" s="487"/>
      <c r="M30" s="487"/>
    </row>
    <row r="31" spans="1:13" s="480" customFormat="1" ht="14.25" customHeight="1">
      <c r="A31" s="502"/>
      <c r="B31" s="502"/>
      <c r="C31" s="503"/>
      <c r="D31" s="503"/>
      <c r="E31" s="504"/>
      <c r="F31" s="503"/>
      <c r="G31" s="503"/>
      <c r="H31" s="503"/>
      <c r="I31" s="503"/>
      <c r="J31" s="487"/>
      <c r="K31" s="503"/>
      <c r="L31" s="487"/>
      <c r="M31" s="503"/>
    </row>
    <row r="32" spans="1:13" s="480" customFormat="1" ht="15" customHeight="1">
      <c r="A32" s="505" t="s">
        <v>588</v>
      </c>
      <c r="B32" s="506" t="s">
        <v>589</v>
      </c>
      <c r="C32" s="950" t="s">
        <v>590</v>
      </c>
      <c r="D32" s="951"/>
      <c r="E32" s="951"/>
      <c r="F32" s="507"/>
      <c r="G32" s="951" t="s">
        <v>591</v>
      </c>
      <c r="H32" s="951"/>
      <c r="I32" s="951"/>
      <c r="J32" s="508"/>
      <c r="K32" s="509" t="s">
        <v>592</v>
      </c>
      <c r="L32" s="510"/>
      <c r="M32" s="509" t="s">
        <v>593</v>
      </c>
    </row>
    <row r="33" spans="1:13" s="480" customFormat="1" ht="13.5" customHeight="1">
      <c r="A33" s="505"/>
      <c r="B33" s="506"/>
      <c r="C33" s="509"/>
      <c r="D33" s="511" t="s">
        <v>594</v>
      </c>
      <c r="E33" s="511"/>
      <c r="F33" s="512"/>
      <c r="G33" s="952" t="s">
        <v>595</v>
      </c>
      <c r="H33" s="953"/>
      <c r="I33" s="953"/>
      <c r="J33" s="508"/>
      <c r="K33" s="513" t="s">
        <v>556</v>
      </c>
      <c r="L33" s="510"/>
      <c r="M33" s="513" t="s">
        <v>557</v>
      </c>
    </row>
    <row r="34" spans="1:13" s="480" customFormat="1" ht="13.5" customHeight="1">
      <c r="A34" s="514"/>
      <c r="B34" s="515"/>
      <c r="C34" s="516" t="s">
        <v>596</v>
      </c>
      <c r="D34" s="516"/>
      <c r="E34" s="516" t="s">
        <v>597</v>
      </c>
      <c r="F34" s="517"/>
      <c r="G34" s="516" t="s">
        <v>596</v>
      </c>
      <c r="H34" s="516"/>
      <c r="I34" s="516" t="s">
        <v>597</v>
      </c>
      <c r="J34" s="518"/>
    </row>
    <row r="35" spans="1:13" s="480" customFormat="1" ht="15" customHeight="1">
      <c r="A35" s="493" t="s">
        <v>598</v>
      </c>
      <c r="B35" s="519" t="s">
        <v>599</v>
      </c>
      <c r="C35" s="520">
        <v>611</v>
      </c>
      <c r="D35" s="520"/>
      <c r="E35" s="520">
        <v>4616</v>
      </c>
      <c r="F35" s="520"/>
      <c r="G35" s="520">
        <v>4736</v>
      </c>
      <c r="H35" s="520"/>
      <c r="I35" s="520">
        <v>11350</v>
      </c>
      <c r="J35" s="487"/>
      <c r="K35" s="520"/>
      <c r="L35" s="510"/>
      <c r="M35" s="520"/>
    </row>
    <row r="36" spans="1:13" s="480" customFormat="1" ht="15" customHeight="1">
      <c r="A36" s="493" t="s">
        <v>600</v>
      </c>
      <c r="B36" s="519" t="s">
        <v>601</v>
      </c>
      <c r="C36" s="520">
        <v>911</v>
      </c>
      <c r="D36" s="520"/>
      <c r="E36" s="520">
        <v>2911</v>
      </c>
      <c r="F36" s="520"/>
      <c r="G36" s="520">
        <v>3971</v>
      </c>
      <c r="H36" s="520"/>
      <c r="I36" s="520">
        <v>18596</v>
      </c>
      <c r="J36" s="487"/>
      <c r="K36" s="520"/>
      <c r="L36" s="510"/>
      <c r="M36" s="520"/>
    </row>
    <row r="37" spans="1:13" s="480" customFormat="1" ht="6" customHeight="1">
      <c r="A37" s="493"/>
      <c r="B37" s="519"/>
      <c r="C37" s="521"/>
      <c r="D37" s="520"/>
      <c r="E37" s="521"/>
      <c r="F37" s="520"/>
      <c r="G37" s="521"/>
      <c r="H37" s="520"/>
      <c r="I37" s="521"/>
      <c r="J37" s="487"/>
      <c r="K37" s="520"/>
      <c r="L37" s="510"/>
      <c r="M37" s="520"/>
    </row>
    <row r="38" spans="1:13" s="480" customFormat="1" ht="15" customHeight="1">
      <c r="A38" s="493" t="s">
        <v>602</v>
      </c>
      <c r="B38" s="522" t="s">
        <v>216</v>
      </c>
      <c r="C38" s="521">
        <f>SUM(C35:C37)</f>
        <v>1522</v>
      </c>
      <c r="D38" s="521"/>
      <c r="E38" s="521">
        <f>SUM(E35:E37)</f>
        <v>7527</v>
      </c>
      <c r="F38" s="521"/>
      <c r="G38" s="521">
        <f>SUM(G35:G37)</f>
        <v>8707</v>
      </c>
      <c r="H38" s="521"/>
      <c r="I38" s="521">
        <f>SUM(I35:I37)</f>
        <v>29946</v>
      </c>
      <c r="J38" s="487"/>
      <c r="K38" s="523">
        <v>110</v>
      </c>
      <c r="L38" s="487"/>
      <c r="M38" s="523">
        <v>9</v>
      </c>
    </row>
    <row r="39" spans="1:13" s="480" customFormat="1" ht="14.25" customHeight="1">
      <c r="A39" s="493" t="s">
        <v>603</v>
      </c>
      <c r="B39" s="493"/>
      <c r="C39" s="524">
        <v>1522</v>
      </c>
      <c r="D39" s="524"/>
      <c r="E39" s="524">
        <f>+E38*2</f>
        <v>15054</v>
      </c>
      <c r="F39" s="524"/>
      <c r="G39" s="524">
        <v>8707</v>
      </c>
      <c r="H39" s="524"/>
      <c r="I39" s="524">
        <f>+I38*2</f>
        <v>59892</v>
      </c>
      <c r="J39" s="487"/>
      <c r="K39" s="487"/>
      <c r="L39" s="487"/>
      <c r="M39" s="487"/>
    </row>
    <row r="40" spans="1:13" s="480" customFormat="1" ht="2.25" customHeight="1">
      <c r="A40" s="525"/>
      <c r="B40" s="525"/>
      <c r="C40" s="526"/>
      <c r="D40" s="526"/>
      <c r="E40" s="526"/>
      <c r="F40" s="526"/>
      <c r="G40" s="526"/>
      <c r="H40" s="526"/>
      <c r="I40" s="526"/>
      <c r="J40" s="526"/>
      <c r="K40" s="526"/>
      <c r="L40" s="526"/>
      <c r="M40" s="526"/>
    </row>
    <row r="41" spans="1:13" ht="21.95" customHeight="1">
      <c r="A41" s="944" t="s">
        <v>1058</v>
      </c>
      <c r="B41" s="944"/>
      <c r="C41" s="944"/>
      <c r="D41" s="944"/>
      <c r="E41" s="944"/>
      <c r="F41" s="944"/>
      <c r="G41" s="944"/>
      <c r="H41" s="944"/>
      <c r="I41" s="944"/>
      <c r="J41" s="944"/>
      <c r="K41" s="944"/>
      <c r="L41" s="944"/>
      <c r="M41" s="944"/>
    </row>
    <row r="42" spans="1:13" ht="12" customHeight="1">
      <c r="A42" s="470"/>
    </row>
  </sheetData>
  <mergeCells count="7">
    <mergeCell ref="A41:M41"/>
    <mergeCell ref="A2:M2"/>
    <mergeCell ref="A3:M3"/>
    <mergeCell ref="C30:G30"/>
    <mergeCell ref="C32:E32"/>
    <mergeCell ref="G32:I32"/>
    <mergeCell ref="G33:I33"/>
  </mergeCells>
  <hyperlinks>
    <hyperlink ref="M1" location="Indice!A1" display="VOLVER"/>
  </hyperlinks>
  <printOptions horizontalCentered="1" verticalCentered="1" gridLinesSet="0"/>
  <pageMargins left="0.75" right="0.75" top="1" bottom="1" header="0" footer="0"/>
  <pageSetup paperSize="9" scale="61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61"/>
  <sheetViews>
    <sheetView showGridLines="0" workbookViewId="0">
      <selection activeCell="D51" sqref="D51"/>
    </sheetView>
  </sheetViews>
  <sheetFormatPr baseColWidth="10" defaultRowHeight="12.75"/>
  <cols>
    <col min="1" max="1" width="7.42578125" style="530" customWidth="1"/>
    <col min="2" max="2" width="5.85546875" style="575" customWidth="1"/>
    <col min="3" max="3" width="3.5703125" style="575" customWidth="1"/>
    <col min="4" max="4" width="6.5703125" style="530" customWidth="1"/>
    <col min="5" max="5" width="3.5703125" style="575" customWidth="1"/>
    <col min="6" max="6" width="6.5703125" style="530" customWidth="1"/>
    <col min="7" max="7" width="3.5703125" style="575" customWidth="1"/>
    <col min="8" max="8" width="6.5703125" style="530" customWidth="1"/>
    <col min="9" max="9" width="3.5703125" style="575" customWidth="1"/>
    <col min="10" max="10" width="6.5703125" style="530" customWidth="1"/>
    <col min="11" max="11" width="3.5703125" style="575" customWidth="1"/>
    <col min="12" max="12" width="6.5703125" style="530" customWidth="1"/>
    <col min="13" max="13" width="3.5703125" style="575" customWidth="1"/>
    <col min="14" max="14" width="6.5703125" style="530" customWidth="1"/>
    <col min="15" max="15" width="3.5703125" style="575" customWidth="1"/>
    <col min="16" max="16" width="6.5703125" style="530" customWidth="1"/>
    <col min="17" max="17" width="3.5703125" style="575" customWidth="1"/>
    <col min="18" max="18" width="6.5703125" style="530" customWidth="1"/>
    <col min="19" max="19" width="3.5703125" style="575" customWidth="1"/>
    <col min="20" max="20" width="6.5703125" style="530" customWidth="1"/>
    <col min="21" max="21" width="3.5703125" style="575" customWidth="1"/>
    <col min="22" max="22" width="6.5703125" style="530" customWidth="1"/>
    <col min="23" max="23" width="3.5703125" style="575" customWidth="1"/>
    <col min="24" max="24" width="6.5703125" style="530" customWidth="1"/>
    <col min="25" max="25" width="3.5703125" style="575" customWidth="1"/>
    <col min="26" max="26" width="6.5703125" style="530" customWidth="1"/>
    <col min="27" max="256" width="10.85546875" style="530"/>
    <col min="257" max="257" width="7.42578125" style="530" customWidth="1"/>
    <col min="258" max="258" width="5.85546875" style="530" customWidth="1"/>
    <col min="259" max="259" width="2.5703125" style="530" customWidth="1"/>
    <col min="260" max="260" width="6" style="530" customWidth="1"/>
    <col min="261" max="261" width="2.5703125" style="530" customWidth="1"/>
    <col min="262" max="262" width="6" style="530" customWidth="1"/>
    <col min="263" max="263" width="2.5703125" style="530" customWidth="1"/>
    <col min="264" max="264" width="6" style="530" customWidth="1"/>
    <col min="265" max="265" width="2.5703125" style="530" customWidth="1"/>
    <col min="266" max="266" width="6" style="530" customWidth="1"/>
    <col min="267" max="267" width="2.5703125" style="530" customWidth="1"/>
    <col min="268" max="268" width="6" style="530" customWidth="1"/>
    <col min="269" max="269" width="2.5703125" style="530" customWidth="1"/>
    <col min="270" max="270" width="6" style="530" customWidth="1"/>
    <col min="271" max="271" width="2.5703125" style="530" customWidth="1"/>
    <col min="272" max="272" width="6" style="530" customWidth="1"/>
    <col min="273" max="273" width="2.5703125" style="530" customWidth="1"/>
    <col min="274" max="274" width="6" style="530" customWidth="1"/>
    <col min="275" max="275" width="2.5703125" style="530" customWidth="1"/>
    <col min="276" max="276" width="6" style="530" customWidth="1"/>
    <col min="277" max="277" width="2.5703125" style="530" customWidth="1"/>
    <col min="278" max="278" width="6" style="530" customWidth="1"/>
    <col min="279" max="279" width="2.5703125" style="530" customWidth="1"/>
    <col min="280" max="280" width="6" style="530" customWidth="1"/>
    <col min="281" max="281" width="2.5703125" style="530" customWidth="1"/>
    <col min="282" max="282" width="6" style="530" customWidth="1"/>
    <col min="283" max="512" width="10.85546875" style="530"/>
    <col min="513" max="513" width="7.42578125" style="530" customWidth="1"/>
    <col min="514" max="514" width="5.85546875" style="530" customWidth="1"/>
    <col min="515" max="515" width="2.5703125" style="530" customWidth="1"/>
    <col min="516" max="516" width="6" style="530" customWidth="1"/>
    <col min="517" max="517" width="2.5703125" style="530" customWidth="1"/>
    <col min="518" max="518" width="6" style="530" customWidth="1"/>
    <col min="519" max="519" width="2.5703125" style="530" customWidth="1"/>
    <col min="520" max="520" width="6" style="530" customWidth="1"/>
    <col min="521" max="521" width="2.5703125" style="530" customWidth="1"/>
    <col min="522" max="522" width="6" style="530" customWidth="1"/>
    <col min="523" max="523" width="2.5703125" style="530" customWidth="1"/>
    <col min="524" max="524" width="6" style="530" customWidth="1"/>
    <col min="525" max="525" width="2.5703125" style="530" customWidth="1"/>
    <col min="526" max="526" width="6" style="530" customWidth="1"/>
    <col min="527" max="527" width="2.5703125" style="530" customWidth="1"/>
    <col min="528" max="528" width="6" style="530" customWidth="1"/>
    <col min="529" max="529" width="2.5703125" style="530" customWidth="1"/>
    <col min="530" max="530" width="6" style="530" customWidth="1"/>
    <col min="531" max="531" width="2.5703125" style="530" customWidth="1"/>
    <col min="532" max="532" width="6" style="530" customWidth="1"/>
    <col min="533" max="533" width="2.5703125" style="530" customWidth="1"/>
    <col min="534" max="534" width="6" style="530" customWidth="1"/>
    <col min="535" max="535" width="2.5703125" style="530" customWidth="1"/>
    <col min="536" max="536" width="6" style="530" customWidth="1"/>
    <col min="537" max="537" width="2.5703125" style="530" customWidth="1"/>
    <col min="538" max="538" width="6" style="530" customWidth="1"/>
    <col min="539" max="768" width="10.85546875" style="530"/>
    <col min="769" max="769" width="7.42578125" style="530" customWidth="1"/>
    <col min="770" max="770" width="5.85546875" style="530" customWidth="1"/>
    <col min="771" max="771" width="2.5703125" style="530" customWidth="1"/>
    <col min="772" max="772" width="6" style="530" customWidth="1"/>
    <col min="773" max="773" width="2.5703125" style="530" customWidth="1"/>
    <col min="774" max="774" width="6" style="530" customWidth="1"/>
    <col min="775" max="775" width="2.5703125" style="530" customWidth="1"/>
    <col min="776" max="776" width="6" style="530" customWidth="1"/>
    <col min="777" max="777" width="2.5703125" style="530" customWidth="1"/>
    <col min="778" max="778" width="6" style="530" customWidth="1"/>
    <col min="779" max="779" width="2.5703125" style="530" customWidth="1"/>
    <col min="780" max="780" width="6" style="530" customWidth="1"/>
    <col min="781" max="781" width="2.5703125" style="530" customWidth="1"/>
    <col min="782" max="782" width="6" style="530" customWidth="1"/>
    <col min="783" max="783" width="2.5703125" style="530" customWidth="1"/>
    <col min="784" max="784" width="6" style="530" customWidth="1"/>
    <col min="785" max="785" width="2.5703125" style="530" customWidth="1"/>
    <col min="786" max="786" width="6" style="530" customWidth="1"/>
    <col min="787" max="787" width="2.5703125" style="530" customWidth="1"/>
    <col min="788" max="788" width="6" style="530" customWidth="1"/>
    <col min="789" max="789" width="2.5703125" style="530" customWidth="1"/>
    <col min="790" max="790" width="6" style="530" customWidth="1"/>
    <col min="791" max="791" width="2.5703125" style="530" customWidth="1"/>
    <col min="792" max="792" width="6" style="530" customWidth="1"/>
    <col min="793" max="793" width="2.5703125" style="530" customWidth="1"/>
    <col min="794" max="794" width="6" style="530" customWidth="1"/>
    <col min="795" max="1024" width="10.85546875" style="530"/>
    <col min="1025" max="1025" width="7.42578125" style="530" customWidth="1"/>
    <col min="1026" max="1026" width="5.85546875" style="530" customWidth="1"/>
    <col min="1027" max="1027" width="2.5703125" style="530" customWidth="1"/>
    <col min="1028" max="1028" width="6" style="530" customWidth="1"/>
    <col min="1029" max="1029" width="2.5703125" style="530" customWidth="1"/>
    <col min="1030" max="1030" width="6" style="530" customWidth="1"/>
    <col min="1031" max="1031" width="2.5703125" style="530" customWidth="1"/>
    <col min="1032" max="1032" width="6" style="530" customWidth="1"/>
    <col min="1033" max="1033" width="2.5703125" style="530" customWidth="1"/>
    <col min="1034" max="1034" width="6" style="530" customWidth="1"/>
    <col min="1035" max="1035" width="2.5703125" style="530" customWidth="1"/>
    <col min="1036" max="1036" width="6" style="530" customWidth="1"/>
    <col min="1037" max="1037" width="2.5703125" style="530" customWidth="1"/>
    <col min="1038" max="1038" width="6" style="530" customWidth="1"/>
    <col min="1039" max="1039" width="2.5703125" style="530" customWidth="1"/>
    <col min="1040" max="1040" width="6" style="530" customWidth="1"/>
    <col min="1041" max="1041" width="2.5703125" style="530" customWidth="1"/>
    <col min="1042" max="1042" width="6" style="530" customWidth="1"/>
    <col min="1043" max="1043" width="2.5703125" style="530" customWidth="1"/>
    <col min="1044" max="1044" width="6" style="530" customWidth="1"/>
    <col min="1045" max="1045" width="2.5703125" style="530" customWidth="1"/>
    <col min="1046" max="1046" width="6" style="530" customWidth="1"/>
    <col min="1047" max="1047" width="2.5703125" style="530" customWidth="1"/>
    <col min="1048" max="1048" width="6" style="530" customWidth="1"/>
    <col min="1049" max="1049" width="2.5703125" style="530" customWidth="1"/>
    <col min="1050" max="1050" width="6" style="530" customWidth="1"/>
    <col min="1051" max="1280" width="10.85546875" style="530"/>
    <col min="1281" max="1281" width="7.42578125" style="530" customWidth="1"/>
    <col min="1282" max="1282" width="5.85546875" style="530" customWidth="1"/>
    <col min="1283" max="1283" width="2.5703125" style="530" customWidth="1"/>
    <col min="1284" max="1284" width="6" style="530" customWidth="1"/>
    <col min="1285" max="1285" width="2.5703125" style="530" customWidth="1"/>
    <col min="1286" max="1286" width="6" style="530" customWidth="1"/>
    <col min="1287" max="1287" width="2.5703125" style="530" customWidth="1"/>
    <col min="1288" max="1288" width="6" style="530" customWidth="1"/>
    <col min="1289" max="1289" width="2.5703125" style="530" customWidth="1"/>
    <col min="1290" max="1290" width="6" style="530" customWidth="1"/>
    <col min="1291" max="1291" width="2.5703125" style="530" customWidth="1"/>
    <col min="1292" max="1292" width="6" style="530" customWidth="1"/>
    <col min="1293" max="1293" width="2.5703125" style="530" customWidth="1"/>
    <col min="1294" max="1294" width="6" style="530" customWidth="1"/>
    <col min="1295" max="1295" width="2.5703125" style="530" customWidth="1"/>
    <col min="1296" max="1296" width="6" style="530" customWidth="1"/>
    <col min="1297" max="1297" width="2.5703125" style="530" customWidth="1"/>
    <col min="1298" max="1298" width="6" style="530" customWidth="1"/>
    <col min="1299" max="1299" width="2.5703125" style="530" customWidth="1"/>
    <col min="1300" max="1300" width="6" style="530" customWidth="1"/>
    <col min="1301" max="1301" width="2.5703125" style="530" customWidth="1"/>
    <col min="1302" max="1302" width="6" style="530" customWidth="1"/>
    <col min="1303" max="1303" width="2.5703125" style="530" customWidth="1"/>
    <col min="1304" max="1304" width="6" style="530" customWidth="1"/>
    <col min="1305" max="1305" width="2.5703125" style="530" customWidth="1"/>
    <col min="1306" max="1306" width="6" style="530" customWidth="1"/>
    <col min="1307" max="1536" width="10.85546875" style="530"/>
    <col min="1537" max="1537" width="7.42578125" style="530" customWidth="1"/>
    <col min="1538" max="1538" width="5.85546875" style="530" customWidth="1"/>
    <col min="1539" max="1539" width="2.5703125" style="530" customWidth="1"/>
    <col min="1540" max="1540" width="6" style="530" customWidth="1"/>
    <col min="1541" max="1541" width="2.5703125" style="530" customWidth="1"/>
    <col min="1542" max="1542" width="6" style="530" customWidth="1"/>
    <col min="1543" max="1543" width="2.5703125" style="530" customWidth="1"/>
    <col min="1544" max="1544" width="6" style="530" customWidth="1"/>
    <col min="1545" max="1545" width="2.5703125" style="530" customWidth="1"/>
    <col min="1546" max="1546" width="6" style="530" customWidth="1"/>
    <col min="1547" max="1547" width="2.5703125" style="530" customWidth="1"/>
    <col min="1548" max="1548" width="6" style="530" customWidth="1"/>
    <col min="1549" max="1549" width="2.5703125" style="530" customWidth="1"/>
    <col min="1550" max="1550" width="6" style="530" customWidth="1"/>
    <col min="1551" max="1551" width="2.5703125" style="530" customWidth="1"/>
    <col min="1552" max="1552" width="6" style="530" customWidth="1"/>
    <col min="1553" max="1553" width="2.5703125" style="530" customWidth="1"/>
    <col min="1554" max="1554" width="6" style="530" customWidth="1"/>
    <col min="1555" max="1555" width="2.5703125" style="530" customWidth="1"/>
    <col min="1556" max="1556" width="6" style="530" customWidth="1"/>
    <col min="1557" max="1557" width="2.5703125" style="530" customWidth="1"/>
    <col min="1558" max="1558" width="6" style="530" customWidth="1"/>
    <col min="1559" max="1559" width="2.5703125" style="530" customWidth="1"/>
    <col min="1560" max="1560" width="6" style="530" customWidth="1"/>
    <col min="1561" max="1561" width="2.5703125" style="530" customWidth="1"/>
    <col min="1562" max="1562" width="6" style="530" customWidth="1"/>
    <col min="1563" max="1792" width="10.85546875" style="530"/>
    <col min="1793" max="1793" width="7.42578125" style="530" customWidth="1"/>
    <col min="1794" max="1794" width="5.85546875" style="530" customWidth="1"/>
    <col min="1795" max="1795" width="2.5703125" style="530" customWidth="1"/>
    <col min="1796" max="1796" width="6" style="530" customWidth="1"/>
    <col min="1797" max="1797" width="2.5703125" style="530" customWidth="1"/>
    <col min="1798" max="1798" width="6" style="530" customWidth="1"/>
    <col min="1799" max="1799" width="2.5703125" style="530" customWidth="1"/>
    <col min="1800" max="1800" width="6" style="530" customWidth="1"/>
    <col min="1801" max="1801" width="2.5703125" style="530" customWidth="1"/>
    <col min="1802" max="1802" width="6" style="530" customWidth="1"/>
    <col min="1803" max="1803" width="2.5703125" style="530" customWidth="1"/>
    <col min="1804" max="1804" width="6" style="530" customWidth="1"/>
    <col min="1805" max="1805" width="2.5703125" style="530" customWidth="1"/>
    <col min="1806" max="1806" width="6" style="530" customWidth="1"/>
    <col min="1807" max="1807" width="2.5703125" style="530" customWidth="1"/>
    <col min="1808" max="1808" width="6" style="530" customWidth="1"/>
    <col min="1809" max="1809" width="2.5703125" style="530" customWidth="1"/>
    <col min="1810" max="1810" width="6" style="530" customWidth="1"/>
    <col min="1811" max="1811" width="2.5703125" style="530" customWidth="1"/>
    <col min="1812" max="1812" width="6" style="530" customWidth="1"/>
    <col min="1813" max="1813" width="2.5703125" style="530" customWidth="1"/>
    <col min="1814" max="1814" width="6" style="530" customWidth="1"/>
    <col min="1815" max="1815" width="2.5703125" style="530" customWidth="1"/>
    <col min="1816" max="1816" width="6" style="530" customWidth="1"/>
    <col min="1817" max="1817" width="2.5703125" style="530" customWidth="1"/>
    <col min="1818" max="1818" width="6" style="530" customWidth="1"/>
    <col min="1819" max="2048" width="10.85546875" style="530"/>
    <col min="2049" max="2049" width="7.42578125" style="530" customWidth="1"/>
    <col min="2050" max="2050" width="5.85546875" style="530" customWidth="1"/>
    <col min="2051" max="2051" width="2.5703125" style="530" customWidth="1"/>
    <col min="2052" max="2052" width="6" style="530" customWidth="1"/>
    <col min="2053" max="2053" width="2.5703125" style="530" customWidth="1"/>
    <col min="2054" max="2054" width="6" style="530" customWidth="1"/>
    <col min="2055" max="2055" width="2.5703125" style="530" customWidth="1"/>
    <col min="2056" max="2056" width="6" style="530" customWidth="1"/>
    <col min="2057" max="2057" width="2.5703125" style="530" customWidth="1"/>
    <col min="2058" max="2058" width="6" style="530" customWidth="1"/>
    <col min="2059" max="2059" width="2.5703125" style="530" customWidth="1"/>
    <col min="2060" max="2060" width="6" style="530" customWidth="1"/>
    <col min="2061" max="2061" width="2.5703125" style="530" customWidth="1"/>
    <col min="2062" max="2062" width="6" style="530" customWidth="1"/>
    <col min="2063" max="2063" width="2.5703125" style="530" customWidth="1"/>
    <col min="2064" max="2064" width="6" style="530" customWidth="1"/>
    <col min="2065" max="2065" width="2.5703125" style="530" customWidth="1"/>
    <col min="2066" max="2066" width="6" style="530" customWidth="1"/>
    <col min="2067" max="2067" width="2.5703125" style="530" customWidth="1"/>
    <col min="2068" max="2068" width="6" style="530" customWidth="1"/>
    <col min="2069" max="2069" width="2.5703125" style="530" customWidth="1"/>
    <col min="2070" max="2070" width="6" style="530" customWidth="1"/>
    <col min="2071" max="2071" width="2.5703125" style="530" customWidth="1"/>
    <col min="2072" max="2072" width="6" style="530" customWidth="1"/>
    <col min="2073" max="2073" width="2.5703125" style="530" customWidth="1"/>
    <col min="2074" max="2074" width="6" style="530" customWidth="1"/>
    <col min="2075" max="2304" width="10.85546875" style="530"/>
    <col min="2305" max="2305" width="7.42578125" style="530" customWidth="1"/>
    <col min="2306" max="2306" width="5.85546875" style="530" customWidth="1"/>
    <col min="2307" max="2307" width="2.5703125" style="530" customWidth="1"/>
    <col min="2308" max="2308" width="6" style="530" customWidth="1"/>
    <col min="2309" max="2309" width="2.5703125" style="530" customWidth="1"/>
    <col min="2310" max="2310" width="6" style="530" customWidth="1"/>
    <col min="2311" max="2311" width="2.5703125" style="530" customWidth="1"/>
    <col min="2312" max="2312" width="6" style="530" customWidth="1"/>
    <col min="2313" max="2313" width="2.5703125" style="530" customWidth="1"/>
    <col min="2314" max="2314" width="6" style="530" customWidth="1"/>
    <col min="2315" max="2315" width="2.5703125" style="530" customWidth="1"/>
    <col min="2316" max="2316" width="6" style="530" customWidth="1"/>
    <col min="2317" max="2317" width="2.5703125" style="530" customWidth="1"/>
    <col min="2318" max="2318" width="6" style="530" customWidth="1"/>
    <col min="2319" max="2319" width="2.5703125" style="530" customWidth="1"/>
    <col min="2320" max="2320" width="6" style="530" customWidth="1"/>
    <col min="2321" max="2321" width="2.5703125" style="530" customWidth="1"/>
    <col min="2322" max="2322" width="6" style="530" customWidth="1"/>
    <col min="2323" max="2323" width="2.5703125" style="530" customWidth="1"/>
    <col min="2324" max="2324" width="6" style="530" customWidth="1"/>
    <col min="2325" max="2325" width="2.5703125" style="530" customWidth="1"/>
    <col min="2326" max="2326" width="6" style="530" customWidth="1"/>
    <col min="2327" max="2327" width="2.5703125" style="530" customWidth="1"/>
    <col min="2328" max="2328" width="6" style="530" customWidth="1"/>
    <col min="2329" max="2329" width="2.5703125" style="530" customWidth="1"/>
    <col min="2330" max="2330" width="6" style="530" customWidth="1"/>
    <col min="2331" max="2560" width="10.85546875" style="530"/>
    <col min="2561" max="2561" width="7.42578125" style="530" customWidth="1"/>
    <col min="2562" max="2562" width="5.85546875" style="530" customWidth="1"/>
    <col min="2563" max="2563" width="2.5703125" style="530" customWidth="1"/>
    <col min="2564" max="2564" width="6" style="530" customWidth="1"/>
    <col min="2565" max="2565" width="2.5703125" style="530" customWidth="1"/>
    <col min="2566" max="2566" width="6" style="530" customWidth="1"/>
    <col min="2567" max="2567" width="2.5703125" style="530" customWidth="1"/>
    <col min="2568" max="2568" width="6" style="530" customWidth="1"/>
    <col min="2569" max="2569" width="2.5703125" style="530" customWidth="1"/>
    <col min="2570" max="2570" width="6" style="530" customWidth="1"/>
    <col min="2571" max="2571" width="2.5703125" style="530" customWidth="1"/>
    <col min="2572" max="2572" width="6" style="530" customWidth="1"/>
    <col min="2573" max="2573" width="2.5703125" style="530" customWidth="1"/>
    <col min="2574" max="2574" width="6" style="530" customWidth="1"/>
    <col min="2575" max="2575" width="2.5703125" style="530" customWidth="1"/>
    <col min="2576" max="2576" width="6" style="530" customWidth="1"/>
    <col min="2577" max="2577" width="2.5703125" style="530" customWidth="1"/>
    <col min="2578" max="2578" width="6" style="530" customWidth="1"/>
    <col min="2579" max="2579" width="2.5703125" style="530" customWidth="1"/>
    <col min="2580" max="2580" width="6" style="530" customWidth="1"/>
    <col min="2581" max="2581" width="2.5703125" style="530" customWidth="1"/>
    <col min="2582" max="2582" width="6" style="530" customWidth="1"/>
    <col min="2583" max="2583" width="2.5703125" style="530" customWidth="1"/>
    <col min="2584" max="2584" width="6" style="530" customWidth="1"/>
    <col min="2585" max="2585" width="2.5703125" style="530" customWidth="1"/>
    <col min="2586" max="2586" width="6" style="530" customWidth="1"/>
    <col min="2587" max="2816" width="10.85546875" style="530"/>
    <col min="2817" max="2817" width="7.42578125" style="530" customWidth="1"/>
    <col min="2818" max="2818" width="5.85546875" style="530" customWidth="1"/>
    <col min="2819" max="2819" width="2.5703125" style="530" customWidth="1"/>
    <col min="2820" max="2820" width="6" style="530" customWidth="1"/>
    <col min="2821" max="2821" width="2.5703125" style="530" customWidth="1"/>
    <col min="2822" max="2822" width="6" style="530" customWidth="1"/>
    <col min="2823" max="2823" width="2.5703125" style="530" customWidth="1"/>
    <col min="2824" max="2824" width="6" style="530" customWidth="1"/>
    <col min="2825" max="2825" width="2.5703125" style="530" customWidth="1"/>
    <col min="2826" max="2826" width="6" style="530" customWidth="1"/>
    <col min="2827" max="2827" width="2.5703125" style="530" customWidth="1"/>
    <col min="2828" max="2828" width="6" style="530" customWidth="1"/>
    <col min="2829" max="2829" width="2.5703125" style="530" customWidth="1"/>
    <col min="2830" max="2830" width="6" style="530" customWidth="1"/>
    <col min="2831" max="2831" width="2.5703125" style="530" customWidth="1"/>
    <col min="2832" max="2832" width="6" style="530" customWidth="1"/>
    <col min="2833" max="2833" width="2.5703125" style="530" customWidth="1"/>
    <col min="2834" max="2834" width="6" style="530" customWidth="1"/>
    <col min="2835" max="2835" width="2.5703125" style="530" customWidth="1"/>
    <col min="2836" max="2836" width="6" style="530" customWidth="1"/>
    <col min="2837" max="2837" width="2.5703125" style="530" customWidth="1"/>
    <col min="2838" max="2838" width="6" style="530" customWidth="1"/>
    <col min="2839" max="2839" width="2.5703125" style="530" customWidth="1"/>
    <col min="2840" max="2840" width="6" style="530" customWidth="1"/>
    <col min="2841" max="2841" width="2.5703125" style="530" customWidth="1"/>
    <col min="2842" max="2842" width="6" style="530" customWidth="1"/>
    <col min="2843" max="3072" width="10.85546875" style="530"/>
    <col min="3073" max="3073" width="7.42578125" style="530" customWidth="1"/>
    <col min="3074" max="3074" width="5.85546875" style="530" customWidth="1"/>
    <col min="3075" max="3075" width="2.5703125" style="530" customWidth="1"/>
    <col min="3076" max="3076" width="6" style="530" customWidth="1"/>
    <col min="3077" max="3077" width="2.5703125" style="530" customWidth="1"/>
    <col min="3078" max="3078" width="6" style="530" customWidth="1"/>
    <col min="3079" max="3079" width="2.5703125" style="530" customWidth="1"/>
    <col min="3080" max="3080" width="6" style="530" customWidth="1"/>
    <col min="3081" max="3081" width="2.5703125" style="530" customWidth="1"/>
    <col min="3082" max="3082" width="6" style="530" customWidth="1"/>
    <col min="3083" max="3083" width="2.5703125" style="530" customWidth="1"/>
    <col min="3084" max="3084" width="6" style="530" customWidth="1"/>
    <col min="3085" max="3085" width="2.5703125" style="530" customWidth="1"/>
    <col min="3086" max="3086" width="6" style="530" customWidth="1"/>
    <col min="3087" max="3087" width="2.5703125" style="530" customWidth="1"/>
    <col min="3088" max="3088" width="6" style="530" customWidth="1"/>
    <col min="3089" max="3089" width="2.5703125" style="530" customWidth="1"/>
    <col min="3090" max="3090" width="6" style="530" customWidth="1"/>
    <col min="3091" max="3091" width="2.5703125" style="530" customWidth="1"/>
    <col min="3092" max="3092" width="6" style="530" customWidth="1"/>
    <col min="3093" max="3093" width="2.5703125" style="530" customWidth="1"/>
    <col min="3094" max="3094" width="6" style="530" customWidth="1"/>
    <col min="3095" max="3095" width="2.5703125" style="530" customWidth="1"/>
    <col min="3096" max="3096" width="6" style="530" customWidth="1"/>
    <col min="3097" max="3097" width="2.5703125" style="530" customWidth="1"/>
    <col min="3098" max="3098" width="6" style="530" customWidth="1"/>
    <col min="3099" max="3328" width="10.85546875" style="530"/>
    <col min="3329" max="3329" width="7.42578125" style="530" customWidth="1"/>
    <col min="3330" max="3330" width="5.85546875" style="530" customWidth="1"/>
    <col min="3331" max="3331" width="2.5703125" style="530" customWidth="1"/>
    <col min="3332" max="3332" width="6" style="530" customWidth="1"/>
    <col min="3333" max="3333" width="2.5703125" style="530" customWidth="1"/>
    <col min="3334" max="3334" width="6" style="530" customWidth="1"/>
    <col min="3335" max="3335" width="2.5703125" style="530" customWidth="1"/>
    <col min="3336" max="3336" width="6" style="530" customWidth="1"/>
    <col min="3337" max="3337" width="2.5703125" style="530" customWidth="1"/>
    <col min="3338" max="3338" width="6" style="530" customWidth="1"/>
    <col min="3339" max="3339" width="2.5703125" style="530" customWidth="1"/>
    <col min="3340" max="3340" width="6" style="530" customWidth="1"/>
    <col min="3341" max="3341" width="2.5703125" style="530" customWidth="1"/>
    <col min="3342" max="3342" width="6" style="530" customWidth="1"/>
    <col min="3343" max="3343" width="2.5703125" style="530" customWidth="1"/>
    <col min="3344" max="3344" width="6" style="530" customWidth="1"/>
    <col min="3345" max="3345" width="2.5703125" style="530" customWidth="1"/>
    <col min="3346" max="3346" width="6" style="530" customWidth="1"/>
    <col min="3347" max="3347" width="2.5703125" style="530" customWidth="1"/>
    <col min="3348" max="3348" width="6" style="530" customWidth="1"/>
    <col min="3349" max="3349" width="2.5703125" style="530" customWidth="1"/>
    <col min="3350" max="3350" width="6" style="530" customWidth="1"/>
    <col min="3351" max="3351" width="2.5703125" style="530" customWidth="1"/>
    <col min="3352" max="3352" width="6" style="530" customWidth="1"/>
    <col min="3353" max="3353" width="2.5703125" style="530" customWidth="1"/>
    <col min="3354" max="3354" width="6" style="530" customWidth="1"/>
    <col min="3355" max="3584" width="10.85546875" style="530"/>
    <col min="3585" max="3585" width="7.42578125" style="530" customWidth="1"/>
    <col min="3586" max="3586" width="5.85546875" style="530" customWidth="1"/>
    <col min="3587" max="3587" width="2.5703125" style="530" customWidth="1"/>
    <col min="3588" max="3588" width="6" style="530" customWidth="1"/>
    <col min="3589" max="3589" width="2.5703125" style="530" customWidth="1"/>
    <col min="3590" max="3590" width="6" style="530" customWidth="1"/>
    <col min="3591" max="3591" width="2.5703125" style="530" customWidth="1"/>
    <col min="3592" max="3592" width="6" style="530" customWidth="1"/>
    <col min="3593" max="3593" width="2.5703125" style="530" customWidth="1"/>
    <col min="3594" max="3594" width="6" style="530" customWidth="1"/>
    <col min="3595" max="3595" width="2.5703125" style="530" customWidth="1"/>
    <col min="3596" max="3596" width="6" style="530" customWidth="1"/>
    <col min="3597" max="3597" width="2.5703125" style="530" customWidth="1"/>
    <col min="3598" max="3598" width="6" style="530" customWidth="1"/>
    <col min="3599" max="3599" width="2.5703125" style="530" customWidth="1"/>
    <col min="3600" max="3600" width="6" style="530" customWidth="1"/>
    <col min="3601" max="3601" width="2.5703125" style="530" customWidth="1"/>
    <col min="3602" max="3602" width="6" style="530" customWidth="1"/>
    <col min="3603" max="3603" width="2.5703125" style="530" customWidth="1"/>
    <col min="3604" max="3604" width="6" style="530" customWidth="1"/>
    <col min="3605" max="3605" width="2.5703125" style="530" customWidth="1"/>
    <col min="3606" max="3606" width="6" style="530" customWidth="1"/>
    <col min="3607" max="3607" width="2.5703125" style="530" customWidth="1"/>
    <col min="3608" max="3608" width="6" style="530" customWidth="1"/>
    <col min="3609" max="3609" width="2.5703125" style="530" customWidth="1"/>
    <col min="3610" max="3610" width="6" style="530" customWidth="1"/>
    <col min="3611" max="3840" width="10.85546875" style="530"/>
    <col min="3841" max="3841" width="7.42578125" style="530" customWidth="1"/>
    <col min="3842" max="3842" width="5.85546875" style="530" customWidth="1"/>
    <col min="3843" max="3843" width="2.5703125" style="530" customWidth="1"/>
    <col min="3844" max="3844" width="6" style="530" customWidth="1"/>
    <col min="3845" max="3845" width="2.5703125" style="530" customWidth="1"/>
    <col min="3846" max="3846" width="6" style="530" customWidth="1"/>
    <col min="3847" max="3847" width="2.5703125" style="530" customWidth="1"/>
    <col min="3848" max="3848" width="6" style="530" customWidth="1"/>
    <col min="3849" max="3849" width="2.5703125" style="530" customWidth="1"/>
    <col min="3850" max="3850" width="6" style="530" customWidth="1"/>
    <col min="3851" max="3851" width="2.5703125" style="530" customWidth="1"/>
    <col min="3852" max="3852" width="6" style="530" customWidth="1"/>
    <col min="3853" max="3853" width="2.5703125" style="530" customWidth="1"/>
    <col min="3854" max="3854" width="6" style="530" customWidth="1"/>
    <col min="3855" max="3855" width="2.5703125" style="530" customWidth="1"/>
    <col min="3856" max="3856" width="6" style="530" customWidth="1"/>
    <col min="3857" max="3857" width="2.5703125" style="530" customWidth="1"/>
    <col min="3858" max="3858" width="6" style="530" customWidth="1"/>
    <col min="3859" max="3859" width="2.5703125" style="530" customWidth="1"/>
    <col min="3860" max="3860" width="6" style="530" customWidth="1"/>
    <col min="3861" max="3861" width="2.5703125" style="530" customWidth="1"/>
    <col min="3862" max="3862" width="6" style="530" customWidth="1"/>
    <col min="3863" max="3863" width="2.5703125" style="530" customWidth="1"/>
    <col min="3864" max="3864" width="6" style="530" customWidth="1"/>
    <col min="3865" max="3865" width="2.5703125" style="530" customWidth="1"/>
    <col min="3866" max="3866" width="6" style="530" customWidth="1"/>
    <col min="3867" max="4096" width="10.85546875" style="530"/>
    <col min="4097" max="4097" width="7.42578125" style="530" customWidth="1"/>
    <col min="4098" max="4098" width="5.85546875" style="530" customWidth="1"/>
    <col min="4099" max="4099" width="2.5703125" style="530" customWidth="1"/>
    <col min="4100" max="4100" width="6" style="530" customWidth="1"/>
    <col min="4101" max="4101" width="2.5703125" style="530" customWidth="1"/>
    <col min="4102" max="4102" width="6" style="530" customWidth="1"/>
    <col min="4103" max="4103" width="2.5703125" style="530" customWidth="1"/>
    <col min="4104" max="4104" width="6" style="530" customWidth="1"/>
    <col min="4105" max="4105" width="2.5703125" style="530" customWidth="1"/>
    <col min="4106" max="4106" width="6" style="530" customWidth="1"/>
    <col min="4107" max="4107" width="2.5703125" style="530" customWidth="1"/>
    <col min="4108" max="4108" width="6" style="530" customWidth="1"/>
    <col min="4109" max="4109" width="2.5703125" style="530" customWidth="1"/>
    <col min="4110" max="4110" width="6" style="530" customWidth="1"/>
    <col min="4111" max="4111" width="2.5703125" style="530" customWidth="1"/>
    <col min="4112" max="4112" width="6" style="530" customWidth="1"/>
    <col min="4113" max="4113" width="2.5703125" style="530" customWidth="1"/>
    <col min="4114" max="4114" width="6" style="530" customWidth="1"/>
    <col min="4115" max="4115" width="2.5703125" style="530" customWidth="1"/>
    <col min="4116" max="4116" width="6" style="530" customWidth="1"/>
    <col min="4117" max="4117" width="2.5703125" style="530" customWidth="1"/>
    <col min="4118" max="4118" width="6" style="530" customWidth="1"/>
    <col min="4119" max="4119" width="2.5703125" style="530" customWidth="1"/>
    <col min="4120" max="4120" width="6" style="530" customWidth="1"/>
    <col min="4121" max="4121" width="2.5703125" style="530" customWidth="1"/>
    <col min="4122" max="4122" width="6" style="530" customWidth="1"/>
    <col min="4123" max="4352" width="10.85546875" style="530"/>
    <col min="4353" max="4353" width="7.42578125" style="530" customWidth="1"/>
    <col min="4354" max="4354" width="5.85546875" style="530" customWidth="1"/>
    <col min="4355" max="4355" width="2.5703125" style="530" customWidth="1"/>
    <col min="4356" max="4356" width="6" style="530" customWidth="1"/>
    <col min="4357" max="4357" width="2.5703125" style="530" customWidth="1"/>
    <col min="4358" max="4358" width="6" style="530" customWidth="1"/>
    <col min="4359" max="4359" width="2.5703125" style="530" customWidth="1"/>
    <col min="4360" max="4360" width="6" style="530" customWidth="1"/>
    <col min="4361" max="4361" width="2.5703125" style="530" customWidth="1"/>
    <col min="4362" max="4362" width="6" style="530" customWidth="1"/>
    <col min="4363" max="4363" width="2.5703125" style="530" customWidth="1"/>
    <col min="4364" max="4364" width="6" style="530" customWidth="1"/>
    <col min="4365" max="4365" width="2.5703125" style="530" customWidth="1"/>
    <col min="4366" max="4366" width="6" style="530" customWidth="1"/>
    <col min="4367" max="4367" width="2.5703125" style="530" customWidth="1"/>
    <col min="4368" max="4368" width="6" style="530" customWidth="1"/>
    <col min="4369" max="4369" width="2.5703125" style="530" customWidth="1"/>
    <col min="4370" max="4370" width="6" style="530" customWidth="1"/>
    <col min="4371" max="4371" width="2.5703125" style="530" customWidth="1"/>
    <col min="4372" max="4372" width="6" style="530" customWidth="1"/>
    <col min="4373" max="4373" width="2.5703125" style="530" customWidth="1"/>
    <col min="4374" max="4374" width="6" style="530" customWidth="1"/>
    <col min="4375" max="4375" width="2.5703125" style="530" customWidth="1"/>
    <col min="4376" max="4376" width="6" style="530" customWidth="1"/>
    <col min="4377" max="4377" width="2.5703125" style="530" customWidth="1"/>
    <col min="4378" max="4378" width="6" style="530" customWidth="1"/>
    <col min="4379" max="4608" width="10.85546875" style="530"/>
    <col min="4609" max="4609" width="7.42578125" style="530" customWidth="1"/>
    <col min="4610" max="4610" width="5.85546875" style="530" customWidth="1"/>
    <col min="4611" max="4611" width="2.5703125" style="530" customWidth="1"/>
    <col min="4612" max="4612" width="6" style="530" customWidth="1"/>
    <col min="4613" max="4613" width="2.5703125" style="530" customWidth="1"/>
    <col min="4614" max="4614" width="6" style="530" customWidth="1"/>
    <col min="4615" max="4615" width="2.5703125" style="530" customWidth="1"/>
    <col min="4616" max="4616" width="6" style="530" customWidth="1"/>
    <col min="4617" max="4617" width="2.5703125" style="530" customWidth="1"/>
    <col min="4618" max="4618" width="6" style="530" customWidth="1"/>
    <col min="4619" max="4619" width="2.5703125" style="530" customWidth="1"/>
    <col min="4620" max="4620" width="6" style="530" customWidth="1"/>
    <col min="4621" max="4621" width="2.5703125" style="530" customWidth="1"/>
    <col min="4622" max="4622" width="6" style="530" customWidth="1"/>
    <col min="4623" max="4623" width="2.5703125" style="530" customWidth="1"/>
    <col min="4624" max="4624" width="6" style="530" customWidth="1"/>
    <col min="4625" max="4625" width="2.5703125" style="530" customWidth="1"/>
    <col min="4626" max="4626" width="6" style="530" customWidth="1"/>
    <col min="4627" max="4627" width="2.5703125" style="530" customWidth="1"/>
    <col min="4628" max="4628" width="6" style="530" customWidth="1"/>
    <col min="4629" max="4629" width="2.5703125" style="530" customWidth="1"/>
    <col min="4630" max="4630" width="6" style="530" customWidth="1"/>
    <col min="4631" max="4631" width="2.5703125" style="530" customWidth="1"/>
    <col min="4632" max="4632" width="6" style="530" customWidth="1"/>
    <col min="4633" max="4633" width="2.5703125" style="530" customWidth="1"/>
    <col min="4634" max="4634" width="6" style="530" customWidth="1"/>
    <col min="4635" max="4864" width="10.85546875" style="530"/>
    <col min="4865" max="4865" width="7.42578125" style="530" customWidth="1"/>
    <col min="4866" max="4866" width="5.85546875" style="530" customWidth="1"/>
    <col min="4867" max="4867" width="2.5703125" style="530" customWidth="1"/>
    <col min="4868" max="4868" width="6" style="530" customWidth="1"/>
    <col min="4869" max="4869" width="2.5703125" style="530" customWidth="1"/>
    <col min="4870" max="4870" width="6" style="530" customWidth="1"/>
    <col min="4871" max="4871" width="2.5703125" style="530" customWidth="1"/>
    <col min="4872" max="4872" width="6" style="530" customWidth="1"/>
    <col min="4873" max="4873" width="2.5703125" style="530" customWidth="1"/>
    <col min="4874" max="4874" width="6" style="530" customWidth="1"/>
    <col min="4875" max="4875" width="2.5703125" style="530" customWidth="1"/>
    <col min="4876" max="4876" width="6" style="530" customWidth="1"/>
    <col min="4877" max="4877" width="2.5703125" style="530" customWidth="1"/>
    <col min="4878" max="4878" width="6" style="530" customWidth="1"/>
    <col min="4879" max="4879" width="2.5703125" style="530" customWidth="1"/>
    <col min="4880" max="4880" width="6" style="530" customWidth="1"/>
    <col min="4881" max="4881" width="2.5703125" style="530" customWidth="1"/>
    <col min="4882" max="4882" width="6" style="530" customWidth="1"/>
    <col min="4883" max="4883" width="2.5703125" style="530" customWidth="1"/>
    <col min="4884" max="4884" width="6" style="530" customWidth="1"/>
    <col min="4885" max="4885" width="2.5703125" style="530" customWidth="1"/>
    <col min="4886" max="4886" width="6" style="530" customWidth="1"/>
    <col min="4887" max="4887" width="2.5703125" style="530" customWidth="1"/>
    <col min="4888" max="4888" width="6" style="530" customWidth="1"/>
    <col min="4889" max="4889" width="2.5703125" style="530" customWidth="1"/>
    <col min="4890" max="4890" width="6" style="530" customWidth="1"/>
    <col min="4891" max="5120" width="10.85546875" style="530"/>
    <col min="5121" max="5121" width="7.42578125" style="530" customWidth="1"/>
    <col min="5122" max="5122" width="5.85546875" style="530" customWidth="1"/>
    <col min="5123" max="5123" width="2.5703125" style="530" customWidth="1"/>
    <col min="5124" max="5124" width="6" style="530" customWidth="1"/>
    <col min="5125" max="5125" width="2.5703125" style="530" customWidth="1"/>
    <col min="5126" max="5126" width="6" style="530" customWidth="1"/>
    <col min="5127" max="5127" width="2.5703125" style="530" customWidth="1"/>
    <col min="5128" max="5128" width="6" style="530" customWidth="1"/>
    <col min="5129" max="5129" width="2.5703125" style="530" customWidth="1"/>
    <col min="5130" max="5130" width="6" style="530" customWidth="1"/>
    <col min="5131" max="5131" width="2.5703125" style="530" customWidth="1"/>
    <col min="5132" max="5132" width="6" style="530" customWidth="1"/>
    <col min="5133" max="5133" width="2.5703125" style="530" customWidth="1"/>
    <col min="5134" max="5134" width="6" style="530" customWidth="1"/>
    <col min="5135" max="5135" width="2.5703125" style="530" customWidth="1"/>
    <col min="5136" max="5136" width="6" style="530" customWidth="1"/>
    <col min="5137" max="5137" width="2.5703125" style="530" customWidth="1"/>
    <col min="5138" max="5138" width="6" style="530" customWidth="1"/>
    <col min="5139" max="5139" width="2.5703125" style="530" customWidth="1"/>
    <col min="5140" max="5140" width="6" style="530" customWidth="1"/>
    <col min="5141" max="5141" width="2.5703125" style="530" customWidth="1"/>
    <col min="5142" max="5142" width="6" style="530" customWidth="1"/>
    <col min="5143" max="5143" width="2.5703125" style="530" customWidth="1"/>
    <col min="5144" max="5144" width="6" style="530" customWidth="1"/>
    <col min="5145" max="5145" width="2.5703125" style="530" customWidth="1"/>
    <col min="5146" max="5146" width="6" style="530" customWidth="1"/>
    <col min="5147" max="5376" width="10.85546875" style="530"/>
    <col min="5377" max="5377" width="7.42578125" style="530" customWidth="1"/>
    <col min="5378" max="5378" width="5.85546875" style="530" customWidth="1"/>
    <col min="5379" max="5379" width="2.5703125" style="530" customWidth="1"/>
    <col min="5380" max="5380" width="6" style="530" customWidth="1"/>
    <col min="5381" max="5381" width="2.5703125" style="530" customWidth="1"/>
    <col min="5382" max="5382" width="6" style="530" customWidth="1"/>
    <col min="5383" max="5383" width="2.5703125" style="530" customWidth="1"/>
    <col min="5384" max="5384" width="6" style="530" customWidth="1"/>
    <col min="5385" max="5385" width="2.5703125" style="530" customWidth="1"/>
    <col min="5386" max="5386" width="6" style="530" customWidth="1"/>
    <col min="5387" max="5387" width="2.5703125" style="530" customWidth="1"/>
    <col min="5388" max="5388" width="6" style="530" customWidth="1"/>
    <col min="5389" max="5389" width="2.5703125" style="530" customWidth="1"/>
    <col min="5390" max="5390" width="6" style="530" customWidth="1"/>
    <col min="5391" max="5391" width="2.5703125" style="530" customWidth="1"/>
    <col min="5392" max="5392" width="6" style="530" customWidth="1"/>
    <col min="5393" max="5393" width="2.5703125" style="530" customWidth="1"/>
    <col min="5394" max="5394" width="6" style="530" customWidth="1"/>
    <col min="5395" max="5395" width="2.5703125" style="530" customWidth="1"/>
    <col min="5396" max="5396" width="6" style="530" customWidth="1"/>
    <col min="5397" max="5397" width="2.5703125" style="530" customWidth="1"/>
    <col min="5398" max="5398" width="6" style="530" customWidth="1"/>
    <col min="5399" max="5399" width="2.5703125" style="530" customWidth="1"/>
    <col min="5400" max="5400" width="6" style="530" customWidth="1"/>
    <col min="5401" max="5401" width="2.5703125" style="530" customWidth="1"/>
    <col min="5402" max="5402" width="6" style="530" customWidth="1"/>
    <col min="5403" max="5632" width="10.85546875" style="530"/>
    <col min="5633" max="5633" width="7.42578125" style="530" customWidth="1"/>
    <col min="5634" max="5634" width="5.85546875" style="530" customWidth="1"/>
    <col min="5635" max="5635" width="2.5703125" style="530" customWidth="1"/>
    <col min="5636" max="5636" width="6" style="530" customWidth="1"/>
    <col min="5637" max="5637" width="2.5703125" style="530" customWidth="1"/>
    <col min="5638" max="5638" width="6" style="530" customWidth="1"/>
    <col min="5639" max="5639" width="2.5703125" style="530" customWidth="1"/>
    <col min="5640" max="5640" width="6" style="530" customWidth="1"/>
    <col min="5641" max="5641" width="2.5703125" style="530" customWidth="1"/>
    <col min="5642" max="5642" width="6" style="530" customWidth="1"/>
    <col min="5643" max="5643" width="2.5703125" style="530" customWidth="1"/>
    <col min="5644" max="5644" width="6" style="530" customWidth="1"/>
    <col min="5645" max="5645" width="2.5703125" style="530" customWidth="1"/>
    <col min="5646" max="5646" width="6" style="530" customWidth="1"/>
    <col min="5647" max="5647" width="2.5703125" style="530" customWidth="1"/>
    <col min="5648" max="5648" width="6" style="530" customWidth="1"/>
    <col min="5649" max="5649" width="2.5703125" style="530" customWidth="1"/>
    <col min="5650" max="5650" width="6" style="530" customWidth="1"/>
    <col min="5651" max="5651" width="2.5703125" style="530" customWidth="1"/>
    <col min="5652" max="5652" width="6" style="530" customWidth="1"/>
    <col min="5653" max="5653" width="2.5703125" style="530" customWidth="1"/>
    <col min="5654" max="5654" width="6" style="530" customWidth="1"/>
    <col min="5655" max="5655" width="2.5703125" style="530" customWidth="1"/>
    <col min="5656" max="5656" width="6" style="530" customWidth="1"/>
    <col min="5657" max="5657" width="2.5703125" style="530" customWidth="1"/>
    <col min="5658" max="5658" width="6" style="530" customWidth="1"/>
    <col min="5659" max="5888" width="10.85546875" style="530"/>
    <col min="5889" max="5889" width="7.42578125" style="530" customWidth="1"/>
    <col min="5890" max="5890" width="5.85546875" style="530" customWidth="1"/>
    <col min="5891" max="5891" width="2.5703125" style="530" customWidth="1"/>
    <col min="5892" max="5892" width="6" style="530" customWidth="1"/>
    <col min="5893" max="5893" width="2.5703125" style="530" customWidth="1"/>
    <col min="5894" max="5894" width="6" style="530" customWidth="1"/>
    <col min="5895" max="5895" width="2.5703125" style="530" customWidth="1"/>
    <col min="5896" max="5896" width="6" style="530" customWidth="1"/>
    <col min="5897" max="5897" width="2.5703125" style="530" customWidth="1"/>
    <col min="5898" max="5898" width="6" style="530" customWidth="1"/>
    <col min="5899" max="5899" width="2.5703125" style="530" customWidth="1"/>
    <col min="5900" max="5900" width="6" style="530" customWidth="1"/>
    <col min="5901" max="5901" width="2.5703125" style="530" customWidth="1"/>
    <col min="5902" max="5902" width="6" style="530" customWidth="1"/>
    <col min="5903" max="5903" width="2.5703125" style="530" customWidth="1"/>
    <col min="5904" max="5904" width="6" style="530" customWidth="1"/>
    <col min="5905" max="5905" width="2.5703125" style="530" customWidth="1"/>
    <col min="5906" max="5906" width="6" style="530" customWidth="1"/>
    <col min="5907" max="5907" width="2.5703125" style="530" customWidth="1"/>
    <col min="5908" max="5908" width="6" style="530" customWidth="1"/>
    <col min="5909" max="5909" width="2.5703125" style="530" customWidth="1"/>
    <col min="5910" max="5910" width="6" style="530" customWidth="1"/>
    <col min="5911" max="5911" width="2.5703125" style="530" customWidth="1"/>
    <col min="5912" max="5912" width="6" style="530" customWidth="1"/>
    <col min="5913" max="5913" width="2.5703125" style="530" customWidth="1"/>
    <col min="5914" max="5914" width="6" style="530" customWidth="1"/>
    <col min="5915" max="6144" width="10.85546875" style="530"/>
    <col min="6145" max="6145" width="7.42578125" style="530" customWidth="1"/>
    <col min="6146" max="6146" width="5.85546875" style="530" customWidth="1"/>
    <col min="6147" max="6147" width="2.5703125" style="530" customWidth="1"/>
    <col min="6148" max="6148" width="6" style="530" customWidth="1"/>
    <col min="6149" max="6149" width="2.5703125" style="530" customWidth="1"/>
    <col min="6150" max="6150" width="6" style="530" customWidth="1"/>
    <col min="6151" max="6151" width="2.5703125" style="530" customWidth="1"/>
    <col min="6152" max="6152" width="6" style="530" customWidth="1"/>
    <col min="6153" max="6153" width="2.5703125" style="530" customWidth="1"/>
    <col min="6154" max="6154" width="6" style="530" customWidth="1"/>
    <col min="6155" max="6155" width="2.5703125" style="530" customWidth="1"/>
    <col min="6156" max="6156" width="6" style="530" customWidth="1"/>
    <col min="6157" max="6157" width="2.5703125" style="530" customWidth="1"/>
    <col min="6158" max="6158" width="6" style="530" customWidth="1"/>
    <col min="6159" max="6159" width="2.5703125" style="530" customWidth="1"/>
    <col min="6160" max="6160" width="6" style="530" customWidth="1"/>
    <col min="6161" max="6161" width="2.5703125" style="530" customWidth="1"/>
    <col min="6162" max="6162" width="6" style="530" customWidth="1"/>
    <col min="6163" max="6163" width="2.5703125" style="530" customWidth="1"/>
    <col min="6164" max="6164" width="6" style="530" customWidth="1"/>
    <col min="6165" max="6165" width="2.5703125" style="530" customWidth="1"/>
    <col min="6166" max="6166" width="6" style="530" customWidth="1"/>
    <col min="6167" max="6167" width="2.5703125" style="530" customWidth="1"/>
    <col min="6168" max="6168" width="6" style="530" customWidth="1"/>
    <col min="6169" max="6169" width="2.5703125" style="530" customWidth="1"/>
    <col min="6170" max="6170" width="6" style="530" customWidth="1"/>
    <col min="6171" max="6400" width="10.85546875" style="530"/>
    <col min="6401" max="6401" width="7.42578125" style="530" customWidth="1"/>
    <col min="6402" max="6402" width="5.85546875" style="530" customWidth="1"/>
    <col min="6403" max="6403" width="2.5703125" style="530" customWidth="1"/>
    <col min="6404" max="6404" width="6" style="530" customWidth="1"/>
    <col min="6405" max="6405" width="2.5703125" style="530" customWidth="1"/>
    <col min="6406" max="6406" width="6" style="530" customWidth="1"/>
    <col min="6407" max="6407" width="2.5703125" style="530" customWidth="1"/>
    <col min="6408" max="6408" width="6" style="530" customWidth="1"/>
    <col min="6409" max="6409" width="2.5703125" style="530" customWidth="1"/>
    <col min="6410" max="6410" width="6" style="530" customWidth="1"/>
    <col min="6411" max="6411" width="2.5703125" style="530" customWidth="1"/>
    <col min="6412" max="6412" width="6" style="530" customWidth="1"/>
    <col min="6413" max="6413" width="2.5703125" style="530" customWidth="1"/>
    <col min="6414" max="6414" width="6" style="530" customWidth="1"/>
    <col min="6415" max="6415" width="2.5703125" style="530" customWidth="1"/>
    <col min="6416" max="6416" width="6" style="530" customWidth="1"/>
    <col min="6417" max="6417" width="2.5703125" style="530" customWidth="1"/>
    <col min="6418" max="6418" width="6" style="530" customWidth="1"/>
    <col min="6419" max="6419" width="2.5703125" style="530" customWidth="1"/>
    <col min="6420" max="6420" width="6" style="530" customWidth="1"/>
    <col min="6421" max="6421" width="2.5703125" style="530" customWidth="1"/>
    <col min="6422" max="6422" width="6" style="530" customWidth="1"/>
    <col min="6423" max="6423" width="2.5703125" style="530" customWidth="1"/>
    <col min="6424" max="6424" width="6" style="530" customWidth="1"/>
    <col min="6425" max="6425" width="2.5703125" style="530" customWidth="1"/>
    <col min="6426" max="6426" width="6" style="530" customWidth="1"/>
    <col min="6427" max="6656" width="10.85546875" style="530"/>
    <col min="6657" max="6657" width="7.42578125" style="530" customWidth="1"/>
    <col min="6658" max="6658" width="5.85546875" style="530" customWidth="1"/>
    <col min="6659" max="6659" width="2.5703125" style="530" customWidth="1"/>
    <col min="6660" max="6660" width="6" style="530" customWidth="1"/>
    <col min="6661" max="6661" width="2.5703125" style="530" customWidth="1"/>
    <col min="6662" max="6662" width="6" style="530" customWidth="1"/>
    <col min="6663" max="6663" width="2.5703125" style="530" customWidth="1"/>
    <col min="6664" max="6664" width="6" style="530" customWidth="1"/>
    <col min="6665" max="6665" width="2.5703125" style="530" customWidth="1"/>
    <col min="6666" max="6666" width="6" style="530" customWidth="1"/>
    <col min="6667" max="6667" width="2.5703125" style="530" customWidth="1"/>
    <col min="6668" max="6668" width="6" style="530" customWidth="1"/>
    <col min="6669" max="6669" width="2.5703125" style="530" customWidth="1"/>
    <col min="6670" max="6670" width="6" style="530" customWidth="1"/>
    <col min="6671" max="6671" width="2.5703125" style="530" customWidth="1"/>
    <col min="6672" max="6672" width="6" style="530" customWidth="1"/>
    <col min="6673" max="6673" width="2.5703125" style="530" customWidth="1"/>
    <col min="6674" max="6674" width="6" style="530" customWidth="1"/>
    <col min="6675" max="6675" width="2.5703125" style="530" customWidth="1"/>
    <col min="6676" max="6676" width="6" style="530" customWidth="1"/>
    <col min="6677" max="6677" width="2.5703125" style="530" customWidth="1"/>
    <col min="6678" max="6678" width="6" style="530" customWidth="1"/>
    <col min="6679" max="6679" width="2.5703125" style="530" customWidth="1"/>
    <col min="6680" max="6680" width="6" style="530" customWidth="1"/>
    <col min="6681" max="6681" width="2.5703125" style="530" customWidth="1"/>
    <col min="6682" max="6682" width="6" style="530" customWidth="1"/>
    <col min="6683" max="6912" width="10.85546875" style="530"/>
    <col min="6913" max="6913" width="7.42578125" style="530" customWidth="1"/>
    <col min="6914" max="6914" width="5.85546875" style="530" customWidth="1"/>
    <col min="6915" max="6915" width="2.5703125" style="530" customWidth="1"/>
    <col min="6916" max="6916" width="6" style="530" customWidth="1"/>
    <col min="6917" max="6917" width="2.5703125" style="530" customWidth="1"/>
    <col min="6918" max="6918" width="6" style="530" customWidth="1"/>
    <col min="6919" max="6919" width="2.5703125" style="530" customWidth="1"/>
    <col min="6920" max="6920" width="6" style="530" customWidth="1"/>
    <col min="6921" max="6921" width="2.5703125" style="530" customWidth="1"/>
    <col min="6922" max="6922" width="6" style="530" customWidth="1"/>
    <col min="6923" max="6923" width="2.5703125" style="530" customWidth="1"/>
    <col min="6924" max="6924" width="6" style="530" customWidth="1"/>
    <col min="6925" max="6925" width="2.5703125" style="530" customWidth="1"/>
    <col min="6926" max="6926" width="6" style="530" customWidth="1"/>
    <col min="6927" max="6927" width="2.5703125" style="530" customWidth="1"/>
    <col min="6928" max="6928" width="6" style="530" customWidth="1"/>
    <col min="6929" max="6929" width="2.5703125" style="530" customWidth="1"/>
    <col min="6930" max="6930" width="6" style="530" customWidth="1"/>
    <col min="6931" max="6931" width="2.5703125" style="530" customWidth="1"/>
    <col min="6932" max="6932" width="6" style="530" customWidth="1"/>
    <col min="6933" max="6933" width="2.5703125" style="530" customWidth="1"/>
    <col min="6934" max="6934" width="6" style="530" customWidth="1"/>
    <col min="6935" max="6935" width="2.5703125" style="530" customWidth="1"/>
    <col min="6936" max="6936" width="6" style="530" customWidth="1"/>
    <col min="6937" max="6937" width="2.5703125" style="530" customWidth="1"/>
    <col min="6938" max="6938" width="6" style="530" customWidth="1"/>
    <col min="6939" max="7168" width="10.85546875" style="530"/>
    <col min="7169" max="7169" width="7.42578125" style="530" customWidth="1"/>
    <col min="7170" max="7170" width="5.85546875" style="530" customWidth="1"/>
    <col min="7171" max="7171" width="2.5703125" style="530" customWidth="1"/>
    <col min="7172" max="7172" width="6" style="530" customWidth="1"/>
    <col min="7173" max="7173" width="2.5703125" style="530" customWidth="1"/>
    <col min="7174" max="7174" width="6" style="530" customWidth="1"/>
    <col min="7175" max="7175" width="2.5703125" style="530" customWidth="1"/>
    <col min="7176" max="7176" width="6" style="530" customWidth="1"/>
    <col min="7177" max="7177" width="2.5703125" style="530" customWidth="1"/>
    <col min="7178" max="7178" width="6" style="530" customWidth="1"/>
    <col min="7179" max="7179" width="2.5703125" style="530" customWidth="1"/>
    <col min="7180" max="7180" width="6" style="530" customWidth="1"/>
    <col min="7181" max="7181" width="2.5703125" style="530" customWidth="1"/>
    <col min="7182" max="7182" width="6" style="530" customWidth="1"/>
    <col min="7183" max="7183" width="2.5703125" style="530" customWidth="1"/>
    <col min="7184" max="7184" width="6" style="530" customWidth="1"/>
    <col min="7185" max="7185" width="2.5703125" style="530" customWidth="1"/>
    <col min="7186" max="7186" width="6" style="530" customWidth="1"/>
    <col min="7187" max="7187" width="2.5703125" style="530" customWidth="1"/>
    <col min="7188" max="7188" width="6" style="530" customWidth="1"/>
    <col min="7189" max="7189" width="2.5703125" style="530" customWidth="1"/>
    <col min="7190" max="7190" width="6" style="530" customWidth="1"/>
    <col min="7191" max="7191" width="2.5703125" style="530" customWidth="1"/>
    <col min="7192" max="7192" width="6" style="530" customWidth="1"/>
    <col min="7193" max="7193" width="2.5703125" style="530" customWidth="1"/>
    <col min="7194" max="7194" width="6" style="530" customWidth="1"/>
    <col min="7195" max="7424" width="10.85546875" style="530"/>
    <col min="7425" max="7425" width="7.42578125" style="530" customWidth="1"/>
    <col min="7426" max="7426" width="5.85546875" style="530" customWidth="1"/>
    <col min="7427" max="7427" width="2.5703125" style="530" customWidth="1"/>
    <col min="7428" max="7428" width="6" style="530" customWidth="1"/>
    <col min="7429" max="7429" width="2.5703125" style="530" customWidth="1"/>
    <col min="7430" max="7430" width="6" style="530" customWidth="1"/>
    <col min="7431" max="7431" width="2.5703125" style="530" customWidth="1"/>
    <col min="7432" max="7432" width="6" style="530" customWidth="1"/>
    <col min="7433" max="7433" width="2.5703125" style="530" customWidth="1"/>
    <col min="7434" max="7434" width="6" style="530" customWidth="1"/>
    <col min="7435" max="7435" width="2.5703125" style="530" customWidth="1"/>
    <col min="7436" max="7436" width="6" style="530" customWidth="1"/>
    <col min="7437" max="7437" width="2.5703125" style="530" customWidth="1"/>
    <col min="7438" max="7438" width="6" style="530" customWidth="1"/>
    <col min="7439" max="7439" width="2.5703125" style="530" customWidth="1"/>
    <col min="7440" max="7440" width="6" style="530" customWidth="1"/>
    <col min="7441" max="7441" width="2.5703125" style="530" customWidth="1"/>
    <col min="7442" max="7442" width="6" style="530" customWidth="1"/>
    <col min="7443" max="7443" width="2.5703125" style="530" customWidth="1"/>
    <col min="7444" max="7444" width="6" style="530" customWidth="1"/>
    <col min="7445" max="7445" width="2.5703125" style="530" customWidth="1"/>
    <col min="7446" max="7446" width="6" style="530" customWidth="1"/>
    <col min="7447" max="7447" width="2.5703125" style="530" customWidth="1"/>
    <col min="7448" max="7448" width="6" style="530" customWidth="1"/>
    <col min="7449" max="7449" width="2.5703125" style="530" customWidth="1"/>
    <col min="7450" max="7450" width="6" style="530" customWidth="1"/>
    <col min="7451" max="7680" width="10.85546875" style="530"/>
    <col min="7681" max="7681" width="7.42578125" style="530" customWidth="1"/>
    <col min="7682" max="7682" width="5.85546875" style="530" customWidth="1"/>
    <col min="7683" max="7683" width="2.5703125" style="530" customWidth="1"/>
    <col min="7684" max="7684" width="6" style="530" customWidth="1"/>
    <col min="7685" max="7685" width="2.5703125" style="530" customWidth="1"/>
    <col min="7686" max="7686" width="6" style="530" customWidth="1"/>
    <col min="7687" max="7687" width="2.5703125" style="530" customWidth="1"/>
    <col min="7688" max="7688" width="6" style="530" customWidth="1"/>
    <col min="7689" max="7689" width="2.5703125" style="530" customWidth="1"/>
    <col min="7690" max="7690" width="6" style="530" customWidth="1"/>
    <col min="7691" max="7691" width="2.5703125" style="530" customWidth="1"/>
    <col min="7692" max="7692" width="6" style="530" customWidth="1"/>
    <col min="7693" max="7693" width="2.5703125" style="530" customWidth="1"/>
    <col min="7694" max="7694" width="6" style="530" customWidth="1"/>
    <col min="7695" max="7695" width="2.5703125" style="530" customWidth="1"/>
    <col min="7696" max="7696" width="6" style="530" customWidth="1"/>
    <col min="7697" max="7697" width="2.5703125" style="530" customWidth="1"/>
    <col min="7698" max="7698" width="6" style="530" customWidth="1"/>
    <col min="7699" max="7699" width="2.5703125" style="530" customWidth="1"/>
    <col min="7700" max="7700" width="6" style="530" customWidth="1"/>
    <col min="7701" max="7701" width="2.5703125" style="530" customWidth="1"/>
    <col min="7702" max="7702" width="6" style="530" customWidth="1"/>
    <col min="7703" max="7703" width="2.5703125" style="530" customWidth="1"/>
    <col min="7704" max="7704" width="6" style="530" customWidth="1"/>
    <col min="7705" max="7705" width="2.5703125" style="530" customWidth="1"/>
    <col min="7706" max="7706" width="6" style="530" customWidth="1"/>
    <col min="7707" max="7936" width="10.85546875" style="530"/>
    <col min="7937" max="7937" width="7.42578125" style="530" customWidth="1"/>
    <col min="7938" max="7938" width="5.85546875" style="530" customWidth="1"/>
    <col min="7939" max="7939" width="2.5703125" style="530" customWidth="1"/>
    <col min="7940" max="7940" width="6" style="530" customWidth="1"/>
    <col min="7941" max="7941" width="2.5703125" style="530" customWidth="1"/>
    <col min="7942" max="7942" width="6" style="530" customWidth="1"/>
    <col min="7943" max="7943" width="2.5703125" style="530" customWidth="1"/>
    <col min="7944" max="7944" width="6" style="530" customWidth="1"/>
    <col min="7945" max="7945" width="2.5703125" style="530" customWidth="1"/>
    <col min="7946" max="7946" width="6" style="530" customWidth="1"/>
    <col min="7947" max="7947" width="2.5703125" style="530" customWidth="1"/>
    <col min="7948" max="7948" width="6" style="530" customWidth="1"/>
    <col min="7949" max="7949" width="2.5703125" style="530" customWidth="1"/>
    <col min="7950" max="7950" width="6" style="530" customWidth="1"/>
    <col min="7951" max="7951" width="2.5703125" style="530" customWidth="1"/>
    <col min="7952" max="7952" width="6" style="530" customWidth="1"/>
    <col min="7953" max="7953" width="2.5703125" style="530" customWidth="1"/>
    <col min="7954" max="7954" width="6" style="530" customWidth="1"/>
    <col min="7955" max="7955" width="2.5703125" style="530" customWidth="1"/>
    <col min="7956" max="7956" width="6" style="530" customWidth="1"/>
    <col min="7957" max="7957" width="2.5703125" style="530" customWidth="1"/>
    <col min="7958" max="7958" width="6" style="530" customWidth="1"/>
    <col min="7959" max="7959" width="2.5703125" style="530" customWidth="1"/>
    <col min="7960" max="7960" width="6" style="530" customWidth="1"/>
    <col min="7961" max="7961" width="2.5703125" style="530" customWidth="1"/>
    <col min="7962" max="7962" width="6" style="530" customWidth="1"/>
    <col min="7963" max="8192" width="10.85546875" style="530"/>
    <col min="8193" max="8193" width="7.42578125" style="530" customWidth="1"/>
    <col min="8194" max="8194" width="5.85546875" style="530" customWidth="1"/>
    <col min="8195" max="8195" width="2.5703125" style="530" customWidth="1"/>
    <col min="8196" max="8196" width="6" style="530" customWidth="1"/>
    <col min="8197" max="8197" width="2.5703125" style="530" customWidth="1"/>
    <col min="8198" max="8198" width="6" style="530" customWidth="1"/>
    <col min="8199" max="8199" width="2.5703125" style="530" customWidth="1"/>
    <col min="8200" max="8200" width="6" style="530" customWidth="1"/>
    <col min="8201" max="8201" width="2.5703125" style="530" customWidth="1"/>
    <col min="8202" max="8202" width="6" style="530" customWidth="1"/>
    <col min="8203" max="8203" width="2.5703125" style="530" customWidth="1"/>
    <col min="8204" max="8204" width="6" style="530" customWidth="1"/>
    <col min="8205" max="8205" width="2.5703125" style="530" customWidth="1"/>
    <col min="8206" max="8206" width="6" style="530" customWidth="1"/>
    <col min="8207" max="8207" width="2.5703125" style="530" customWidth="1"/>
    <col min="8208" max="8208" width="6" style="530" customWidth="1"/>
    <col min="8209" max="8209" width="2.5703125" style="530" customWidth="1"/>
    <col min="8210" max="8210" width="6" style="530" customWidth="1"/>
    <col min="8211" max="8211" width="2.5703125" style="530" customWidth="1"/>
    <col min="8212" max="8212" width="6" style="530" customWidth="1"/>
    <col min="8213" max="8213" width="2.5703125" style="530" customWidth="1"/>
    <col min="8214" max="8214" width="6" style="530" customWidth="1"/>
    <col min="8215" max="8215" width="2.5703125" style="530" customWidth="1"/>
    <col min="8216" max="8216" width="6" style="530" customWidth="1"/>
    <col min="8217" max="8217" width="2.5703125" style="530" customWidth="1"/>
    <col min="8218" max="8218" width="6" style="530" customWidth="1"/>
    <col min="8219" max="8448" width="10.85546875" style="530"/>
    <col min="8449" max="8449" width="7.42578125" style="530" customWidth="1"/>
    <col min="8450" max="8450" width="5.85546875" style="530" customWidth="1"/>
    <col min="8451" max="8451" width="2.5703125" style="530" customWidth="1"/>
    <col min="8452" max="8452" width="6" style="530" customWidth="1"/>
    <col min="8453" max="8453" width="2.5703125" style="530" customWidth="1"/>
    <col min="8454" max="8454" width="6" style="530" customWidth="1"/>
    <col min="8455" max="8455" width="2.5703125" style="530" customWidth="1"/>
    <col min="8456" max="8456" width="6" style="530" customWidth="1"/>
    <col min="8457" max="8457" width="2.5703125" style="530" customWidth="1"/>
    <col min="8458" max="8458" width="6" style="530" customWidth="1"/>
    <col min="8459" max="8459" width="2.5703125" style="530" customWidth="1"/>
    <col min="8460" max="8460" width="6" style="530" customWidth="1"/>
    <col min="8461" max="8461" width="2.5703125" style="530" customWidth="1"/>
    <col min="8462" max="8462" width="6" style="530" customWidth="1"/>
    <col min="8463" max="8463" width="2.5703125" style="530" customWidth="1"/>
    <col min="8464" max="8464" width="6" style="530" customWidth="1"/>
    <col min="8465" max="8465" width="2.5703125" style="530" customWidth="1"/>
    <col min="8466" max="8466" width="6" style="530" customWidth="1"/>
    <col min="8467" max="8467" width="2.5703125" style="530" customWidth="1"/>
    <col min="8468" max="8468" width="6" style="530" customWidth="1"/>
    <col min="8469" max="8469" width="2.5703125" style="530" customWidth="1"/>
    <col min="8470" max="8470" width="6" style="530" customWidth="1"/>
    <col min="8471" max="8471" width="2.5703125" style="530" customWidth="1"/>
    <col min="8472" max="8472" width="6" style="530" customWidth="1"/>
    <col min="8473" max="8473" width="2.5703125" style="530" customWidth="1"/>
    <col min="8474" max="8474" width="6" style="530" customWidth="1"/>
    <col min="8475" max="8704" width="10.85546875" style="530"/>
    <col min="8705" max="8705" width="7.42578125" style="530" customWidth="1"/>
    <col min="8706" max="8706" width="5.85546875" style="530" customWidth="1"/>
    <col min="8707" max="8707" width="2.5703125" style="530" customWidth="1"/>
    <col min="8708" max="8708" width="6" style="530" customWidth="1"/>
    <col min="8709" max="8709" width="2.5703125" style="530" customWidth="1"/>
    <col min="8710" max="8710" width="6" style="530" customWidth="1"/>
    <col min="8711" max="8711" width="2.5703125" style="530" customWidth="1"/>
    <col min="8712" max="8712" width="6" style="530" customWidth="1"/>
    <col min="8713" max="8713" width="2.5703125" style="530" customWidth="1"/>
    <col min="8714" max="8714" width="6" style="530" customWidth="1"/>
    <col min="8715" max="8715" width="2.5703125" style="530" customWidth="1"/>
    <col min="8716" max="8716" width="6" style="530" customWidth="1"/>
    <col min="8717" max="8717" width="2.5703125" style="530" customWidth="1"/>
    <col min="8718" max="8718" width="6" style="530" customWidth="1"/>
    <col min="8719" max="8719" width="2.5703125" style="530" customWidth="1"/>
    <col min="8720" max="8720" width="6" style="530" customWidth="1"/>
    <col min="8721" max="8721" width="2.5703125" style="530" customWidth="1"/>
    <col min="8722" max="8722" width="6" style="530" customWidth="1"/>
    <col min="8723" max="8723" width="2.5703125" style="530" customWidth="1"/>
    <col min="8724" max="8724" width="6" style="530" customWidth="1"/>
    <col min="8725" max="8725" width="2.5703125" style="530" customWidth="1"/>
    <col min="8726" max="8726" width="6" style="530" customWidth="1"/>
    <col min="8727" max="8727" width="2.5703125" style="530" customWidth="1"/>
    <col min="8728" max="8728" width="6" style="530" customWidth="1"/>
    <col min="8729" max="8729" width="2.5703125" style="530" customWidth="1"/>
    <col min="8730" max="8730" width="6" style="530" customWidth="1"/>
    <col min="8731" max="8960" width="10.85546875" style="530"/>
    <col min="8961" max="8961" width="7.42578125" style="530" customWidth="1"/>
    <col min="8962" max="8962" width="5.85546875" style="530" customWidth="1"/>
    <col min="8963" max="8963" width="2.5703125" style="530" customWidth="1"/>
    <col min="8964" max="8964" width="6" style="530" customWidth="1"/>
    <col min="8965" max="8965" width="2.5703125" style="530" customWidth="1"/>
    <col min="8966" max="8966" width="6" style="530" customWidth="1"/>
    <col min="8967" max="8967" width="2.5703125" style="530" customWidth="1"/>
    <col min="8968" max="8968" width="6" style="530" customWidth="1"/>
    <col min="8969" max="8969" width="2.5703125" style="530" customWidth="1"/>
    <col min="8970" max="8970" width="6" style="530" customWidth="1"/>
    <col min="8971" max="8971" width="2.5703125" style="530" customWidth="1"/>
    <col min="8972" max="8972" width="6" style="530" customWidth="1"/>
    <col min="8973" max="8973" width="2.5703125" style="530" customWidth="1"/>
    <col min="8974" max="8974" width="6" style="530" customWidth="1"/>
    <col min="8975" max="8975" width="2.5703125" style="530" customWidth="1"/>
    <col min="8976" max="8976" width="6" style="530" customWidth="1"/>
    <col min="8977" max="8977" width="2.5703125" style="530" customWidth="1"/>
    <col min="8978" max="8978" width="6" style="530" customWidth="1"/>
    <col min="8979" max="8979" width="2.5703125" style="530" customWidth="1"/>
    <col min="8980" max="8980" width="6" style="530" customWidth="1"/>
    <col min="8981" max="8981" width="2.5703125" style="530" customWidth="1"/>
    <col min="8982" max="8982" width="6" style="530" customWidth="1"/>
    <col min="8983" max="8983" width="2.5703125" style="530" customWidth="1"/>
    <col min="8984" max="8984" width="6" style="530" customWidth="1"/>
    <col min="8985" max="8985" width="2.5703125" style="530" customWidth="1"/>
    <col min="8986" max="8986" width="6" style="530" customWidth="1"/>
    <col min="8987" max="9216" width="10.85546875" style="530"/>
    <col min="9217" max="9217" width="7.42578125" style="530" customWidth="1"/>
    <col min="9218" max="9218" width="5.85546875" style="530" customWidth="1"/>
    <col min="9219" max="9219" width="2.5703125" style="530" customWidth="1"/>
    <col min="9220" max="9220" width="6" style="530" customWidth="1"/>
    <col min="9221" max="9221" width="2.5703125" style="530" customWidth="1"/>
    <col min="9222" max="9222" width="6" style="530" customWidth="1"/>
    <col min="9223" max="9223" width="2.5703125" style="530" customWidth="1"/>
    <col min="9224" max="9224" width="6" style="530" customWidth="1"/>
    <col min="9225" max="9225" width="2.5703125" style="530" customWidth="1"/>
    <col min="9226" max="9226" width="6" style="530" customWidth="1"/>
    <col min="9227" max="9227" width="2.5703125" style="530" customWidth="1"/>
    <col min="9228" max="9228" width="6" style="530" customWidth="1"/>
    <col min="9229" max="9229" width="2.5703125" style="530" customWidth="1"/>
    <col min="9230" max="9230" width="6" style="530" customWidth="1"/>
    <col min="9231" max="9231" width="2.5703125" style="530" customWidth="1"/>
    <col min="9232" max="9232" width="6" style="530" customWidth="1"/>
    <col min="9233" max="9233" width="2.5703125" style="530" customWidth="1"/>
    <col min="9234" max="9234" width="6" style="530" customWidth="1"/>
    <col min="9235" max="9235" width="2.5703125" style="530" customWidth="1"/>
    <col min="9236" max="9236" width="6" style="530" customWidth="1"/>
    <col min="9237" max="9237" width="2.5703125" style="530" customWidth="1"/>
    <col min="9238" max="9238" width="6" style="530" customWidth="1"/>
    <col min="9239" max="9239" width="2.5703125" style="530" customWidth="1"/>
    <col min="9240" max="9240" width="6" style="530" customWidth="1"/>
    <col min="9241" max="9241" width="2.5703125" style="530" customWidth="1"/>
    <col min="9242" max="9242" width="6" style="530" customWidth="1"/>
    <col min="9243" max="9472" width="10.85546875" style="530"/>
    <col min="9473" max="9473" width="7.42578125" style="530" customWidth="1"/>
    <col min="9474" max="9474" width="5.85546875" style="530" customWidth="1"/>
    <col min="9475" max="9475" width="2.5703125" style="530" customWidth="1"/>
    <col min="9476" max="9476" width="6" style="530" customWidth="1"/>
    <col min="9477" max="9477" width="2.5703125" style="530" customWidth="1"/>
    <col min="9478" max="9478" width="6" style="530" customWidth="1"/>
    <col min="9479" max="9479" width="2.5703125" style="530" customWidth="1"/>
    <col min="9480" max="9480" width="6" style="530" customWidth="1"/>
    <col min="9481" max="9481" width="2.5703125" style="530" customWidth="1"/>
    <col min="9482" max="9482" width="6" style="530" customWidth="1"/>
    <col min="9483" max="9483" width="2.5703125" style="530" customWidth="1"/>
    <col min="9484" max="9484" width="6" style="530" customWidth="1"/>
    <col min="9485" max="9485" width="2.5703125" style="530" customWidth="1"/>
    <col min="9486" max="9486" width="6" style="530" customWidth="1"/>
    <col min="9487" max="9487" width="2.5703125" style="530" customWidth="1"/>
    <col min="9488" max="9488" width="6" style="530" customWidth="1"/>
    <col min="9489" max="9489" width="2.5703125" style="530" customWidth="1"/>
    <col min="9490" max="9490" width="6" style="530" customWidth="1"/>
    <col min="9491" max="9491" width="2.5703125" style="530" customWidth="1"/>
    <col min="9492" max="9492" width="6" style="530" customWidth="1"/>
    <col min="9493" max="9493" width="2.5703125" style="530" customWidth="1"/>
    <col min="9494" max="9494" width="6" style="530" customWidth="1"/>
    <col min="9495" max="9495" width="2.5703125" style="530" customWidth="1"/>
    <col min="9496" max="9496" width="6" style="530" customWidth="1"/>
    <col min="9497" max="9497" width="2.5703125" style="530" customWidth="1"/>
    <col min="9498" max="9498" width="6" style="530" customWidth="1"/>
    <col min="9499" max="9728" width="10.85546875" style="530"/>
    <col min="9729" max="9729" width="7.42578125" style="530" customWidth="1"/>
    <col min="9730" max="9730" width="5.85546875" style="530" customWidth="1"/>
    <col min="9731" max="9731" width="2.5703125" style="530" customWidth="1"/>
    <col min="9732" max="9732" width="6" style="530" customWidth="1"/>
    <col min="9733" max="9733" width="2.5703125" style="530" customWidth="1"/>
    <col min="9734" max="9734" width="6" style="530" customWidth="1"/>
    <col min="9735" max="9735" width="2.5703125" style="530" customWidth="1"/>
    <col min="9736" max="9736" width="6" style="530" customWidth="1"/>
    <col min="9737" max="9737" width="2.5703125" style="530" customWidth="1"/>
    <col min="9738" max="9738" width="6" style="530" customWidth="1"/>
    <col min="9739" max="9739" width="2.5703125" style="530" customWidth="1"/>
    <col min="9740" max="9740" width="6" style="530" customWidth="1"/>
    <col min="9741" max="9741" width="2.5703125" style="530" customWidth="1"/>
    <col min="9742" max="9742" width="6" style="530" customWidth="1"/>
    <col min="9743" max="9743" width="2.5703125" style="530" customWidth="1"/>
    <col min="9744" max="9744" width="6" style="530" customWidth="1"/>
    <col min="9745" max="9745" width="2.5703125" style="530" customWidth="1"/>
    <col min="9746" max="9746" width="6" style="530" customWidth="1"/>
    <col min="9747" max="9747" width="2.5703125" style="530" customWidth="1"/>
    <col min="9748" max="9748" width="6" style="530" customWidth="1"/>
    <col min="9749" max="9749" width="2.5703125" style="530" customWidth="1"/>
    <col min="9750" max="9750" width="6" style="530" customWidth="1"/>
    <col min="9751" max="9751" width="2.5703125" style="530" customWidth="1"/>
    <col min="9752" max="9752" width="6" style="530" customWidth="1"/>
    <col min="9753" max="9753" width="2.5703125" style="530" customWidth="1"/>
    <col min="9754" max="9754" width="6" style="530" customWidth="1"/>
    <col min="9755" max="9984" width="10.85546875" style="530"/>
    <col min="9985" max="9985" width="7.42578125" style="530" customWidth="1"/>
    <col min="9986" max="9986" width="5.85546875" style="530" customWidth="1"/>
    <col min="9987" max="9987" width="2.5703125" style="530" customWidth="1"/>
    <col min="9988" max="9988" width="6" style="530" customWidth="1"/>
    <col min="9989" max="9989" width="2.5703125" style="530" customWidth="1"/>
    <col min="9990" max="9990" width="6" style="530" customWidth="1"/>
    <col min="9991" max="9991" width="2.5703125" style="530" customWidth="1"/>
    <col min="9992" max="9992" width="6" style="530" customWidth="1"/>
    <col min="9993" max="9993" width="2.5703125" style="530" customWidth="1"/>
    <col min="9994" max="9994" width="6" style="530" customWidth="1"/>
    <col min="9995" max="9995" width="2.5703125" style="530" customWidth="1"/>
    <col min="9996" max="9996" width="6" style="530" customWidth="1"/>
    <col min="9997" max="9997" width="2.5703125" style="530" customWidth="1"/>
    <col min="9998" max="9998" width="6" style="530" customWidth="1"/>
    <col min="9999" max="9999" width="2.5703125" style="530" customWidth="1"/>
    <col min="10000" max="10000" width="6" style="530" customWidth="1"/>
    <col min="10001" max="10001" width="2.5703125" style="530" customWidth="1"/>
    <col min="10002" max="10002" width="6" style="530" customWidth="1"/>
    <col min="10003" max="10003" width="2.5703125" style="530" customWidth="1"/>
    <col min="10004" max="10004" width="6" style="530" customWidth="1"/>
    <col min="10005" max="10005" width="2.5703125" style="530" customWidth="1"/>
    <col min="10006" max="10006" width="6" style="530" customWidth="1"/>
    <col min="10007" max="10007" width="2.5703125" style="530" customWidth="1"/>
    <col min="10008" max="10008" width="6" style="530" customWidth="1"/>
    <col min="10009" max="10009" width="2.5703125" style="530" customWidth="1"/>
    <col min="10010" max="10010" width="6" style="530" customWidth="1"/>
    <col min="10011" max="10240" width="10.85546875" style="530"/>
    <col min="10241" max="10241" width="7.42578125" style="530" customWidth="1"/>
    <col min="10242" max="10242" width="5.85546875" style="530" customWidth="1"/>
    <col min="10243" max="10243" width="2.5703125" style="530" customWidth="1"/>
    <col min="10244" max="10244" width="6" style="530" customWidth="1"/>
    <col min="10245" max="10245" width="2.5703125" style="530" customWidth="1"/>
    <col min="10246" max="10246" width="6" style="530" customWidth="1"/>
    <col min="10247" max="10247" width="2.5703125" style="530" customWidth="1"/>
    <col min="10248" max="10248" width="6" style="530" customWidth="1"/>
    <col min="10249" max="10249" width="2.5703125" style="530" customWidth="1"/>
    <col min="10250" max="10250" width="6" style="530" customWidth="1"/>
    <col min="10251" max="10251" width="2.5703125" style="530" customWidth="1"/>
    <col min="10252" max="10252" width="6" style="530" customWidth="1"/>
    <col min="10253" max="10253" width="2.5703125" style="530" customWidth="1"/>
    <col min="10254" max="10254" width="6" style="530" customWidth="1"/>
    <col min="10255" max="10255" width="2.5703125" style="530" customWidth="1"/>
    <col min="10256" max="10256" width="6" style="530" customWidth="1"/>
    <col min="10257" max="10257" width="2.5703125" style="530" customWidth="1"/>
    <col min="10258" max="10258" width="6" style="530" customWidth="1"/>
    <col min="10259" max="10259" width="2.5703125" style="530" customWidth="1"/>
    <col min="10260" max="10260" width="6" style="530" customWidth="1"/>
    <col min="10261" max="10261" width="2.5703125" style="530" customWidth="1"/>
    <col min="10262" max="10262" width="6" style="530" customWidth="1"/>
    <col min="10263" max="10263" width="2.5703125" style="530" customWidth="1"/>
    <col min="10264" max="10264" width="6" style="530" customWidth="1"/>
    <col min="10265" max="10265" width="2.5703125" style="530" customWidth="1"/>
    <col min="10266" max="10266" width="6" style="530" customWidth="1"/>
    <col min="10267" max="10496" width="10.85546875" style="530"/>
    <col min="10497" max="10497" width="7.42578125" style="530" customWidth="1"/>
    <col min="10498" max="10498" width="5.85546875" style="530" customWidth="1"/>
    <col min="10499" max="10499" width="2.5703125" style="530" customWidth="1"/>
    <col min="10500" max="10500" width="6" style="530" customWidth="1"/>
    <col min="10501" max="10501" width="2.5703125" style="530" customWidth="1"/>
    <col min="10502" max="10502" width="6" style="530" customWidth="1"/>
    <col min="10503" max="10503" width="2.5703125" style="530" customWidth="1"/>
    <col min="10504" max="10504" width="6" style="530" customWidth="1"/>
    <col min="10505" max="10505" width="2.5703125" style="530" customWidth="1"/>
    <col min="10506" max="10506" width="6" style="530" customWidth="1"/>
    <col min="10507" max="10507" width="2.5703125" style="530" customWidth="1"/>
    <col min="10508" max="10508" width="6" style="530" customWidth="1"/>
    <col min="10509" max="10509" width="2.5703125" style="530" customWidth="1"/>
    <col min="10510" max="10510" width="6" style="530" customWidth="1"/>
    <col min="10511" max="10511" width="2.5703125" style="530" customWidth="1"/>
    <col min="10512" max="10512" width="6" style="530" customWidth="1"/>
    <col min="10513" max="10513" width="2.5703125" style="530" customWidth="1"/>
    <col min="10514" max="10514" width="6" style="530" customWidth="1"/>
    <col min="10515" max="10515" width="2.5703125" style="530" customWidth="1"/>
    <col min="10516" max="10516" width="6" style="530" customWidth="1"/>
    <col min="10517" max="10517" width="2.5703125" style="530" customWidth="1"/>
    <col min="10518" max="10518" width="6" style="530" customWidth="1"/>
    <col min="10519" max="10519" width="2.5703125" style="530" customWidth="1"/>
    <col min="10520" max="10520" width="6" style="530" customWidth="1"/>
    <col min="10521" max="10521" width="2.5703125" style="530" customWidth="1"/>
    <col min="10522" max="10522" width="6" style="530" customWidth="1"/>
    <col min="10523" max="10752" width="10.85546875" style="530"/>
    <col min="10753" max="10753" width="7.42578125" style="530" customWidth="1"/>
    <col min="10754" max="10754" width="5.85546875" style="530" customWidth="1"/>
    <col min="10755" max="10755" width="2.5703125" style="530" customWidth="1"/>
    <col min="10756" max="10756" width="6" style="530" customWidth="1"/>
    <col min="10757" max="10757" width="2.5703125" style="530" customWidth="1"/>
    <col min="10758" max="10758" width="6" style="530" customWidth="1"/>
    <col min="10759" max="10759" width="2.5703125" style="530" customWidth="1"/>
    <col min="10760" max="10760" width="6" style="530" customWidth="1"/>
    <col min="10761" max="10761" width="2.5703125" style="530" customWidth="1"/>
    <col min="10762" max="10762" width="6" style="530" customWidth="1"/>
    <col min="10763" max="10763" width="2.5703125" style="530" customWidth="1"/>
    <col min="10764" max="10764" width="6" style="530" customWidth="1"/>
    <col min="10765" max="10765" width="2.5703125" style="530" customWidth="1"/>
    <col min="10766" max="10766" width="6" style="530" customWidth="1"/>
    <col min="10767" max="10767" width="2.5703125" style="530" customWidth="1"/>
    <col min="10768" max="10768" width="6" style="530" customWidth="1"/>
    <col min="10769" max="10769" width="2.5703125" style="530" customWidth="1"/>
    <col min="10770" max="10770" width="6" style="530" customWidth="1"/>
    <col min="10771" max="10771" width="2.5703125" style="530" customWidth="1"/>
    <col min="10772" max="10772" width="6" style="530" customWidth="1"/>
    <col min="10773" max="10773" width="2.5703125" style="530" customWidth="1"/>
    <col min="10774" max="10774" width="6" style="530" customWidth="1"/>
    <col min="10775" max="10775" width="2.5703125" style="530" customWidth="1"/>
    <col min="10776" max="10776" width="6" style="530" customWidth="1"/>
    <col min="10777" max="10777" width="2.5703125" style="530" customWidth="1"/>
    <col min="10778" max="10778" width="6" style="530" customWidth="1"/>
    <col min="10779" max="11008" width="10.85546875" style="530"/>
    <col min="11009" max="11009" width="7.42578125" style="530" customWidth="1"/>
    <col min="11010" max="11010" width="5.85546875" style="530" customWidth="1"/>
    <col min="11011" max="11011" width="2.5703125" style="530" customWidth="1"/>
    <col min="11012" max="11012" width="6" style="530" customWidth="1"/>
    <col min="11013" max="11013" width="2.5703125" style="530" customWidth="1"/>
    <col min="11014" max="11014" width="6" style="530" customWidth="1"/>
    <col min="11015" max="11015" width="2.5703125" style="530" customWidth="1"/>
    <col min="11016" max="11016" width="6" style="530" customWidth="1"/>
    <col min="11017" max="11017" width="2.5703125" style="530" customWidth="1"/>
    <col min="11018" max="11018" width="6" style="530" customWidth="1"/>
    <col min="11019" max="11019" width="2.5703125" style="530" customWidth="1"/>
    <col min="11020" max="11020" width="6" style="530" customWidth="1"/>
    <col min="11021" max="11021" width="2.5703125" style="530" customWidth="1"/>
    <col min="11022" max="11022" width="6" style="530" customWidth="1"/>
    <col min="11023" max="11023" width="2.5703125" style="530" customWidth="1"/>
    <col min="11024" max="11024" width="6" style="530" customWidth="1"/>
    <col min="11025" max="11025" width="2.5703125" style="530" customWidth="1"/>
    <col min="11026" max="11026" width="6" style="530" customWidth="1"/>
    <col min="11027" max="11027" width="2.5703125" style="530" customWidth="1"/>
    <col min="11028" max="11028" width="6" style="530" customWidth="1"/>
    <col min="11029" max="11029" width="2.5703125" style="530" customWidth="1"/>
    <col min="11030" max="11030" width="6" style="530" customWidth="1"/>
    <col min="11031" max="11031" width="2.5703125" style="530" customWidth="1"/>
    <col min="11032" max="11032" width="6" style="530" customWidth="1"/>
    <col min="11033" max="11033" width="2.5703125" style="530" customWidth="1"/>
    <col min="11034" max="11034" width="6" style="530" customWidth="1"/>
    <col min="11035" max="11264" width="10.85546875" style="530"/>
    <col min="11265" max="11265" width="7.42578125" style="530" customWidth="1"/>
    <col min="11266" max="11266" width="5.85546875" style="530" customWidth="1"/>
    <col min="11267" max="11267" width="2.5703125" style="530" customWidth="1"/>
    <col min="11268" max="11268" width="6" style="530" customWidth="1"/>
    <col min="11269" max="11269" width="2.5703125" style="530" customWidth="1"/>
    <col min="11270" max="11270" width="6" style="530" customWidth="1"/>
    <col min="11271" max="11271" width="2.5703125" style="530" customWidth="1"/>
    <col min="11272" max="11272" width="6" style="530" customWidth="1"/>
    <col min="11273" max="11273" width="2.5703125" style="530" customWidth="1"/>
    <col min="11274" max="11274" width="6" style="530" customWidth="1"/>
    <col min="11275" max="11275" width="2.5703125" style="530" customWidth="1"/>
    <col min="11276" max="11276" width="6" style="530" customWidth="1"/>
    <col min="11277" max="11277" width="2.5703125" style="530" customWidth="1"/>
    <col min="11278" max="11278" width="6" style="530" customWidth="1"/>
    <col min="11279" max="11279" width="2.5703125" style="530" customWidth="1"/>
    <col min="11280" max="11280" width="6" style="530" customWidth="1"/>
    <col min="11281" max="11281" width="2.5703125" style="530" customWidth="1"/>
    <col min="11282" max="11282" width="6" style="530" customWidth="1"/>
    <col min="11283" max="11283" width="2.5703125" style="530" customWidth="1"/>
    <col min="11284" max="11284" width="6" style="530" customWidth="1"/>
    <col min="11285" max="11285" width="2.5703125" style="530" customWidth="1"/>
    <col min="11286" max="11286" width="6" style="530" customWidth="1"/>
    <col min="11287" max="11287" width="2.5703125" style="530" customWidth="1"/>
    <col min="11288" max="11288" width="6" style="530" customWidth="1"/>
    <col min="11289" max="11289" width="2.5703125" style="530" customWidth="1"/>
    <col min="11290" max="11290" width="6" style="530" customWidth="1"/>
    <col min="11291" max="11520" width="10.85546875" style="530"/>
    <col min="11521" max="11521" width="7.42578125" style="530" customWidth="1"/>
    <col min="11522" max="11522" width="5.85546875" style="530" customWidth="1"/>
    <col min="11523" max="11523" width="2.5703125" style="530" customWidth="1"/>
    <col min="11524" max="11524" width="6" style="530" customWidth="1"/>
    <col min="11525" max="11525" width="2.5703125" style="530" customWidth="1"/>
    <col min="11526" max="11526" width="6" style="530" customWidth="1"/>
    <col min="11527" max="11527" width="2.5703125" style="530" customWidth="1"/>
    <col min="11528" max="11528" width="6" style="530" customWidth="1"/>
    <col min="11529" max="11529" width="2.5703125" style="530" customWidth="1"/>
    <col min="11530" max="11530" width="6" style="530" customWidth="1"/>
    <col min="11531" max="11531" width="2.5703125" style="530" customWidth="1"/>
    <col min="11532" max="11532" width="6" style="530" customWidth="1"/>
    <col min="11533" max="11533" width="2.5703125" style="530" customWidth="1"/>
    <col min="11534" max="11534" width="6" style="530" customWidth="1"/>
    <col min="11535" max="11535" width="2.5703125" style="530" customWidth="1"/>
    <col min="11536" max="11536" width="6" style="530" customWidth="1"/>
    <col min="11537" max="11537" width="2.5703125" style="530" customWidth="1"/>
    <col min="11538" max="11538" width="6" style="530" customWidth="1"/>
    <col min="11539" max="11539" width="2.5703125" style="530" customWidth="1"/>
    <col min="11540" max="11540" width="6" style="530" customWidth="1"/>
    <col min="11541" max="11541" width="2.5703125" style="530" customWidth="1"/>
    <col min="11542" max="11542" width="6" style="530" customWidth="1"/>
    <col min="11543" max="11543" width="2.5703125" style="530" customWidth="1"/>
    <col min="11544" max="11544" width="6" style="530" customWidth="1"/>
    <col min="11545" max="11545" width="2.5703125" style="530" customWidth="1"/>
    <col min="11546" max="11546" width="6" style="530" customWidth="1"/>
    <col min="11547" max="11776" width="10.85546875" style="530"/>
    <col min="11777" max="11777" width="7.42578125" style="530" customWidth="1"/>
    <col min="11778" max="11778" width="5.85546875" style="530" customWidth="1"/>
    <col min="11779" max="11779" width="2.5703125" style="530" customWidth="1"/>
    <col min="11780" max="11780" width="6" style="530" customWidth="1"/>
    <col min="11781" max="11781" width="2.5703125" style="530" customWidth="1"/>
    <col min="11782" max="11782" width="6" style="530" customWidth="1"/>
    <col min="11783" max="11783" width="2.5703125" style="530" customWidth="1"/>
    <col min="11784" max="11784" width="6" style="530" customWidth="1"/>
    <col min="11785" max="11785" width="2.5703125" style="530" customWidth="1"/>
    <col min="11786" max="11786" width="6" style="530" customWidth="1"/>
    <col min="11787" max="11787" width="2.5703125" style="530" customWidth="1"/>
    <col min="11788" max="11788" width="6" style="530" customWidth="1"/>
    <col min="11789" max="11789" width="2.5703125" style="530" customWidth="1"/>
    <col min="11790" max="11790" width="6" style="530" customWidth="1"/>
    <col min="11791" max="11791" width="2.5703125" style="530" customWidth="1"/>
    <col min="11792" max="11792" width="6" style="530" customWidth="1"/>
    <col min="11793" max="11793" width="2.5703125" style="530" customWidth="1"/>
    <col min="11794" max="11794" width="6" style="530" customWidth="1"/>
    <col min="11795" max="11795" width="2.5703125" style="530" customWidth="1"/>
    <col min="11796" max="11796" width="6" style="530" customWidth="1"/>
    <col min="11797" max="11797" width="2.5703125" style="530" customWidth="1"/>
    <col min="11798" max="11798" width="6" style="530" customWidth="1"/>
    <col min="11799" max="11799" width="2.5703125" style="530" customWidth="1"/>
    <col min="11800" max="11800" width="6" style="530" customWidth="1"/>
    <col min="11801" max="11801" width="2.5703125" style="530" customWidth="1"/>
    <col min="11802" max="11802" width="6" style="530" customWidth="1"/>
    <col min="11803" max="12032" width="10.85546875" style="530"/>
    <col min="12033" max="12033" width="7.42578125" style="530" customWidth="1"/>
    <col min="12034" max="12034" width="5.85546875" style="530" customWidth="1"/>
    <col min="12035" max="12035" width="2.5703125" style="530" customWidth="1"/>
    <col min="12036" max="12036" width="6" style="530" customWidth="1"/>
    <col min="12037" max="12037" width="2.5703125" style="530" customWidth="1"/>
    <col min="12038" max="12038" width="6" style="530" customWidth="1"/>
    <col min="12039" max="12039" width="2.5703125" style="530" customWidth="1"/>
    <col min="12040" max="12040" width="6" style="530" customWidth="1"/>
    <col min="12041" max="12041" width="2.5703125" style="530" customWidth="1"/>
    <col min="12042" max="12042" width="6" style="530" customWidth="1"/>
    <col min="12043" max="12043" width="2.5703125" style="530" customWidth="1"/>
    <col min="12044" max="12044" width="6" style="530" customWidth="1"/>
    <col min="12045" max="12045" width="2.5703125" style="530" customWidth="1"/>
    <col min="12046" max="12046" width="6" style="530" customWidth="1"/>
    <col min="12047" max="12047" width="2.5703125" style="530" customWidth="1"/>
    <col min="12048" max="12048" width="6" style="530" customWidth="1"/>
    <col min="12049" max="12049" width="2.5703125" style="530" customWidth="1"/>
    <col min="12050" max="12050" width="6" style="530" customWidth="1"/>
    <col min="12051" max="12051" width="2.5703125" style="530" customWidth="1"/>
    <col min="12052" max="12052" width="6" style="530" customWidth="1"/>
    <col min="12053" max="12053" width="2.5703125" style="530" customWidth="1"/>
    <col min="12054" max="12054" width="6" style="530" customWidth="1"/>
    <col min="12055" max="12055" width="2.5703125" style="530" customWidth="1"/>
    <col min="12056" max="12056" width="6" style="530" customWidth="1"/>
    <col min="12057" max="12057" width="2.5703125" style="530" customWidth="1"/>
    <col min="12058" max="12058" width="6" style="530" customWidth="1"/>
    <col min="12059" max="12288" width="10.85546875" style="530"/>
    <col min="12289" max="12289" width="7.42578125" style="530" customWidth="1"/>
    <col min="12290" max="12290" width="5.85546875" style="530" customWidth="1"/>
    <col min="12291" max="12291" width="2.5703125" style="530" customWidth="1"/>
    <col min="12292" max="12292" width="6" style="530" customWidth="1"/>
    <col min="12293" max="12293" width="2.5703125" style="530" customWidth="1"/>
    <col min="12294" max="12294" width="6" style="530" customWidth="1"/>
    <col min="12295" max="12295" width="2.5703125" style="530" customWidth="1"/>
    <col min="12296" max="12296" width="6" style="530" customWidth="1"/>
    <col min="12297" max="12297" width="2.5703125" style="530" customWidth="1"/>
    <col min="12298" max="12298" width="6" style="530" customWidth="1"/>
    <col min="12299" max="12299" width="2.5703125" style="530" customWidth="1"/>
    <col min="12300" max="12300" width="6" style="530" customWidth="1"/>
    <col min="12301" max="12301" width="2.5703125" style="530" customWidth="1"/>
    <col min="12302" max="12302" width="6" style="530" customWidth="1"/>
    <col min="12303" max="12303" width="2.5703125" style="530" customWidth="1"/>
    <col min="12304" max="12304" width="6" style="530" customWidth="1"/>
    <col min="12305" max="12305" width="2.5703125" style="530" customWidth="1"/>
    <col min="12306" max="12306" width="6" style="530" customWidth="1"/>
    <col min="12307" max="12307" width="2.5703125" style="530" customWidth="1"/>
    <col min="12308" max="12308" width="6" style="530" customWidth="1"/>
    <col min="12309" max="12309" width="2.5703125" style="530" customWidth="1"/>
    <col min="12310" max="12310" width="6" style="530" customWidth="1"/>
    <col min="12311" max="12311" width="2.5703125" style="530" customWidth="1"/>
    <col min="12312" max="12312" width="6" style="530" customWidth="1"/>
    <col min="12313" max="12313" width="2.5703125" style="530" customWidth="1"/>
    <col min="12314" max="12314" width="6" style="530" customWidth="1"/>
    <col min="12315" max="12544" width="10.85546875" style="530"/>
    <col min="12545" max="12545" width="7.42578125" style="530" customWidth="1"/>
    <col min="12546" max="12546" width="5.85546875" style="530" customWidth="1"/>
    <col min="12547" max="12547" width="2.5703125" style="530" customWidth="1"/>
    <col min="12548" max="12548" width="6" style="530" customWidth="1"/>
    <col min="12549" max="12549" width="2.5703125" style="530" customWidth="1"/>
    <col min="12550" max="12550" width="6" style="530" customWidth="1"/>
    <col min="12551" max="12551" width="2.5703125" style="530" customWidth="1"/>
    <col min="12552" max="12552" width="6" style="530" customWidth="1"/>
    <col min="12553" max="12553" width="2.5703125" style="530" customWidth="1"/>
    <col min="12554" max="12554" width="6" style="530" customWidth="1"/>
    <col min="12555" max="12555" width="2.5703125" style="530" customWidth="1"/>
    <col min="12556" max="12556" width="6" style="530" customWidth="1"/>
    <col min="12557" max="12557" width="2.5703125" style="530" customWidth="1"/>
    <col min="12558" max="12558" width="6" style="530" customWidth="1"/>
    <col min="12559" max="12559" width="2.5703125" style="530" customWidth="1"/>
    <col min="12560" max="12560" width="6" style="530" customWidth="1"/>
    <col min="12561" max="12561" width="2.5703125" style="530" customWidth="1"/>
    <col min="12562" max="12562" width="6" style="530" customWidth="1"/>
    <col min="12563" max="12563" width="2.5703125" style="530" customWidth="1"/>
    <col min="12564" max="12564" width="6" style="530" customWidth="1"/>
    <col min="12565" max="12565" width="2.5703125" style="530" customWidth="1"/>
    <col min="12566" max="12566" width="6" style="530" customWidth="1"/>
    <col min="12567" max="12567" width="2.5703125" style="530" customWidth="1"/>
    <col min="12568" max="12568" width="6" style="530" customWidth="1"/>
    <col min="12569" max="12569" width="2.5703125" style="530" customWidth="1"/>
    <col min="12570" max="12570" width="6" style="530" customWidth="1"/>
    <col min="12571" max="12800" width="10.85546875" style="530"/>
    <col min="12801" max="12801" width="7.42578125" style="530" customWidth="1"/>
    <col min="12802" max="12802" width="5.85546875" style="530" customWidth="1"/>
    <col min="12803" max="12803" width="2.5703125" style="530" customWidth="1"/>
    <col min="12804" max="12804" width="6" style="530" customWidth="1"/>
    <col min="12805" max="12805" width="2.5703125" style="530" customWidth="1"/>
    <col min="12806" max="12806" width="6" style="530" customWidth="1"/>
    <col min="12807" max="12807" width="2.5703125" style="530" customWidth="1"/>
    <col min="12808" max="12808" width="6" style="530" customWidth="1"/>
    <col min="12809" max="12809" width="2.5703125" style="530" customWidth="1"/>
    <col min="12810" max="12810" width="6" style="530" customWidth="1"/>
    <col min="12811" max="12811" width="2.5703125" style="530" customWidth="1"/>
    <col min="12812" max="12812" width="6" style="530" customWidth="1"/>
    <col min="12813" max="12813" width="2.5703125" style="530" customWidth="1"/>
    <col min="12814" max="12814" width="6" style="530" customWidth="1"/>
    <col min="12815" max="12815" width="2.5703125" style="530" customWidth="1"/>
    <col min="12816" max="12816" width="6" style="530" customWidth="1"/>
    <col min="12817" max="12817" width="2.5703125" style="530" customWidth="1"/>
    <col min="12818" max="12818" width="6" style="530" customWidth="1"/>
    <col min="12819" max="12819" width="2.5703125" style="530" customWidth="1"/>
    <col min="12820" max="12820" width="6" style="530" customWidth="1"/>
    <col min="12821" max="12821" width="2.5703125" style="530" customWidth="1"/>
    <col min="12822" max="12822" width="6" style="530" customWidth="1"/>
    <col min="12823" max="12823" width="2.5703125" style="530" customWidth="1"/>
    <col min="12824" max="12824" width="6" style="530" customWidth="1"/>
    <col min="12825" max="12825" width="2.5703125" style="530" customWidth="1"/>
    <col min="12826" max="12826" width="6" style="530" customWidth="1"/>
    <col min="12827" max="13056" width="10.85546875" style="530"/>
    <col min="13057" max="13057" width="7.42578125" style="530" customWidth="1"/>
    <col min="13058" max="13058" width="5.85546875" style="530" customWidth="1"/>
    <col min="13059" max="13059" width="2.5703125" style="530" customWidth="1"/>
    <col min="13060" max="13060" width="6" style="530" customWidth="1"/>
    <col min="13061" max="13061" width="2.5703125" style="530" customWidth="1"/>
    <col min="13062" max="13062" width="6" style="530" customWidth="1"/>
    <col min="13063" max="13063" width="2.5703125" style="530" customWidth="1"/>
    <col min="13064" max="13064" width="6" style="530" customWidth="1"/>
    <col min="13065" max="13065" width="2.5703125" style="530" customWidth="1"/>
    <col min="13066" max="13066" width="6" style="530" customWidth="1"/>
    <col min="13067" max="13067" width="2.5703125" style="530" customWidth="1"/>
    <col min="13068" max="13068" width="6" style="530" customWidth="1"/>
    <col min="13069" max="13069" width="2.5703125" style="530" customWidth="1"/>
    <col min="13070" max="13070" width="6" style="530" customWidth="1"/>
    <col min="13071" max="13071" width="2.5703125" style="530" customWidth="1"/>
    <col min="13072" max="13072" width="6" style="530" customWidth="1"/>
    <col min="13073" max="13073" width="2.5703125" style="530" customWidth="1"/>
    <col min="13074" max="13074" width="6" style="530" customWidth="1"/>
    <col min="13075" max="13075" width="2.5703125" style="530" customWidth="1"/>
    <col min="13076" max="13076" width="6" style="530" customWidth="1"/>
    <col min="13077" max="13077" width="2.5703125" style="530" customWidth="1"/>
    <col min="13078" max="13078" width="6" style="530" customWidth="1"/>
    <col min="13079" max="13079" width="2.5703125" style="530" customWidth="1"/>
    <col min="13080" max="13080" width="6" style="530" customWidth="1"/>
    <col min="13081" max="13081" width="2.5703125" style="530" customWidth="1"/>
    <col min="13082" max="13082" width="6" style="530" customWidth="1"/>
    <col min="13083" max="13312" width="10.85546875" style="530"/>
    <col min="13313" max="13313" width="7.42578125" style="530" customWidth="1"/>
    <col min="13314" max="13314" width="5.85546875" style="530" customWidth="1"/>
    <col min="13315" max="13315" width="2.5703125" style="530" customWidth="1"/>
    <col min="13316" max="13316" width="6" style="530" customWidth="1"/>
    <col min="13317" max="13317" width="2.5703125" style="530" customWidth="1"/>
    <col min="13318" max="13318" width="6" style="530" customWidth="1"/>
    <col min="13319" max="13319" width="2.5703125" style="530" customWidth="1"/>
    <col min="13320" max="13320" width="6" style="530" customWidth="1"/>
    <col min="13321" max="13321" width="2.5703125" style="530" customWidth="1"/>
    <col min="13322" max="13322" width="6" style="530" customWidth="1"/>
    <col min="13323" max="13323" width="2.5703125" style="530" customWidth="1"/>
    <col min="13324" max="13324" width="6" style="530" customWidth="1"/>
    <col min="13325" max="13325" width="2.5703125" style="530" customWidth="1"/>
    <col min="13326" max="13326" width="6" style="530" customWidth="1"/>
    <col min="13327" max="13327" width="2.5703125" style="530" customWidth="1"/>
    <col min="13328" max="13328" width="6" style="530" customWidth="1"/>
    <col min="13329" max="13329" width="2.5703125" style="530" customWidth="1"/>
    <col min="13330" max="13330" width="6" style="530" customWidth="1"/>
    <col min="13331" max="13331" width="2.5703125" style="530" customWidth="1"/>
    <col min="13332" max="13332" width="6" style="530" customWidth="1"/>
    <col min="13333" max="13333" width="2.5703125" style="530" customWidth="1"/>
    <col min="13334" max="13334" width="6" style="530" customWidth="1"/>
    <col min="13335" max="13335" width="2.5703125" style="530" customWidth="1"/>
    <col min="13336" max="13336" width="6" style="530" customWidth="1"/>
    <col min="13337" max="13337" width="2.5703125" style="530" customWidth="1"/>
    <col min="13338" max="13338" width="6" style="530" customWidth="1"/>
    <col min="13339" max="13568" width="10.85546875" style="530"/>
    <col min="13569" max="13569" width="7.42578125" style="530" customWidth="1"/>
    <col min="13570" max="13570" width="5.85546875" style="530" customWidth="1"/>
    <col min="13571" max="13571" width="2.5703125" style="530" customWidth="1"/>
    <col min="13572" max="13572" width="6" style="530" customWidth="1"/>
    <col min="13573" max="13573" width="2.5703125" style="530" customWidth="1"/>
    <col min="13574" max="13574" width="6" style="530" customWidth="1"/>
    <col min="13575" max="13575" width="2.5703125" style="530" customWidth="1"/>
    <col min="13576" max="13576" width="6" style="530" customWidth="1"/>
    <col min="13577" max="13577" width="2.5703125" style="530" customWidth="1"/>
    <col min="13578" max="13578" width="6" style="530" customWidth="1"/>
    <col min="13579" max="13579" width="2.5703125" style="530" customWidth="1"/>
    <col min="13580" max="13580" width="6" style="530" customWidth="1"/>
    <col min="13581" max="13581" width="2.5703125" style="530" customWidth="1"/>
    <col min="13582" max="13582" width="6" style="530" customWidth="1"/>
    <col min="13583" max="13583" width="2.5703125" style="530" customWidth="1"/>
    <col min="13584" max="13584" width="6" style="530" customWidth="1"/>
    <col min="13585" max="13585" width="2.5703125" style="530" customWidth="1"/>
    <col min="13586" max="13586" width="6" style="530" customWidth="1"/>
    <col min="13587" max="13587" width="2.5703125" style="530" customWidth="1"/>
    <col min="13588" max="13588" width="6" style="530" customWidth="1"/>
    <col min="13589" max="13589" width="2.5703125" style="530" customWidth="1"/>
    <col min="13590" max="13590" width="6" style="530" customWidth="1"/>
    <col min="13591" max="13591" width="2.5703125" style="530" customWidth="1"/>
    <col min="13592" max="13592" width="6" style="530" customWidth="1"/>
    <col min="13593" max="13593" width="2.5703125" style="530" customWidth="1"/>
    <col min="13594" max="13594" width="6" style="530" customWidth="1"/>
    <col min="13595" max="13824" width="10.85546875" style="530"/>
    <col min="13825" max="13825" width="7.42578125" style="530" customWidth="1"/>
    <col min="13826" max="13826" width="5.85546875" style="530" customWidth="1"/>
    <col min="13827" max="13827" width="2.5703125" style="530" customWidth="1"/>
    <col min="13828" max="13828" width="6" style="530" customWidth="1"/>
    <col min="13829" max="13829" width="2.5703125" style="530" customWidth="1"/>
    <col min="13830" max="13830" width="6" style="530" customWidth="1"/>
    <col min="13831" max="13831" width="2.5703125" style="530" customWidth="1"/>
    <col min="13832" max="13832" width="6" style="530" customWidth="1"/>
    <col min="13833" max="13833" width="2.5703125" style="530" customWidth="1"/>
    <col min="13834" max="13834" width="6" style="530" customWidth="1"/>
    <col min="13835" max="13835" width="2.5703125" style="530" customWidth="1"/>
    <col min="13836" max="13836" width="6" style="530" customWidth="1"/>
    <col min="13837" max="13837" width="2.5703125" style="530" customWidth="1"/>
    <col min="13838" max="13838" width="6" style="530" customWidth="1"/>
    <col min="13839" max="13839" width="2.5703125" style="530" customWidth="1"/>
    <col min="13840" max="13840" width="6" style="530" customWidth="1"/>
    <col min="13841" max="13841" width="2.5703125" style="530" customWidth="1"/>
    <col min="13842" max="13842" width="6" style="530" customWidth="1"/>
    <col min="13843" max="13843" width="2.5703125" style="530" customWidth="1"/>
    <col min="13844" max="13844" width="6" style="530" customWidth="1"/>
    <col min="13845" max="13845" width="2.5703125" style="530" customWidth="1"/>
    <col min="13846" max="13846" width="6" style="530" customWidth="1"/>
    <col min="13847" max="13847" width="2.5703125" style="530" customWidth="1"/>
    <col min="13848" max="13848" width="6" style="530" customWidth="1"/>
    <col min="13849" max="13849" width="2.5703125" style="530" customWidth="1"/>
    <col min="13850" max="13850" width="6" style="530" customWidth="1"/>
    <col min="13851" max="14080" width="10.85546875" style="530"/>
    <col min="14081" max="14081" width="7.42578125" style="530" customWidth="1"/>
    <col min="14082" max="14082" width="5.85546875" style="530" customWidth="1"/>
    <col min="14083" max="14083" width="2.5703125" style="530" customWidth="1"/>
    <col min="14084" max="14084" width="6" style="530" customWidth="1"/>
    <col min="14085" max="14085" width="2.5703125" style="530" customWidth="1"/>
    <col min="14086" max="14086" width="6" style="530" customWidth="1"/>
    <col min="14087" max="14087" width="2.5703125" style="530" customWidth="1"/>
    <col min="14088" max="14088" width="6" style="530" customWidth="1"/>
    <col min="14089" max="14089" width="2.5703125" style="530" customWidth="1"/>
    <col min="14090" max="14090" width="6" style="530" customWidth="1"/>
    <col min="14091" max="14091" width="2.5703125" style="530" customWidth="1"/>
    <col min="14092" max="14092" width="6" style="530" customWidth="1"/>
    <col min="14093" max="14093" width="2.5703125" style="530" customWidth="1"/>
    <col min="14094" max="14094" width="6" style="530" customWidth="1"/>
    <col min="14095" max="14095" width="2.5703125" style="530" customWidth="1"/>
    <col min="14096" max="14096" width="6" style="530" customWidth="1"/>
    <col min="14097" max="14097" width="2.5703125" style="530" customWidth="1"/>
    <col min="14098" max="14098" width="6" style="530" customWidth="1"/>
    <col min="14099" max="14099" width="2.5703125" style="530" customWidth="1"/>
    <col min="14100" max="14100" width="6" style="530" customWidth="1"/>
    <col min="14101" max="14101" width="2.5703125" style="530" customWidth="1"/>
    <col min="14102" max="14102" width="6" style="530" customWidth="1"/>
    <col min="14103" max="14103" width="2.5703125" style="530" customWidth="1"/>
    <col min="14104" max="14104" width="6" style="530" customWidth="1"/>
    <col min="14105" max="14105" width="2.5703125" style="530" customWidth="1"/>
    <col min="14106" max="14106" width="6" style="530" customWidth="1"/>
    <col min="14107" max="14336" width="10.85546875" style="530"/>
    <col min="14337" max="14337" width="7.42578125" style="530" customWidth="1"/>
    <col min="14338" max="14338" width="5.85546875" style="530" customWidth="1"/>
    <col min="14339" max="14339" width="2.5703125" style="530" customWidth="1"/>
    <col min="14340" max="14340" width="6" style="530" customWidth="1"/>
    <col min="14341" max="14341" width="2.5703125" style="530" customWidth="1"/>
    <col min="14342" max="14342" width="6" style="530" customWidth="1"/>
    <col min="14343" max="14343" width="2.5703125" style="530" customWidth="1"/>
    <col min="14344" max="14344" width="6" style="530" customWidth="1"/>
    <col min="14345" max="14345" width="2.5703125" style="530" customWidth="1"/>
    <col min="14346" max="14346" width="6" style="530" customWidth="1"/>
    <col min="14347" max="14347" width="2.5703125" style="530" customWidth="1"/>
    <col min="14348" max="14348" width="6" style="530" customWidth="1"/>
    <col min="14349" max="14349" width="2.5703125" style="530" customWidth="1"/>
    <col min="14350" max="14350" width="6" style="530" customWidth="1"/>
    <col min="14351" max="14351" width="2.5703125" style="530" customWidth="1"/>
    <col min="14352" max="14352" width="6" style="530" customWidth="1"/>
    <col min="14353" max="14353" width="2.5703125" style="530" customWidth="1"/>
    <col min="14354" max="14354" width="6" style="530" customWidth="1"/>
    <col min="14355" max="14355" width="2.5703125" style="530" customWidth="1"/>
    <col min="14356" max="14356" width="6" style="530" customWidth="1"/>
    <col min="14357" max="14357" width="2.5703125" style="530" customWidth="1"/>
    <col min="14358" max="14358" width="6" style="530" customWidth="1"/>
    <col min="14359" max="14359" width="2.5703125" style="530" customWidth="1"/>
    <col min="14360" max="14360" width="6" style="530" customWidth="1"/>
    <col min="14361" max="14361" width="2.5703125" style="530" customWidth="1"/>
    <col min="14362" max="14362" width="6" style="530" customWidth="1"/>
    <col min="14363" max="14592" width="10.85546875" style="530"/>
    <col min="14593" max="14593" width="7.42578125" style="530" customWidth="1"/>
    <col min="14594" max="14594" width="5.85546875" style="530" customWidth="1"/>
    <col min="14595" max="14595" width="2.5703125" style="530" customWidth="1"/>
    <col min="14596" max="14596" width="6" style="530" customWidth="1"/>
    <col min="14597" max="14597" width="2.5703125" style="530" customWidth="1"/>
    <col min="14598" max="14598" width="6" style="530" customWidth="1"/>
    <col min="14599" max="14599" width="2.5703125" style="530" customWidth="1"/>
    <col min="14600" max="14600" width="6" style="530" customWidth="1"/>
    <col min="14601" max="14601" width="2.5703125" style="530" customWidth="1"/>
    <col min="14602" max="14602" width="6" style="530" customWidth="1"/>
    <col min="14603" max="14603" width="2.5703125" style="530" customWidth="1"/>
    <col min="14604" max="14604" width="6" style="530" customWidth="1"/>
    <col min="14605" max="14605" width="2.5703125" style="530" customWidth="1"/>
    <col min="14606" max="14606" width="6" style="530" customWidth="1"/>
    <col min="14607" max="14607" width="2.5703125" style="530" customWidth="1"/>
    <col min="14608" max="14608" width="6" style="530" customWidth="1"/>
    <col min="14609" max="14609" width="2.5703125" style="530" customWidth="1"/>
    <col min="14610" max="14610" width="6" style="530" customWidth="1"/>
    <col min="14611" max="14611" width="2.5703125" style="530" customWidth="1"/>
    <col min="14612" max="14612" width="6" style="530" customWidth="1"/>
    <col min="14613" max="14613" width="2.5703125" style="530" customWidth="1"/>
    <col min="14614" max="14614" width="6" style="530" customWidth="1"/>
    <col min="14615" max="14615" width="2.5703125" style="530" customWidth="1"/>
    <col min="14616" max="14616" width="6" style="530" customWidth="1"/>
    <col min="14617" max="14617" width="2.5703125" style="530" customWidth="1"/>
    <col min="14618" max="14618" width="6" style="530" customWidth="1"/>
    <col min="14619" max="14848" width="10.85546875" style="530"/>
    <col min="14849" max="14849" width="7.42578125" style="530" customWidth="1"/>
    <col min="14850" max="14850" width="5.85546875" style="530" customWidth="1"/>
    <col min="14851" max="14851" width="2.5703125" style="530" customWidth="1"/>
    <col min="14852" max="14852" width="6" style="530" customWidth="1"/>
    <col min="14853" max="14853" width="2.5703125" style="530" customWidth="1"/>
    <col min="14854" max="14854" width="6" style="530" customWidth="1"/>
    <col min="14855" max="14855" width="2.5703125" style="530" customWidth="1"/>
    <col min="14856" max="14856" width="6" style="530" customWidth="1"/>
    <col min="14857" max="14857" width="2.5703125" style="530" customWidth="1"/>
    <col min="14858" max="14858" width="6" style="530" customWidth="1"/>
    <col min="14859" max="14859" width="2.5703125" style="530" customWidth="1"/>
    <col min="14860" max="14860" width="6" style="530" customWidth="1"/>
    <col min="14861" max="14861" width="2.5703125" style="530" customWidth="1"/>
    <col min="14862" max="14862" width="6" style="530" customWidth="1"/>
    <col min="14863" max="14863" width="2.5703125" style="530" customWidth="1"/>
    <col min="14864" max="14864" width="6" style="530" customWidth="1"/>
    <col min="14865" max="14865" width="2.5703125" style="530" customWidth="1"/>
    <col min="14866" max="14866" width="6" style="530" customWidth="1"/>
    <col min="14867" max="14867" width="2.5703125" style="530" customWidth="1"/>
    <col min="14868" max="14868" width="6" style="530" customWidth="1"/>
    <col min="14869" max="14869" width="2.5703125" style="530" customWidth="1"/>
    <col min="14870" max="14870" width="6" style="530" customWidth="1"/>
    <col min="14871" max="14871" width="2.5703125" style="530" customWidth="1"/>
    <col min="14872" max="14872" width="6" style="530" customWidth="1"/>
    <col min="14873" max="14873" width="2.5703125" style="530" customWidth="1"/>
    <col min="14874" max="14874" width="6" style="530" customWidth="1"/>
    <col min="14875" max="15104" width="10.85546875" style="530"/>
    <col min="15105" max="15105" width="7.42578125" style="530" customWidth="1"/>
    <col min="15106" max="15106" width="5.85546875" style="530" customWidth="1"/>
    <col min="15107" max="15107" width="2.5703125" style="530" customWidth="1"/>
    <col min="15108" max="15108" width="6" style="530" customWidth="1"/>
    <col min="15109" max="15109" width="2.5703125" style="530" customWidth="1"/>
    <col min="15110" max="15110" width="6" style="530" customWidth="1"/>
    <col min="15111" max="15111" width="2.5703125" style="530" customWidth="1"/>
    <col min="15112" max="15112" width="6" style="530" customWidth="1"/>
    <col min="15113" max="15113" width="2.5703125" style="530" customWidth="1"/>
    <col min="15114" max="15114" width="6" style="530" customWidth="1"/>
    <col min="15115" max="15115" width="2.5703125" style="530" customWidth="1"/>
    <col min="15116" max="15116" width="6" style="530" customWidth="1"/>
    <col min="15117" max="15117" width="2.5703125" style="530" customWidth="1"/>
    <col min="15118" max="15118" width="6" style="530" customWidth="1"/>
    <col min="15119" max="15119" width="2.5703125" style="530" customWidth="1"/>
    <col min="15120" max="15120" width="6" style="530" customWidth="1"/>
    <col min="15121" max="15121" width="2.5703125" style="530" customWidth="1"/>
    <col min="15122" max="15122" width="6" style="530" customWidth="1"/>
    <col min="15123" max="15123" width="2.5703125" style="530" customWidth="1"/>
    <col min="15124" max="15124" width="6" style="530" customWidth="1"/>
    <col min="15125" max="15125" width="2.5703125" style="530" customWidth="1"/>
    <col min="15126" max="15126" width="6" style="530" customWidth="1"/>
    <col min="15127" max="15127" width="2.5703125" style="530" customWidth="1"/>
    <col min="15128" max="15128" width="6" style="530" customWidth="1"/>
    <col min="15129" max="15129" width="2.5703125" style="530" customWidth="1"/>
    <col min="15130" max="15130" width="6" style="530" customWidth="1"/>
    <col min="15131" max="15360" width="10.85546875" style="530"/>
    <col min="15361" max="15361" width="7.42578125" style="530" customWidth="1"/>
    <col min="15362" max="15362" width="5.85546875" style="530" customWidth="1"/>
    <col min="15363" max="15363" width="2.5703125" style="530" customWidth="1"/>
    <col min="15364" max="15364" width="6" style="530" customWidth="1"/>
    <col min="15365" max="15365" width="2.5703125" style="530" customWidth="1"/>
    <col min="15366" max="15366" width="6" style="530" customWidth="1"/>
    <col min="15367" max="15367" width="2.5703125" style="530" customWidth="1"/>
    <col min="15368" max="15368" width="6" style="530" customWidth="1"/>
    <col min="15369" max="15369" width="2.5703125" style="530" customWidth="1"/>
    <col min="15370" max="15370" width="6" style="530" customWidth="1"/>
    <col min="15371" max="15371" width="2.5703125" style="530" customWidth="1"/>
    <col min="15372" max="15372" width="6" style="530" customWidth="1"/>
    <col min="15373" max="15373" width="2.5703125" style="530" customWidth="1"/>
    <col min="15374" max="15374" width="6" style="530" customWidth="1"/>
    <col min="15375" max="15375" width="2.5703125" style="530" customWidth="1"/>
    <col min="15376" max="15376" width="6" style="530" customWidth="1"/>
    <col min="15377" max="15377" width="2.5703125" style="530" customWidth="1"/>
    <col min="15378" max="15378" width="6" style="530" customWidth="1"/>
    <col min="15379" max="15379" width="2.5703125" style="530" customWidth="1"/>
    <col min="15380" max="15380" width="6" style="530" customWidth="1"/>
    <col min="15381" max="15381" width="2.5703125" style="530" customWidth="1"/>
    <col min="15382" max="15382" width="6" style="530" customWidth="1"/>
    <col min="15383" max="15383" width="2.5703125" style="530" customWidth="1"/>
    <col min="15384" max="15384" width="6" style="530" customWidth="1"/>
    <col min="15385" max="15385" width="2.5703125" style="530" customWidth="1"/>
    <col min="15386" max="15386" width="6" style="530" customWidth="1"/>
    <col min="15387" max="15616" width="10.85546875" style="530"/>
    <col min="15617" max="15617" width="7.42578125" style="530" customWidth="1"/>
    <col min="15618" max="15618" width="5.85546875" style="530" customWidth="1"/>
    <col min="15619" max="15619" width="2.5703125" style="530" customWidth="1"/>
    <col min="15620" max="15620" width="6" style="530" customWidth="1"/>
    <col min="15621" max="15621" width="2.5703125" style="530" customWidth="1"/>
    <col min="15622" max="15622" width="6" style="530" customWidth="1"/>
    <col min="15623" max="15623" width="2.5703125" style="530" customWidth="1"/>
    <col min="15624" max="15624" width="6" style="530" customWidth="1"/>
    <col min="15625" max="15625" width="2.5703125" style="530" customWidth="1"/>
    <col min="15626" max="15626" width="6" style="530" customWidth="1"/>
    <col min="15627" max="15627" width="2.5703125" style="530" customWidth="1"/>
    <col min="15628" max="15628" width="6" style="530" customWidth="1"/>
    <col min="15629" max="15629" width="2.5703125" style="530" customWidth="1"/>
    <col min="15630" max="15630" width="6" style="530" customWidth="1"/>
    <col min="15631" max="15631" width="2.5703125" style="530" customWidth="1"/>
    <col min="15632" max="15632" width="6" style="530" customWidth="1"/>
    <col min="15633" max="15633" width="2.5703125" style="530" customWidth="1"/>
    <col min="15634" max="15634" width="6" style="530" customWidth="1"/>
    <col min="15635" max="15635" width="2.5703125" style="530" customWidth="1"/>
    <col min="15636" max="15636" width="6" style="530" customWidth="1"/>
    <col min="15637" max="15637" width="2.5703125" style="530" customWidth="1"/>
    <col min="15638" max="15638" width="6" style="530" customWidth="1"/>
    <col min="15639" max="15639" width="2.5703125" style="530" customWidth="1"/>
    <col min="15640" max="15640" width="6" style="530" customWidth="1"/>
    <col min="15641" max="15641" width="2.5703125" style="530" customWidth="1"/>
    <col min="15642" max="15642" width="6" style="530" customWidth="1"/>
    <col min="15643" max="15872" width="10.85546875" style="530"/>
    <col min="15873" max="15873" width="7.42578125" style="530" customWidth="1"/>
    <col min="15874" max="15874" width="5.85546875" style="530" customWidth="1"/>
    <col min="15875" max="15875" width="2.5703125" style="530" customWidth="1"/>
    <col min="15876" max="15876" width="6" style="530" customWidth="1"/>
    <col min="15877" max="15877" width="2.5703125" style="530" customWidth="1"/>
    <col min="15878" max="15878" width="6" style="530" customWidth="1"/>
    <col min="15879" max="15879" width="2.5703125" style="530" customWidth="1"/>
    <col min="15880" max="15880" width="6" style="530" customWidth="1"/>
    <col min="15881" max="15881" width="2.5703125" style="530" customWidth="1"/>
    <col min="15882" max="15882" width="6" style="530" customWidth="1"/>
    <col min="15883" max="15883" width="2.5703125" style="530" customWidth="1"/>
    <col min="15884" max="15884" width="6" style="530" customWidth="1"/>
    <col min="15885" max="15885" width="2.5703125" style="530" customWidth="1"/>
    <col min="15886" max="15886" width="6" style="530" customWidth="1"/>
    <col min="15887" max="15887" width="2.5703125" style="530" customWidth="1"/>
    <col min="15888" max="15888" width="6" style="530" customWidth="1"/>
    <col min="15889" max="15889" width="2.5703125" style="530" customWidth="1"/>
    <col min="15890" max="15890" width="6" style="530" customWidth="1"/>
    <col min="15891" max="15891" width="2.5703125" style="530" customWidth="1"/>
    <col min="15892" max="15892" width="6" style="530" customWidth="1"/>
    <col min="15893" max="15893" width="2.5703125" style="530" customWidth="1"/>
    <col min="15894" max="15894" width="6" style="530" customWidth="1"/>
    <col min="15895" max="15895" width="2.5703125" style="530" customWidth="1"/>
    <col min="15896" max="15896" width="6" style="530" customWidth="1"/>
    <col min="15897" max="15897" width="2.5703125" style="530" customWidth="1"/>
    <col min="15898" max="15898" width="6" style="530" customWidth="1"/>
    <col min="15899" max="16128" width="10.85546875" style="530"/>
    <col min="16129" max="16129" width="7.42578125" style="530" customWidth="1"/>
    <col min="16130" max="16130" width="5.85546875" style="530" customWidth="1"/>
    <col min="16131" max="16131" width="2.5703125" style="530" customWidth="1"/>
    <col min="16132" max="16132" width="6" style="530" customWidth="1"/>
    <col min="16133" max="16133" width="2.5703125" style="530" customWidth="1"/>
    <col min="16134" max="16134" width="6" style="530" customWidth="1"/>
    <col min="16135" max="16135" width="2.5703125" style="530" customWidth="1"/>
    <col min="16136" max="16136" width="6" style="530" customWidth="1"/>
    <col min="16137" max="16137" width="2.5703125" style="530" customWidth="1"/>
    <col min="16138" max="16138" width="6" style="530" customWidth="1"/>
    <col min="16139" max="16139" width="2.5703125" style="530" customWidth="1"/>
    <col min="16140" max="16140" width="6" style="530" customWidth="1"/>
    <col min="16141" max="16141" width="2.5703125" style="530" customWidth="1"/>
    <col min="16142" max="16142" width="6" style="530" customWidth="1"/>
    <col min="16143" max="16143" width="2.5703125" style="530" customWidth="1"/>
    <col min="16144" max="16144" width="6" style="530" customWidth="1"/>
    <col min="16145" max="16145" width="2.5703125" style="530" customWidth="1"/>
    <col min="16146" max="16146" width="6" style="530" customWidth="1"/>
    <col min="16147" max="16147" width="2.5703125" style="530" customWidth="1"/>
    <col min="16148" max="16148" width="6" style="530" customWidth="1"/>
    <col min="16149" max="16149" width="2.5703125" style="530" customWidth="1"/>
    <col min="16150" max="16150" width="6" style="530" customWidth="1"/>
    <col min="16151" max="16151" width="2.5703125" style="530" customWidth="1"/>
    <col min="16152" max="16152" width="6" style="530" customWidth="1"/>
    <col min="16153" max="16153" width="2.5703125" style="530" customWidth="1"/>
    <col min="16154" max="16154" width="6" style="530" customWidth="1"/>
    <col min="16155" max="16384" width="10.85546875" style="530"/>
  </cols>
  <sheetData>
    <row r="1" spans="1:27" ht="14.25" customHeight="1">
      <c r="A1" s="527" t="s">
        <v>604</v>
      </c>
      <c r="B1" s="528"/>
      <c r="C1" s="528"/>
      <c r="D1" s="529"/>
      <c r="E1" s="528"/>
      <c r="G1" s="528"/>
      <c r="H1" s="529"/>
      <c r="I1" s="528"/>
      <c r="J1" s="529"/>
      <c r="K1" s="528"/>
      <c r="L1" s="529"/>
      <c r="M1" s="528"/>
      <c r="N1" s="529"/>
      <c r="O1" s="528"/>
      <c r="P1" s="529"/>
      <c r="Q1" s="528"/>
      <c r="R1" s="529"/>
      <c r="S1" s="528"/>
      <c r="T1" s="529"/>
      <c r="U1" s="528"/>
      <c r="V1" s="529"/>
      <c r="W1" s="528"/>
      <c r="X1" s="529"/>
      <c r="Y1" s="528"/>
      <c r="Z1" s="831" t="s">
        <v>1002</v>
      </c>
    </row>
    <row r="2" spans="1:27" ht="21" customHeight="1">
      <c r="A2" s="956" t="s">
        <v>137</v>
      </c>
      <c r="B2" s="956"/>
      <c r="C2" s="956"/>
      <c r="D2" s="956"/>
      <c r="E2" s="956"/>
      <c r="F2" s="956"/>
      <c r="G2" s="956"/>
      <c r="H2" s="956"/>
      <c r="I2" s="956"/>
      <c r="J2" s="956"/>
      <c r="K2" s="956"/>
      <c r="L2" s="956"/>
      <c r="M2" s="956"/>
      <c r="N2" s="956"/>
      <c r="O2" s="956"/>
      <c r="P2" s="956"/>
      <c r="Q2" s="956"/>
      <c r="R2" s="956"/>
      <c r="S2" s="956"/>
      <c r="T2" s="956"/>
      <c r="U2" s="956"/>
      <c r="V2" s="956"/>
      <c r="W2" s="956"/>
      <c r="X2" s="956"/>
      <c r="Y2" s="956"/>
      <c r="Z2" s="956"/>
    </row>
    <row r="3" spans="1:27" s="531" customFormat="1" ht="19.5" customHeight="1">
      <c r="A3" s="957" t="s">
        <v>605</v>
      </c>
      <c r="B3" s="957"/>
      <c r="C3" s="957"/>
      <c r="D3" s="957"/>
      <c r="E3" s="957"/>
      <c r="F3" s="957"/>
      <c r="G3" s="957"/>
      <c r="H3" s="957"/>
      <c r="I3" s="957"/>
      <c r="J3" s="957"/>
      <c r="K3" s="957"/>
      <c r="L3" s="957"/>
      <c r="M3" s="957"/>
      <c r="N3" s="957"/>
      <c r="O3" s="957"/>
      <c r="P3" s="957"/>
      <c r="Q3" s="957"/>
      <c r="R3" s="957"/>
      <c r="S3" s="957"/>
      <c r="T3" s="957"/>
      <c r="U3" s="957"/>
      <c r="V3" s="957"/>
      <c r="W3" s="957"/>
      <c r="X3" s="957"/>
      <c r="Y3" s="957"/>
      <c r="Z3" s="957"/>
    </row>
    <row r="4" spans="1:27" s="532" customFormat="1" ht="18" customHeight="1">
      <c r="A4" s="954" t="s">
        <v>606</v>
      </c>
      <c r="B4" s="954"/>
      <c r="C4" s="954"/>
      <c r="D4" s="954"/>
      <c r="E4" s="954"/>
      <c r="F4" s="954"/>
      <c r="G4" s="954"/>
      <c r="H4" s="954"/>
      <c r="I4" s="954"/>
      <c r="J4" s="954"/>
      <c r="K4" s="954"/>
      <c r="L4" s="954"/>
      <c r="M4" s="954"/>
      <c r="N4" s="954"/>
      <c r="O4" s="954"/>
      <c r="P4" s="954"/>
      <c r="Q4" s="954"/>
      <c r="R4" s="954"/>
      <c r="S4" s="954"/>
      <c r="T4" s="954"/>
      <c r="U4" s="954"/>
      <c r="V4" s="954"/>
      <c r="W4" s="954"/>
      <c r="X4" s="954"/>
      <c r="Y4" s="954"/>
      <c r="Z4" s="954"/>
    </row>
    <row r="5" spans="1:27" ht="11.25" customHeight="1">
      <c r="A5" s="955" t="s">
        <v>607</v>
      </c>
      <c r="B5" s="955"/>
      <c r="C5" s="955"/>
      <c r="D5" s="955"/>
      <c r="E5" s="955"/>
      <c r="F5" s="955"/>
      <c r="G5" s="955"/>
      <c r="H5" s="955"/>
      <c r="I5" s="955"/>
      <c r="J5" s="955"/>
      <c r="K5" s="955"/>
      <c r="L5" s="955"/>
      <c r="M5" s="955"/>
      <c r="N5" s="955"/>
      <c r="O5" s="955"/>
      <c r="P5" s="955"/>
      <c r="Q5" s="955"/>
      <c r="R5" s="955"/>
      <c r="S5" s="955"/>
      <c r="T5" s="955"/>
      <c r="U5" s="955"/>
      <c r="V5" s="955"/>
      <c r="W5" s="955"/>
      <c r="X5" s="955"/>
      <c r="Y5" s="955"/>
      <c r="Z5" s="955"/>
    </row>
    <row r="6" spans="1:27" s="535" customFormat="1" ht="12.75" customHeight="1">
      <c r="A6" s="534" t="s">
        <v>608</v>
      </c>
      <c r="B6" s="533"/>
      <c r="C6" s="533"/>
      <c r="D6" s="534" t="s">
        <v>609</v>
      </c>
      <c r="E6" s="533"/>
      <c r="F6" s="534" t="s">
        <v>159</v>
      </c>
      <c r="G6" s="533"/>
      <c r="H6" s="534" t="s">
        <v>610</v>
      </c>
      <c r="I6" s="533"/>
      <c r="J6" s="534" t="s">
        <v>611</v>
      </c>
      <c r="K6" s="533"/>
      <c r="L6" s="534" t="s">
        <v>162</v>
      </c>
      <c r="M6" s="533"/>
      <c r="N6" s="534" t="s">
        <v>163</v>
      </c>
      <c r="O6" s="533"/>
      <c r="P6" s="534" t="s">
        <v>612</v>
      </c>
      <c r="Q6" s="533"/>
      <c r="R6" s="534" t="s">
        <v>613</v>
      </c>
      <c r="S6" s="533"/>
      <c r="T6" s="534" t="s">
        <v>228</v>
      </c>
      <c r="U6" s="533"/>
      <c r="V6" s="534" t="s">
        <v>167</v>
      </c>
      <c r="W6" s="533"/>
      <c r="X6" s="534" t="s">
        <v>168</v>
      </c>
      <c r="Y6" s="533"/>
      <c r="Z6" s="534" t="s">
        <v>614</v>
      </c>
    </row>
    <row r="7" spans="1:27" s="535" customFormat="1" ht="12.75" customHeight="1">
      <c r="A7" s="537" t="s">
        <v>615</v>
      </c>
      <c r="B7" s="536"/>
      <c r="C7" s="536"/>
      <c r="D7" s="537" t="s">
        <v>158</v>
      </c>
      <c r="E7" s="536"/>
      <c r="F7" s="537" t="s">
        <v>159</v>
      </c>
      <c r="G7" s="536"/>
      <c r="H7" s="537" t="s">
        <v>160</v>
      </c>
      <c r="I7" s="536"/>
      <c r="J7" s="537" t="s">
        <v>161</v>
      </c>
      <c r="K7" s="536"/>
      <c r="L7" s="537" t="s">
        <v>162</v>
      </c>
      <c r="M7" s="536"/>
      <c r="N7" s="537" t="s">
        <v>163</v>
      </c>
      <c r="O7" s="536"/>
      <c r="P7" s="537" t="s">
        <v>164</v>
      </c>
      <c r="Q7" s="536"/>
      <c r="R7" s="537" t="s">
        <v>165</v>
      </c>
      <c r="S7" s="536"/>
      <c r="T7" s="537" t="s">
        <v>228</v>
      </c>
      <c r="U7" s="536"/>
      <c r="V7" s="537" t="s">
        <v>167</v>
      </c>
      <c r="W7" s="536"/>
      <c r="X7" s="537" t="s">
        <v>168</v>
      </c>
      <c r="Y7" s="536"/>
      <c r="Z7" s="537" t="s">
        <v>169</v>
      </c>
    </row>
    <row r="8" spans="1:27" ht="13.5" customHeight="1">
      <c r="A8" s="577">
        <v>1</v>
      </c>
      <c r="B8" s="538"/>
      <c r="C8" s="538"/>
      <c r="D8" s="539"/>
      <c r="E8" s="540"/>
      <c r="F8" s="541"/>
      <c r="G8" s="541"/>
      <c r="H8" s="541"/>
      <c r="I8" s="541"/>
      <c r="J8" s="541">
        <v>235000</v>
      </c>
      <c r="K8" s="541"/>
      <c r="L8" s="541"/>
      <c r="M8" s="541"/>
      <c r="N8" s="541"/>
      <c r="O8" s="541"/>
      <c r="P8" s="541">
        <v>240000</v>
      </c>
      <c r="Q8" s="541"/>
      <c r="R8" s="541">
        <v>273800</v>
      </c>
      <c r="S8" s="541"/>
      <c r="T8" s="541">
        <v>273000</v>
      </c>
      <c r="U8" s="541"/>
      <c r="V8" s="541">
        <v>275730</v>
      </c>
      <c r="W8" s="541"/>
      <c r="X8" s="541"/>
      <c r="Y8" s="541"/>
      <c r="Z8" s="541">
        <v>239450</v>
      </c>
      <c r="AA8" s="542"/>
    </row>
    <row r="9" spans="1:27" ht="13.5" customHeight="1">
      <c r="A9" s="577">
        <v>2</v>
      </c>
      <c r="B9" s="538"/>
      <c r="C9" s="538"/>
      <c r="D9" s="541">
        <v>199500</v>
      </c>
      <c r="E9" s="541"/>
      <c r="F9" s="541"/>
      <c r="G9" s="541"/>
      <c r="H9" s="541"/>
      <c r="I9" s="541"/>
      <c r="J9" s="541"/>
      <c r="K9" s="541"/>
      <c r="L9" s="541"/>
      <c r="M9" s="541"/>
      <c r="N9" s="541">
        <v>234300</v>
      </c>
      <c r="O9" s="541"/>
      <c r="P9" s="541">
        <v>241500</v>
      </c>
      <c r="Q9" s="541"/>
      <c r="R9" s="541"/>
      <c r="S9" s="541"/>
      <c r="T9" s="541">
        <v>271000</v>
      </c>
      <c r="U9" s="541"/>
      <c r="V9" s="541">
        <v>276020</v>
      </c>
      <c r="W9" s="541"/>
      <c r="X9" s="541"/>
      <c r="Y9" s="541"/>
      <c r="Z9" s="541">
        <v>247200</v>
      </c>
    </row>
    <row r="10" spans="1:27" ht="13.5" customHeight="1">
      <c r="A10" s="577">
        <v>3</v>
      </c>
      <c r="B10" s="538"/>
      <c r="C10" s="538"/>
      <c r="D10" s="541">
        <v>195000</v>
      </c>
      <c r="E10" s="541"/>
      <c r="F10" s="541">
        <v>210000</v>
      </c>
      <c r="G10" s="541"/>
      <c r="H10" s="541"/>
      <c r="I10" s="541"/>
      <c r="J10" s="541">
        <v>235000</v>
      </c>
      <c r="K10" s="541"/>
      <c r="L10" s="541"/>
      <c r="M10" s="541"/>
      <c r="N10" s="541">
        <v>234900</v>
      </c>
      <c r="O10" s="541"/>
      <c r="P10" s="541">
        <v>241950</v>
      </c>
      <c r="Q10" s="541"/>
      <c r="R10" s="541"/>
      <c r="S10" s="541"/>
      <c r="T10" s="541">
        <v>270500</v>
      </c>
      <c r="U10" s="541"/>
      <c r="V10" s="541">
        <v>281700</v>
      </c>
      <c r="W10" s="541"/>
      <c r="X10" s="541">
        <v>269000</v>
      </c>
      <c r="Y10" s="541"/>
      <c r="Z10" s="541">
        <v>242590</v>
      </c>
    </row>
    <row r="11" spans="1:27" ht="13.5" customHeight="1">
      <c r="A11" s="577">
        <v>4</v>
      </c>
      <c r="B11" s="538"/>
      <c r="C11" s="538"/>
      <c r="D11" s="541"/>
      <c r="E11" s="541"/>
      <c r="F11" s="541">
        <v>210000</v>
      </c>
      <c r="G11" s="541"/>
      <c r="H11" s="541"/>
      <c r="I11" s="541"/>
      <c r="J11" s="541">
        <v>235000</v>
      </c>
      <c r="K11" s="541"/>
      <c r="L11" s="541"/>
      <c r="M11" s="541"/>
      <c r="N11" s="541">
        <v>235300</v>
      </c>
      <c r="O11" s="541"/>
      <c r="P11" s="541">
        <v>243700</v>
      </c>
      <c r="Q11" s="541"/>
      <c r="R11" s="541">
        <v>273000</v>
      </c>
      <c r="S11" s="541"/>
      <c r="T11" s="541">
        <v>271000</v>
      </c>
      <c r="U11" s="541"/>
      <c r="V11" s="541"/>
      <c r="W11" s="541"/>
      <c r="X11" s="541">
        <v>263000</v>
      </c>
      <c r="Y11" s="541"/>
      <c r="Z11" s="541">
        <v>241000</v>
      </c>
    </row>
    <row r="12" spans="1:27" ht="13.5" customHeight="1">
      <c r="A12" s="577">
        <v>5</v>
      </c>
      <c r="B12" s="538"/>
      <c r="C12" s="538"/>
      <c r="D12" s="541"/>
      <c r="E12" s="541"/>
      <c r="F12" s="541">
        <v>214000</v>
      </c>
      <c r="G12" s="541"/>
      <c r="H12" s="541">
        <v>213000</v>
      </c>
      <c r="I12" s="541"/>
      <c r="J12" s="541"/>
      <c r="K12" s="541"/>
      <c r="L12" s="541">
        <v>231000</v>
      </c>
      <c r="M12" s="541"/>
      <c r="N12" s="541">
        <v>236400</v>
      </c>
      <c r="O12" s="541"/>
      <c r="P12" s="541"/>
      <c r="Q12" s="541"/>
      <c r="R12" s="541">
        <v>268800</v>
      </c>
      <c r="S12" s="541"/>
      <c r="T12" s="541">
        <v>270000</v>
      </c>
      <c r="U12" s="541"/>
      <c r="V12" s="541"/>
      <c r="W12" s="541"/>
      <c r="X12" s="541">
        <v>264070</v>
      </c>
      <c r="Y12" s="541"/>
      <c r="Z12" s="541">
        <v>235000</v>
      </c>
    </row>
    <row r="13" spans="1:27" ht="13.5" customHeight="1">
      <c r="A13" s="577">
        <v>6</v>
      </c>
      <c r="B13" s="538"/>
      <c r="C13" s="538"/>
      <c r="D13" s="541">
        <v>195000</v>
      </c>
      <c r="E13" s="541"/>
      <c r="F13" s="541">
        <v>220000</v>
      </c>
      <c r="G13" s="541"/>
      <c r="H13" s="541">
        <v>212000</v>
      </c>
      <c r="I13" s="541"/>
      <c r="J13" s="541"/>
      <c r="K13" s="541"/>
      <c r="L13" s="541">
        <v>234000</v>
      </c>
      <c r="M13" s="541"/>
      <c r="N13" s="541">
        <v>235300</v>
      </c>
      <c r="O13" s="541"/>
      <c r="P13" s="541"/>
      <c r="Q13" s="541"/>
      <c r="R13" s="541">
        <v>268000</v>
      </c>
      <c r="S13" s="541"/>
      <c r="T13" s="541"/>
      <c r="U13" s="541" t="s">
        <v>616</v>
      </c>
      <c r="V13" s="541">
        <v>277100</v>
      </c>
      <c r="W13" s="541"/>
      <c r="X13" s="541">
        <v>261000</v>
      </c>
      <c r="Y13" s="541"/>
      <c r="Z13" s="541"/>
    </row>
    <row r="14" spans="1:27" ht="13.5" customHeight="1">
      <c r="A14" s="577">
        <v>7</v>
      </c>
      <c r="B14" s="538"/>
      <c r="C14" s="538"/>
      <c r="D14" s="541">
        <v>195000</v>
      </c>
      <c r="E14" s="541"/>
      <c r="F14" s="541">
        <v>220000</v>
      </c>
      <c r="G14" s="541"/>
      <c r="H14" s="541">
        <v>214000</v>
      </c>
      <c r="I14" s="541"/>
      <c r="J14" s="541">
        <v>235000</v>
      </c>
      <c r="K14" s="541"/>
      <c r="L14" s="541">
        <v>220800</v>
      </c>
      <c r="M14" s="541"/>
      <c r="N14" s="541"/>
      <c r="O14" s="541"/>
      <c r="P14" s="541">
        <v>244700</v>
      </c>
      <c r="Q14" s="541"/>
      <c r="R14" s="541">
        <v>266800</v>
      </c>
      <c r="S14" s="541"/>
      <c r="T14" s="541"/>
      <c r="U14" s="541"/>
      <c r="V14" s="541">
        <v>268000</v>
      </c>
      <c r="W14" s="541"/>
      <c r="X14" s="541">
        <v>255200</v>
      </c>
      <c r="Y14" s="541"/>
      <c r="Z14" s="541"/>
    </row>
    <row r="15" spans="1:27" ht="13.5" customHeight="1">
      <c r="A15" s="577">
        <v>8</v>
      </c>
      <c r="B15" s="538"/>
      <c r="C15" s="538"/>
      <c r="D15" s="541">
        <v>196500</v>
      </c>
      <c r="E15" s="541"/>
      <c r="F15" s="541"/>
      <c r="G15" s="541"/>
      <c r="H15" s="541"/>
      <c r="I15" s="541"/>
      <c r="J15" s="541">
        <v>235000</v>
      </c>
      <c r="K15" s="541"/>
      <c r="L15" s="541">
        <v>221000</v>
      </c>
      <c r="M15" s="541"/>
      <c r="N15" s="541"/>
      <c r="O15" s="541"/>
      <c r="P15" s="541">
        <v>243000</v>
      </c>
      <c r="Q15" s="541"/>
      <c r="R15" s="541">
        <v>269985</v>
      </c>
      <c r="S15" s="541"/>
      <c r="T15" s="541">
        <v>281000</v>
      </c>
      <c r="U15" s="541"/>
      <c r="V15" s="541">
        <v>262885</v>
      </c>
      <c r="W15" s="541"/>
      <c r="X15" s="541"/>
      <c r="Y15" s="541"/>
      <c r="Z15" s="541"/>
    </row>
    <row r="16" spans="1:27" ht="13.5" customHeight="1">
      <c r="A16" s="577">
        <v>9</v>
      </c>
      <c r="B16" s="538"/>
      <c r="C16" s="538"/>
      <c r="D16" s="541">
        <v>196500</v>
      </c>
      <c r="E16" s="541"/>
      <c r="F16" s="541"/>
      <c r="G16" s="541"/>
      <c r="H16" s="541"/>
      <c r="I16" s="541"/>
      <c r="J16" s="541">
        <v>239900</v>
      </c>
      <c r="K16" s="541"/>
      <c r="L16" s="541">
        <v>225400</v>
      </c>
      <c r="M16" s="541"/>
      <c r="N16" s="541">
        <v>234000</v>
      </c>
      <c r="O16" s="541"/>
      <c r="P16" s="541"/>
      <c r="Q16" s="541"/>
      <c r="R16" s="541"/>
      <c r="S16" s="541"/>
      <c r="T16" s="541">
        <v>282500</v>
      </c>
      <c r="U16" s="541"/>
      <c r="V16" s="541">
        <v>262500</v>
      </c>
      <c r="W16" s="541"/>
      <c r="X16" s="541"/>
      <c r="Y16" s="541"/>
      <c r="Z16" s="541">
        <v>245000</v>
      </c>
    </row>
    <row r="17" spans="1:28" ht="13.5" customHeight="1">
      <c r="A17" s="577">
        <v>10</v>
      </c>
      <c r="B17" s="538"/>
      <c r="C17" s="538"/>
      <c r="D17" s="541">
        <v>197000</v>
      </c>
      <c r="E17" s="541"/>
      <c r="F17" s="541">
        <v>220000</v>
      </c>
      <c r="G17" s="541"/>
      <c r="H17" s="541"/>
      <c r="I17" s="541"/>
      <c r="J17" s="541">
        <v>239000</v>
      </c>
      <c r="K17" s="541"/>
      <c r="L17" s="541"/>
      <c r="M17" s="541"/>
      <c r="N17" s="541">
        <v>235500</v>
      </c>
      <c r="O17" s="541"/>
      <c r="P17" s="541">
        <v>243000</v>
      </c>
      <c r="Q17" s="541"/>
      <c r="R17" s="541"/>
      <c r="S17" s="541"/>
      <c r="T17" s="541">
        <v>282900</v>
      </c>
      <c r="U17" s="541"/>
      <c r="V17" s="541"/>
      <c r="W17" s="541"/>
      <c r="X17" s="541">
        <v>254800</v>
      </c>
      <c r="Y17" s="541"/>
      <c r="Z17" s="541">
        <v>240000</v>
      </c>
      <c r="AB17" s="543"/>
    </row>
    <row r="18" spans="1:28" ht="13.5" customHeight="1">
      <c r="A18" s="577">
        <v>11</v>
      </c>
      <c r="B18" s="538"/>
      <c r="C18" s="538"/>
      <c r="D18" s="541"/>
      <c r="E18" s="541"/>
      <c r="F18" s="541">
        <v>220000</v>
      </c>
      <c r="G18" s="541"/>
      <c r="H18" s="541"/>
      <c r="I18" s="541"/>
      <c r="J18" s="541">
        <v>239000</v>
      </c>
      <c r="K18" s="541"/>
      <c r="L18" s="541"/>
      <c r="M18" s="541"/>
      <c r="N18" s="541">
        <v>232250</v>
      </c>
      <c r="O18" s="541"/>
      <c r="P18" s="541">
        <v>245000</v>
      </c>
      <c r="Q18" s="541"/>
      <c r="R18" s="541">
        <v>266540</v>
      </c>
      <c r="S18" s="541"/>
      <c r="T18" s="541">
        <v>284600</v>
      </c>
      <c r="U18" s="541"/>
      <c r="V18" s="541"/>
      <c r="W18" s="541"/>
      <c r="X18" s="541">
        <v>253425</v>
      </c>
      <c r="Y18" s="541"/>
      <c r="Z18" s="541">
        <v>241100</v>
      </c>
    </row>
    <row r="19" spans="1:28" ht="13.5" customHeight="1">
      <c r="A19" s="577">
        <v>12</v>
      </c>
      <c r="B19" s="538"/>
      <c r="C19" s="538"/>
      <c r="D19" s="541"/>
      <c r="E19" s="541"/>
      <c r="F19" s="541">
        <v>220000</v>
      </c>
      <c r="G19" s="541"/>
      <c r="H19" s="541">
        <v>223500</v>
      </c>
      <c r="I19" s="541"/>
      <c r="J19" s="541"/>
      <c r="K19" s="541"/>
      <c r="L19" s="541">
        <v>222400</v>
      </c>
      <c r="M19" s="541"/>
      <c r="N19" s="541">
        <v>232850</v>
      </c>
      <c r="O19" s="541"/>
      <c r="P19" s="541"/>
      <c r="Q19" s="541"/>
      <c r="R19" s="541">
        <v>265000</v>
      </c>
      <c r="S19" s="541"/>
      <c r="T19" s="541">
        <v>281600</v>
      </c>
      <c r="U19" s="541"/>
      <c r="V19" s="541"/>
      <c r="W19" s="541"/>
      <c r="X19" s="541">
        <v>254650</v>
      </c>
      <c r="Y19" s="541"/>
      <c r="Z19" s="541">
        <v>243000</v>
      </c>
    </row>
    <row r="20" spans="1:28" ht="13.5" customHeight="1">
      <c r="A20" s="577">
        <v>13</v>
      </c>
      <c r="B20" s="538"/>
      <c r="C20" s="538"/>
      <c r="D20" s="541">
        <v>197000</v>
      </c>
      <c r="E20" s="541"/>
      <c r="F20" s="541">
        <v>219500</v>
      </c>
      <c r="G20" s="541"/>
      <c r="H20" s="541">
        <v>224000</v>
      </c>
      <c r="I20" s="541"/>
      <c r="J20" s="541"/>
      <c r="K20" s="541"/>
      <c r="L20" s="541">
        <v>220000</v>
      </c>
      <c r="M20" s="541"/>
      <c r="N20" s="541">
        <v>232500</v>
      </c>
      <c r="O20" s="541"/>
      <c r="P20" s="541"/>
      <c r="Q20" s="541"/>
      <c r="R20" s="541">
        <v>264700</v>
      </c>
      <c r="S20" s="541"/>
      <c r="T20" s="541"/>
      <c r="U20" s="541"/>
      <c r="V20" s="541">
        <v>252000</v>
      </c>
      <c r="W20" s="541"/>
      <c r="X20" s="541">
        <v>254250</v>
      </c>
      <c r="Y20" s="541"/>
      <c r="Z20" s="541"/>
    </row>
    <row r="21" spans="1:28" ht="13.5" customHeight="1">
      <c r="A21" s="577">
        <v>14</v>
      </c>
      <c r="B21" s="538"/>
      <c r="C21" s="538"/>
      <c r="D21" s="541">
        <v>196000</v>
      </c>
      <c r="E21" s="541"/>
      <c r="F21" s="541">
        <v>220000</v>
      </c>
      <c r="G21" s="541"/>
      <c r="H21" s="541">
        <v>230000</v>
      </c>
      <c r="I21" s="541"/>
      <c r="J21" s="541">
        <v>240000</v>
      </c>
      <c r="K21" s="541"/>
      <c r="L21" s="541">
        <v>224000</v>
      </c>
      <c r="M21" s="541"/>
      <c r="N21" s="541"/>
      <c r="O21" s="541"/>
      <c r="P21" s="541">
        <v>250000</v>
      </c>
      <c r="Q21" s="541"/>
      <c r="R21" s="541">
        <v>262000</v>
      </c>
      <c r="S21" s="541"/>
      <c r="T21" s="541"/>
      <c r="U21" s="541"/>
      <c r="V21" s="541">
        <v>247000</v>
      </c>
      <c r="W21" s="541"/>
      <c r="X21" s="541">
        <v>254000</v>
      </c>
      <c r="Y21" s="541"/>
      <c r="Z21" s="541"/>
    </row>
    <row r="22" spans="1:28" ht="13.5" customHeight="1">
      <c r="A22" s="577">
        <v>15</v>
      </c>
      <c r="B22" s="538"/>
      <c r="C22" s="538"/>
      <c r="D22" s="541">
        <v>196000</v>
      </c>
      <c r="E22" s="541"/>
      <c r="F22" s="541"/>
      <c r="G22" s="541"/>
      <c r="H22" s="541"/>
      <c r="I22" s="541"/>
      <c r="J22" s="541">
        <v>248000</v>
      </c>
      <c r="K22" s="541"/>
      <c r="L22" s="541">
        <v>224500</v>
      </c>
      <c r="M22" s="541"/>
      <c r="N22" s="541"/>
      <c r="O22" s="541"/>
      <c r="P22" s="541">
        <v>246400</v>
      </c>
      <c r="Q22" s="541"/>
      <c r="R22" s="541"/>
      <c r="S22" s="541"/>
      <c r="T22" s="541">
        <v>284000</v>
      </c>
      <c r="U22" s="541"/>
      <c r="V22" s="541">
        <v>250500</v>
      </c>
      <c r="W22" s="541"/>
      <c r="X22" s="541"/>
      <c r="Y22" s="541"/>
      <c r="Z22" s="541">
        <v>244400</v>
      </c>
    </row>
    <row r="23" spans="1:28" ht="13.5" customHeight="1">
      <c r="A23" s="577">
        <v>16</v>
      </c>
      <c r="B23" s="538"/>
      <c r="C23" s="538"/>
      <c r="D23" s="541">
        <v>199000</v>
      </c>
      <c r="E23" s="541"/>
      <c r="F23" s="541"/>
      <c r="G23" s="541"/>
      <c r="H23" s="541"/>
      <c r="I23" s="541"/>
      <c r="J23" s="541">
        <v>248000</v>
      </c>
      <c r="K23" s="541"/>
      <c r="L23" s="541">
        <v>224000</v>
      </c>
      <c r="M23" s="541"/>
      <c r="N23" s="541"/>
      <c r="O23" s="541"/>
      <c r="P23" s="541">
        <v>249700</v>
      </c>
      <c r="Q23" s="541"/>
      <c r="R23" s="541"/>
      <c r="S23" s="541"/>
      <c r="T23" s="541">
        <v>281800</v>
      </c>
      <c r="U23" s="541"/>
      <c r="V23" s="541">
        <v>254900</v>
      </c>
      <c r="W23" s="541"/>
      <c r="X23" s="541"/>
      <c r="Y23" s="541"/>
      <c r="Z23" s="541">
        <v>246600</v>
      </c>
    </row>
    <row r="24" spans="1:28" ht="13.5" customHeight="1">
      <c r="A24" s="577">
        <v>17</v>
      </c>
      <c r="B24" s="538"/>
      <c r="C24" s="538"/>
      <c r="D24" s="541">
        <v>198000</v>
      </c>
      <c r="E24" s="541"/>
      <c r="F24" s="541">
        <v>220000</v>
      </c>
      <c r="G24" s="541"/>
      <c r="H24" s="541">
        <v>230000</v>
      </c>
      <c r="I24" s="541"/>
      <c r="J24" s="541"/>
      <c r="K24" s="541"/>
      <c r="L24" s="541"/>
      <c r="M24" s="541"/>
      <c r="N24" s="541">
        <v>230200</v>
      </c>
      <c r="O24" s="541"/>
      <c r="P24" s="541">
        <v>251500</v>
      </c>
      <c r="Q24" s="541"/>
      <c r="R24" s="541"/>
      <c r="S24" s="541"/>
      <c r="T24" s="541">
        <v>281300</v>
      </c>
      <c r="U24" s="541"/>
      <c r="V24" s="541">
        <v>265100</v>
      </c>
      <c r="W24" s="541"/>
      <c r="X24" s="541">
        <v>250100</v>
      </c>
      <c r="Y24" s="541"/>
      <c r="Z24" s="541">
        <v>249500</v>
      </c>
    </row>
    <row r="25" spans="1:28" ht="13.5" customHeight="1">
      <c r="A25" s="577">
        <v>18</v>
      </c>
      <c r="B25" s="538"/>
      <c r="C25" s="538"/>
      <c r="D25" s="541"/>
      <c r="E25" s="541"/>
      <c r="F25" s="541">
        <v>221500</v>
      </c>
      <c r="G25" s="541"/>
      <c r="H25" s="541">
        <v>233000</v>
      </c>
      <c r="I25" s="541"/>
      <c r="J25" s="541"/>
      <c r="K25" s="541"/>
      <c r="L25" s="541"/>
      <c r="M25" s="541"/>
      <c r="N25" s="541">
        <v>226700</v>
      </c>
      <c r="O25" s="541"/>
      <c r="P25" s="541">
        <v>255200</v>
      </c>
      <c r="Q25" s="541"/>
      <c r="R25" s="541">
        <v>260650</v>
      </c>
      <c r="S25" s="541"/>
      <c r="T25" s="541">
        <v>281300</v>
      </c>
      <c r="U25" s="541"/>
      <c r="V25" s="541"/>
      <c r="W25" s="541"/>
      <c r="X25" s="541">
        <v>250380</v>
      </c>
      <c r="Y25" s="541"/>
      <c r="Z25" s="541">
        <v>252350</v>
      </c>
    </row>
    <row r="26" spans="1:28" ht="13.5" customHeight="1">
      <c r="A26" s="577">
        <v>19</v>
      </c>
      <c r="B26" s="538"/>
      <c r="C26" s="538"/>
      <c r="D26" s="541"/>
      <c r="E26" s="541"/>
      <c r="F26" s="541">
        <v>223000</v>
      </c>
      <c r="G26" s="541"/>
      <c r="H26" s="541">
        <v>236000</v>
      </c>
      <c r="I26" s="541"/>
      <c r="J26" s="541"/>
      <c r="K26" s="541"/>
      <c r="L26" s="541">
        <v>225000</v>
      </c>
      <c r="M26" s="541"/>
      <c r="N26" s="541">
        <v>230600</v>
      </c>
      <c r="O26" s="541"/>
      <c r="P26" s="541"/>
      <c r="Q26" s="541"/>
      <c r="R26" s="541">
        <v>260550</v>
      </c>
      <c r="S26" s="541"/>
      <c r="T26" s="541">
        <v>278540</v>
      </c>
      <c r="U26" s="541"/>
      <c r="V26" s="541"/>
      <c r="W26" s="541"/>
      <c r="X26" s="541">
        <v>244500</v>
      </c>
      <c r="Y26" s="541"/>
      <c r="Z26" s="541">
        <v>255000</v>
      </c>
    </row>
    <row r="27" spans="1:28" ht="13.5" customHeight="1">
      <c r="A27" s="577">
        <v>20</v>
      </c>
      <c r="B27" s="538"/>
      <c r="C27" s="538"/>
      <c r="D27" s="541">
        <v>198000</v>
      </c>
      <c r="E27" s="541"/>
      <c r="F27" s="541">
        <v>223000</v>
      </c>
      <c r="G27" s="541"/>
      <c r="H27" s="541">
        <v>235000</v>
      </c>
      <c r="I27" s="541"/>
      <c r="J27" s="541"/>
      <c r="K27" s="541"/>
      <c r="L27" s="541">
        <v>226700</v>
      </c>
      <c r="M27" s="541"/>
      <c r="N27" s="541"/>
      <c r="O27" s="541"/>
      <c r="P27" s="541"/>
      <c r="Q27" s="541"/>
      <c r="R27" s="541">
        <v>262270</v>
      </c>
      <c r="S27" s="541"/>
      <c r="T27" s="541"/>
      <c r="U27" s="541"/>
      <c r="V27" s="541">
        <v>270000</v>
      </c>
      <c r="W27" s="541"/>
      <c r="X27" s="541">
        <v>235500</v>
      </c>
      <c r="Y27" s="541"/>
      <c r="Z27" s="541"/>
    </row>
    <row r="28" spans="1:28" ht="13.5" customHeight="1">
      <c r="A28" s="577">
        <v>21</v>
      </c>
      <c r="B28" s="538"/>
      <c r="C28" s="538"/>
      <c r="D28" s="541">
        <v>199000</v>
      </c>
      <c r="E28" s="541"/>
      <c r="F28" s="541">
        <v>226000</v>
      </c>
      <c r="G28" s="541"/>
      <c r="H28" s="541">
        <v>235500</v>
      </c>
      <c r="I28" s="541"/>
      <c r="J28" s="541">
        <v>227850</v>
      </c>
      <c r="K28" s="541"/>
      <c r="L28" s="541">
        <v>228500</v>
      </c>
      <c r="M28" s="541"/>
      <c r="N28" s="541"/>
      <c r="O28" s="541"/>
      <c r="P28" s="541">
        <v>253200</v>
      </c>
      <c r="Q28" s="541"/>
      <c r="R28" s="541">
        <v>265120</v>
      </c>
      <c r="S28" s="541"/>
      <c r="T28" s="541"/>
      <c r="U28" s="541"/>
      <c r="V28" s="541">
        <v>272500</v>
      </c>
      <c r="W28" s="541"/>
      <c r="X28" s="541"/>
      <c r="Y28" s="541"/>
      <c r="Z28" s="541"/>
    </row>
    <row r="29" spans="1:28" ht="13.5" customHeight="1">
      <c r="A29" s="577">
        <v>22</v>
      </c>
      <c r="B29" s="538"/>
      <c r="C29" s="538"/>
      <c r="D29" s="541">
        <v>200000</v>
      </c>
      <c r="E29" s="541"/>
      <c r="F29" s="541"/>
      <c r="G29" s="541"/>
      <c r="H29" s="541"/>
      <c r="I29" s="541"/>
      <c r="J29" s="541">
        <v>228500</v>
      </c>
      <c r="K29" s="541"/>
      <c r="L29" s="541">
        <v>227000</v>
      </c>
      <c r="M29" s="541"/>
      <c r="N29" s="541"/>
      <c r="O29" s="541"/>
      <c r="P29" s="541">
        <v>253500</v>
      </c>
      <c r="Q29" s="541"/>
      <c r="R29" s="541">
        <v>266200</v>
      </c>
      <c r="S29" s="541"/>
      <c r="T29" s="541">
        <v>279000</v>
      </c>
      <c r="U29" s="541"/>
      <c r="V29" s="541">
        <v>272300</v>
      </c>
      <c r="W29" s="541"/>
      <c r="X29" s="541"/>
      <c r="Y29" s="541"/>
      <c r="Z29" s="541">
        <v>259740</v>
      </c>
    </row>
    <row r="30" spans="1:28" ht="13.5" customHeight="1">
      <c r="A30" s="577">
        <v>23</v>
      </c>
      <c r="B30" s="538"/>
      <c r="C30" s="538"/>
      <c r="D30" s="541">
        <v>202000</v>
      </c>
      <c r="E30" s="541"/>
      <c r="F30" s="541"/>
      <c r="G30" s="541"/>
      <c r="H30" s="541"/>
      <c r="I30" s="541"/>
      <c r="J30" s="541">
        <v>236000</v>
      </c>
      <c r="K30" s="541"/>
      <c r="L30" s="541">
        <v>225000</v>
      </c>
      <c r="M30" s="541"/>
      <c r="N30" s="541">
        <v>232400</v>
      </c>
      <c r="O30" s="541"/>
      <c r="P30" s="541">
        <v>252500</v>
      </c>
      <c r="Q30" s="541"/>
      <c r="R30" s="541"/>
      <c r="S30" s="541"/>
      <c r="T30" s="541">
        <v>272000</v>
      </c>
      <c r="U30" s="541"/>
      <c r="V30" s="541">
        <v>268000</v>
      </c>
      <c r="W30" s="541"/>
      <c r="X30" s="541"/>
      <c r="Y30" s="541"/>
      <c r="Z30" s="541">
        <v>259560</v>
      </c>
    </row>
    <row r="31" spans="1:28" ht="13.5" customHeight="1">
      <c r="A31" s="577">
        <v>24</v>
      </c>
      <c r="B31" s="538"/>
      <c r="C31" s="538"/>
      <c r="D31" s="541"/>
      <c r="E31" s="541"/>
      <c r="F31" s="541">
        <v>226000</v>
      </c>
      <c r="G31" s="541"/>
      <c r="H31" s="541"/>
      <c r="I31" s="541"/>
      <c r="J31" s="541">
        <v>240000</v>
      </c>
      <c r="K31" s="541"/>
      <c r="L31" s="541"/>
      <c r="M31" s="541"/>
      <c r="N31" s="541">
        <v>233100</v>
      </c>
      <c r="O31" s="541"/>
      <c r="P31" s="541">
        <v>256000</v>
      </c>
      <c r="Q31" s="541"/>
      <c r="R31" s="541"/>
      <c r="S31" s="541"/>
      <c r="T31" s="541">
        <v>265700</v>
      </c>
      <c r="U31" s="541"/>
      <c r="V31" s="541">
        <v>266940</v>
      </c>
      <c r="W31" s="541"/>
      <c r="X31" s="541"/>
      <c r="Y31" s="541"/>
      <c r="Z31" s="541"/>
    </row>
    <row r="32" spans="1:28" ht="13.5" customHeight="1">
      <c r="A32" s="577">
        <v>25</v>
      </c>
      <c r="B32" s="538"/>
      <c r="C32" s="538"/>
      <c r="D32" s="541"/>
      <c r="E32" s="541"/>
      <c r="F32" s="541">
        <v>225000</v>
      </c>
      <c r="G32" s="541"/>
      <c r="H32" s="541">
        <v>235000</v>
      </c>
      <c r="I32" s="541"/>
      <c r="J32" s="541">
        <v>243000</v>
      </c>
      <c r="K32" s="541"/>
      <c r="L32" s="541"/>
      <c r="M32" s="541"/>
      <c r="N32" s="541">
        <v>236500</v>
      </c>
      <c r="O32" s="541"/>
      <c r="P32" s="541">
        <v>256000</v>
      </c>
      <c r="Q32" s="541"/>
      <c r="R32" s="541">
        <v>274000</v>
      </c>
      <c r="S32" s="541"/>
      <c r="T32" s="541">
        <v>264000</v>
      </c>
      <c r="U32" s="541"/>
      <c r="V32" s="541"/>
      <c r="W32" s="541"/>
      <c r="X32" s="541">
        <v>234000</v>
      </c>
      <c r="Y32" s="541"/>
      <c r="Z32" s="541"/>
    </row>
    <row r="33" spans="1:27" ht="13.5" customHeight="1">
      <c r="A33" s="577">
        <v>26</v>
      </c>
      <c r="B33" s="538"/>
      <c r="C33" s="538"/>
      <c r="D33" s="541"/>
      <c r="E33" s="541"/>
      <c r="F33" s="541">
        <v>224500</v>
      </c>
      <c r="G33" s="541"/>
      <c r="H33" s="541">
        <v>235000</v>
      </c>
      <c r="I33" s="541"/>
      <c r="J33" s="541"/>
      <c r="K33" s="541"/>
      <c r="L33" s="541">
        <v>226800</v>
      </c>
      <c r="M33" s="541"/>
      <c r="N33" s="541">
        <v>236100</v>
      </c>
      <c r="O33" s="541"/>
      <c r="P33" s="541"/>
      <c r="Q33" s="541"/>
      <c r="R33" s="541">
        <v>272200</v>
      </c>
      <c r="S33" s="541"/>
      <c r="T33" s="541">
        <v>263000</v>
      </c>
      <c r="U33" s="541"/>
      <c r="V33" s="541"/>
      <c r="W33" s="541"/>
      <c r="X33" s="541">
        <v>232600</v>
      </c>
      <c r="Y33" s="541"/>
      <c r="Z33" s="541">
        <v>259830</v>
      </c>
    </row>
    <row r="34" spans="1:27" ht="13.5" customHeight="1">
      <c r="A34" s="577">
        <v>27</v>
      </c>
      <c r="B34" s="538"/>
      <c r="C34" s="538" t="s">
        <v>616</v>
      </c>
      <c r="D34" s="541">
        <v>204000</v>
      </c>
      <c r="E34" s="541"/>
      <c r="F34" s="541">
        <v>221200</v>
      </c>
      <c r="G34" s="541"/>
      <c r="H34" s="541">
        <v>235000</v>
      </c>
      <c r="I34" s="541"/>
      <c r="J34" s="541"/>
      <c r="K34" s="541"/>
      <c r="L34" s="541">
        <v>228500</v>
      </c>
      <c r="M34" s="541"/>
      <c r="N34" s="541">
        <v>236000</v>
      </c>
      <c r="O34" s="541"/>
      <c r="P34" s="541"/>
      <c r="Q34" s="541"/>
      <c r="R34" s="541">
        <v>270000</v>
      </c>
      <c r="S34" s="541"/>
      <c r="T34" s="541"/>
      <c r="U34" s="541"/>
      <c r="V34" s="541">
        <v>257400</v>
      </c>
      <c r="W34" s="541"/>
      <c r="X34" s="541">
        <v>237800</v>
      </c>
      <c r="Y34" s="541"/>
      <c r="Z34" s="541"/>
    </row>
    <row r="35" spans="1:27" ht="13.5" customHeight="1">
      <c r="A35" s="577">
        <v>28</v>
      </c>
      <c r="B35" s="538"/>
      <c r="C35" s="538"/>
      <c r="D35" s="541">
        <v>209500</v>
      </c>
      <c r="E35" s="541"/>
      <c r="F35" s="541">
        <v>219500</v>
      </c>
      <c r="G35" s="541"/>
      <c r="H35" s="541">
        <v>235000</v>
      </c>
      <c r="I35" s="541"/>
      <c r="J35" s="541">
        <v>235000</v>
      </c>
      <c r="K35" s="541"/>
      <c r="L35" s="541">
        <v>230000</v>
      </c>
      <c r="M35" s="541"/>
      <c r="N35" s="541"/>
      <c r="O35" s="541"/>
      <c r="P35" s="541">
        <v>260000</v>
      </c>
      <c r="Q35" s="541"/>
      <c r="R35" s="541">
        <v>265500</v>
      </c>
      <c r="S35" s="541"/>
      <c r="T35" s="541"/>
      <c r="U35" s="541"/>
      <c r="V35" s="541">
        <v>270285</v>
      </c>
      <c r="W35" s="541"/>
      <c r="X35" s="541">
        <v>238000</v>
      </c>
      <c r="Y35" s="541"/>
      <c r="Z35" s="541"/>
    </row>
    <row r="36" spans="1:27" ht="13.5" customHeight="1">
      <c r="A36" s="577">
        <v>29</v>
      </c>
      <c r="B36" s="538"/>
      <c r="C36" s="538"/>
      <c r="D36" s="541">
        <v>213000</v>
      </c>
      <c r="E36" s="541"/>
      <c r="F36" s="541"/>
      <c r="G36" s="541"/>
      <c r="H36" s="541"/>
      <c r="I36" s="541"/>
      <c r="J36" s="541">
        <v>233000</v>
      </c>
      <c r="K36" s="541"/>
      <c r="L36" s="541">
        <v>234800</v>
      </c>
      <c r="M36" s="541"/>
      <c r="N36" s="541"/>
      <c r="O36" s="541"/>
      <c r="P36" s="541">
        <v>259000</v>
      </c>
      <c r="Q36" s="541"/>
      <c r="R36" s="541">
        <v>266600</v>
      </c>
      <c r="S36" s="541"/>
      <c r="T36" s="541">
        <v>262000</v>
      </c>
      <c r="U36" s="541"/>
      <c r="V36" s="541">
        <v>263300</v>
      </c>
      <c r="W36" s="541"/>
      <c r="X36" s="541"/>
      <c r="Y36" s="541"/>
      <c r="Z36" s="541">
        <v>260640</v>
      </c>
    </row>
    <row r="37" spans="1:27" ht="13.5" customHeight="1">
      <c r="A37" s="577">
        <v>30</v>
      </c>
      <c r="B37" s="538"/>
      <c r="C37" s="538"/>
      <c r="D37" s="541">
        <v>213000</v>
      </c>
      <c r="E37" s="541"/>
      <c r="F37" s="544"/>
      <c r="G37" s="545"/>
      <c r="H37" s="541"/>
      <c r="I37" s="541" t="s">
        <v>616</v>
      </c>
      <c r="J37" s="541">
        <v>233000</v>
      </c>
      <c r="K37" s="541"/>
      <c r="L37" s="541">
        <v>235800</v>
      </c>
      <c r="M37" s="541"/>
      <c r="N37" s="541">
        <v>238600</v>
      </c>
      <c r="O37" s="541"/>
      <c r="P37" s="541">
        <v>263800</v>
      </c>
      <c r="Q37" s="541"/>
      <c r="R37" s="541"/>
      <c r="S37" s="541"/>
      <c r="T37" s="541">
        <v>266000</v>
      </c>
      <c r="U37" s="541"/>
      <c r="V37" s="541">
        <v>264365</v>
      </c>
      <c r="W37" s="541"/>
      <c r="X37" s="541"/>
      <c r="Y37" s="541"/>
      <c r="Z37" s="546">
        <v>260280</v>
      </c>
    </row>
    <row r="38" spans="1:27" ht="13.5" customHeight="1">
      <c r="A38" s="577">
        <v>31</v>
      </c>
      <c r="B38" s="538"/>
      <c r="C38" s="538"/>
      <c r="D38" s="547">
        <v>213000</v>
      </c>
      <c r="E38" s="541"/>
      <c r="F38" s="544"/>
      <c r="G38" s="545"/>
      <c r="H38" s="548">
        <v>235000</v>
      </c>
      <c r="I38" s="549"/>
      <c r="J38" s="544"/>
      <c r="K38" s="545"/>
      <c r="L38" s="547"/>
      <c r="M38" s="541"/>
      <c r="N38" s="544"/>
      <c r="O38" s="545"/>
      <c r="P38" s="547">
        <v>275500</v>
      </c>
      <c r="Q38" s="547"/>
      <c r="R38" s="547"/>
      <c r="S38" s="541"/>
      <c r="T38" s="548"/>
      <c r="U38" s="549"/>
      <c r="V38" s="547">
        <v>265600</v>
      </c>
      <c r="W38" s="541"/>
      <c r="X38" s="548"/>
      <c r="Y38" s="549"/>
      <c r="Z38" s="550"/>
    </row>
    <row r="39" spans="1:27" ht="14.1" customHeight="1">
      <c r="A39" s="551" t="s">
        <v>617</v>
      </c>
      <c r="B39" s="552"/>
      <c r="C39" s="552"/>
      <c r="D39" s="553">
        <f>MAX(D8:D38)</f>
        <v>213000</v>
      </c>
      <c r="E39" s="554"/>
      <c r="F39" s="553">
        <f>MAX(F8:F38)</f>
        <v>226000</v>
      </c>
      <c r="G39" s="554"/>
      <c r="H39" s="553">
        <f>MAX(H8:H38)</f>
        <v>236000</v>
      </c>
      <c r="I39" s="554"/>
      <c r="J39" s="553">
        <f t="shared" ref="J39:Z39" si="0">MAX(J8:J38)</f>
        <v>248000</v>
      </c>
      <c r="K39" s="554"/>
      <c r="L39" s="553">
        <f t="shared" si="0"/>
        <v>235800</v>
      </c>
      <c r="M39" s="554"/>
      <c r="N39" s="553">
        <f t="shared" si="0"/>
        <v>238600</v>
      </c>
      <c r="O39" s="554"/>
      <c r="P39" s="553">
        <f t="shared" si="0"/>
        <v>275500</v>
      </c>
      <c r="Q39" s="554"/>
      <c r="R39" s="553">
        <f t="shared" si="0"/>
        <v>274000</v>
      </c>
      <c r="S39" s="554"/>
      <c r="T39" s="553">
        <f t="shared" si="0"/>
        <v>284600</v>
      </c>
      <c r="U39" s="554"/>
      <c r="V39" s="553">
        <f t="shared" si="0"/>
        <v>281700</v>
      </c>
      <c r="W39" s="554"/>
      <c r="X39" s="553">
        <f t="shared" si="0"/>
        <v>269000</v>
      </c>
      <c r="Y39" s="554"/>
      <c r="Z39" s="553">
        <f t="shared" si="0"/>
        <v>260640</v>
      </c>
      <c r="AA39" s="555"/>
    </row>
    <row r="40" spans="1:27" ht="14.1" customHeight="1">
      <c r="A40" s="556" t="s">
        <v>618</v>
      </c>
      <c r="B40" s="557"/>
      <c r="C40" s="557"/>
      <c r="D40" s="548">
        <f>MIN(D8:D38)</f>
        <v>195000</v>
      </c>
      <c r="E40" s="549"/>
      <c r="F40" s="548">
        <f>MIN(F8:F38)</f>
        <v>210000</v>
      </c>
      <c r="G40" s="549"/>
      <c r="H40" s="548">
        <f>MIN(H8:H38)</f>
        <v>212000</v>
      </c>
      <c r="I40" s="549"/>
      <c r="J40" s="548">
        <f t="shared" ref="J40:Z40" si="1">MIN(J8:J38)</f>
        <v>227850</v>
      </c>
      <c r="K40" s="549"/>
      <c r="L40" s="548">
        <f t="shared" si="1"/>
        <v>220000</v>
      </c>
      <c r="M40" s="549"/>
      <c r="N40" s="548">
        <f t="shared" si="1"/>
        <v>226700</v>
      </c>
      <c r="O40" s="549"/>
      <c r="P40" s="548">
        <f t="shared" si="1"/>
        <v>240000</v>
      </c>
      <c r="Q40" s="549"/>
      <c r="R40" s="548">
        <f t="shared" si="1"/>
        <v>260550</v>
      </c>
      <c r="S40" s="549"/>
      <c r="T40" s="548">
        <f t="shared" si="1"/>
        <v>262000</v>
      </c>
      <c r="U40" s="549"/>
      <c r="V40" s="548">
        <f t="shared" si="1"/>
        <v>247000</v>
      </c>
      <c r="W40" s="549"/>
      <c r="X40" s="548">
        <f t="shared" si="1"/>
        <v>232600</v>
      </c>
      <c r="Y40" s="549"/>
      <c r="Z40" s="548">
        <f t="shared" si="1"/>
        <v>235000</v>
      </c>
      <c r="AA40" s="555"/>
    </row>
    <row r="41" spans="1:27" ht="14.1" customHeight="1">
      <c r="A41" s="558" t="s">
        <v>619</v>
      </c>
      <c r="B41" s="559"/>
      <c r="C41" s="559"/>
      <c r="D41" s="560">
        <f t="shared" ref="D41:Z41" si="2">AVERAGE(D8:D38)</f>
        <v>200571.42857142858</v>
      </c>
      <c r="E41" s="561"/>
      <c r="F41" s="560">
        <f t="shared" si="2"/>
        <v>220160</v>
      </c>
      <c r="G41" s="561"/>
      <c r="H41" s="560">
        <f t="shared" si="2"/>
        <v>228812.5</v>
      </c>
      <c r="I41" s="561"/>
      <c r="J41" s="560">
        <f t="shared" si="2"/>
        <v>237118.42105263157</v>
      </c>
      <c r="K41" s="561"/>
      <c r="L41" s="560">
        <f t="shared" si="2"/>
        <v>226760</v>
      </c>
      <c r="M41" s="561"/>
      <c r="N41" s="560">
        <f t="shared" si="2"/>
        <v>233868.42105263157</v>
      </c>
      <c r="O41" s="561"/>
      <c r="P41" s="560">
        <f t="shared" si="2"/>
        <v>251143.18181818182</v>
      </c>
      <c r="Q41" s="561"/>
      <c r="R41" s="560">
        <f t="shared" si="2"/>
        <v>267085.75</v>
      </c>
      <c r="S41" s="561"/>
      <c r="T41" s="560">
        <f t="shared" si="2"/>
        <v>274851.81818181818</v>
      </c>
      <c r="U41" s="561"/>
      <c r="V41" s="560">
        <f t="shared" si="2"/>
        <v>265642.04545454547</v>
      </c>
      <c r="W41" s="561"/>
      <c r="X41" s="560">
        <f t="shared" si="2"/>
        <v>250348.61111111112</v>
      </c>
      <c r="Y41" s="561"/>
      <c r="Z41" s="560">
        <f t="shared" si="2"/>
        <v>248538.94736842104</v>
      </c>
      <c r="AA41" s="555"/>
    </row>
    <row r="42" spans="1:27" ht="15.75" customHeight="1">
      <c r="A42" s="562" t="s">
        <v>620</v>
      </c>
      <c r="B42" s="563"/>
      <c r="C42" s="563"/>
      <c r="D42" s="564"/>
      <c r="E42" s="565"/>
      <c r="F42" s="564"/>
      <c r="G42" s="565"/>
      <c r="H42" s="564"/>
      <c r="I42" s="565"/>
      <c r="J42" s="564"/>
      <c r="K42" s="565"/>
      <c r="L42" s="564"/>
      <c r="M42" s="565"/>
      <c r="N42" s="564"/>
      <c r="O42" s="565"/>
      <c r="P42" s="564"/>
      <c r="Q42" s="565"/>
      <c r="R42" s="564"/>
      <c r="S42" s="565"/>
      <c r="T42" s="564"/>
      <c r="U42" s="565"/>
      <c r="V42" s="564"/>
      <c r="W42" s="565"/>
      <c r="X42" s="564"/>
      <c r="Y42" s="565"/>
      <c r="Z42" s="564"/>
      <c r="AA42" s="555"/>
    </row>
    <row r="43" spans="1:27" ht="25.7" customHeight="1">
      <c r="A43" s="566" t="s">
        <v>621</v>
      </c>
      <c r="B43" s="567"/>
      <c r="C43" s="567"/>
      <c r="D43" s="568"/>
      <c r="E43" s="567"/>
      <c r="F43" s="568"/>
      <c r="G43" s="567"/>
      <c r="H43" s="568"/>
      <c r="I43" s="567"/>
      <c r="J43" s="568"/>
      <c r="K43" s="567"/>
      <c r="L43" s="568"/>
      <c r="M43" s="567"/>
      <c r="N43" s="568"/>
      <c r="O43" s="567"/>
      <c r="P43" s="568"/>
      <c r="Q43" s="567"/>
      <c r="R43" s="568"/>
      <c r="S43" s="567"/>
      <c r="T43" s="568"/>
      <c r="U43" s="567"/>
      <c r="V43" s="568"/>
      <c r="W43" s="567"/>
      <c r="X43" s="568"/>
      <c r="Y43" s="567"/>
      <c r="Z43" s="568"/>
    </row>
    <row r="44" spans="1:27" ht="21" customHeight="1">
      <c r="A44" s="956" t="s">
        <v>137</v>
      </c>
      <c r="B44" s="956"/>
      <c r="C44" s="956"/>
      <c r="D44" s="956"/>
      <c r="E44" s="956"/>
      <c r="F44" s="956"/>
      <c r="G44" s="956"/>
      <c r="H44" s="956"/>
      <c r="I44" s="956"/>
      <c r="J44" s="956"/>
      <c r="K44" s="956"/>
      <c r="L44" s="956"/>
      <c r="M44" s="956"/>
      <c r="N44" s="956"/>
      <c r="O44" s="956"/>
      <c r="P44" s="956"/>
      <c r="Q44" s="956"/>
      <c r="R44" s="956"/>
      <c r="S44" s="956"/>
      <c r="T44" s="956"/>
      <c r="U44" s="956"/>
      <c r="V44" s="956"/>
      <c r="W44" s="956"/>
      <c r="X44" s="956"/>
      <c r="Y44" s="956"/>
      <c r="Z44" s="956"/>
    </row>
    <row r="45" spans="1:27" ht="19.5" customHeight="1">
      <c r="A45" s="957" t="s">
        <v>622</v>
      </c>
      <c r="B45" s="957"/>
      <c r="C45" s="957"/>
      <c r="D45" s="957"/>
      <c r="E45" s="957"/>
      <c r="F45" s="957"/>
      <c r="G45" s="957"/>
      <c r="H45" s="957"/>
      <c r="I45" s="957"/>
      <c r="J45" s="957"/>
      <c r="K45" s="957"/>
      <c r="L45" s="957"/>
      <c r="M45" s="957"/>
      <c r="N45" s="957"/>
      <c r="O45" s="957"/>
      <c r="P45" s="957"/>
      <c r="Q45" s="957"/>
      <c r="R45" s="957"/>
      <c r="S45" s="957"/>
      <c r="T45" s="957"/>
      <c r="U45" s="957"/>
      <c r="V45" s="957"/>
      <c r="W45" s="957"/>
      <c r="X45" s="957"/>
      <c r="Y45" s="957"/>
      <c r="Z45" s="957"/>
    </row>
    <row r="46" spans="1:27" ht="18" customHeight="1">
      <c r="A46" s="954" t="s">
        <v>623</v>
      </c>
      <c r="B46" s="954"/>
      <c r="C46" s="954"/>
      <c r="D46" s="954"/>
      <c r="E46" s="954"/>
      <c r="F46" s="954"/>
      <c r="G46" s="954"/>
      <c r="H46" s="954"/>
      <c r="I46" s="954"/>
      <c r="J46" s="954"/>
      <c r="K46" s="954"/>
      <c r="L46" s="954"/>
      <c r="M46" s="954"/>
      <c r="N46" s="954"/>
      <c r="O46" s="954"/>
      <c r="P46" s="954"/>
      <c r="Q46" s="954"/>
      <c r="R46" s="954"/>
      <c r="S46" s="954"/>
      <c r="T46" s="954"/>
      <c r="U46" s="954"/>
      <c r="V46" s="954"/>
      <c r="W46" s="954"/>
      <c r="X46" s="954"/>
      <c r="Y46" s="954"/>
      <c r="Z46" s="954"/>
    </row>
    <row r="47" spans="1:27" ht="11.25" customHeight="1">
      <c r="A47" s="955" t="s">
        <v>607</v>
      </c>
      <c r="B47" s="955"/>
      <c r="C47" s="955"/>
      <c r="D47" s="955"/>
      <c r="E47" s="955"/>
      <c r="F47" s="955"/>
      <c r="G47" s="955"/>
      <c r="H47" s="955"/>
      <c r="I47" s="955"/>
      <c r="J47" s="955"/>
      <c r="K47" s="955"/>
      <c r="L47" s="955"/>
      <c r="M47" s="955"/>
      <c r="N47" s="955"/>
      <c r="O47" s="955"/>
      <c r="P47" s="955"/>
      <c r="Q47" s="955"/>
      <c r="R47" s="955"/>
      <c r="S47" s="955"/>
      <c r="T47" s="955"/>
      <c r="U47" s="955"/>
      <c r="V47" s="955"/>
      <c r="W47" s="955"/>
      <c r="X47" s="955"/>
      <c r="Y47" s="955"/>
      <c r="Z47" s="955"/>
    </row>
    <row r="48" spans="1:27" ht="12.75" customHeight="1">
      <c r="A48" s="534" t="s">
        <v>624</v>
      </c>
      <c r="B48" s="533" t="s">
        <v>609</v>
      </c>
      <c r="C48" s="533"/>
      <c r="D48" s="533" t="s">
        <v>159</v>
      </c>
      <c r="E48" s="533"/>
      <c r="F48" s="533" t="s">
        <v>610</v>
      </c>
      <c r="G48" s="533"/>
      <c r="H48" s="533" t="s">
        <v>611</v>
      </c>
      <c r="I48" s="533"/>
      <c r="J48" s="533" t="s">
        <v>162</v>
      </c>
      <c r="K48" s="533"/>
      <c r="L48" s="533" t="s">
        <v>163</v>
      </c>
      <c r="M48" s="533"/>
      <c r="N48" s="533" t="s">
        <v>612</v>
      </c>
      <c r="O48" s="533"/>
      <c r="P48" s="533" t="s">
        <v>613</v>
      </c>
      <c r="Q48" s="533"/>
      <c r="R48" s="533" t="s">
        <v>228</v>
      </c>
      <c r="S48" s="533"/>
      <c r="T48" s="533" t="s">
        <v>167</v>
      </c>
      <c r="U48" s="533"/>
      <c r="V48" s="533" t="s">
        <v>168</v>
      </c>
      <c r="W48" s="533"/>
      <c r="X48" s="533" t="s">
        <v>614</v>
      </c>
      <c r="Y48" s="533"/>
      <c r="Z48" s="533" t="s">
        <v>625</v>
      </c>
    </row>
    <row r="49" spans="1:27" ht="12.75" customHeight="1">
      <c r="A49" s="537" t="s">
        <v>626</v>
      </c>
      <c r="B49" s="536" t="s">
        <v>158</v>
      </c>
      <c r="C49" s="536"/>
      <c r="D49" s="536" t="s">
        <v>159</v>
      </c>
      <c r="E49" s="536"/>
      <c r="F49" s="536" t="s">
        <v>160</v>
      </c>
      <c r="G49" s="536"/>
      <c r="H49" s="536" t="s">
        <v>161</v>
      </c>
      <c r="I49" s="536"/>
      <c r="J49" s="536" t="s">
        <v>162</v>
      </c>
      <c r="K49" s="536"/>
      <c r="L49" s="536" t="s">
        <v>163</v>
      </c>
      <c r="M49" s="536"/>
      <c r="N49" s="536" t="s">
        <v>164</v>
      </c>
      <c r="O49" s="536"/>
      <c r="P49" s="536" t="s">
        <v>165</v>
      </c>
      <c r="Q49" s="536"/>
      <c r="R49" s="536" t="s">
        <v>228</v>
      </c>
      <c r="S49" s="536"/>
      <c r="T49" s="536" t="s">
        <v>167</v>
      </c>
      <c r="U49" s="536"/>
      <c r="V49" s="536" t="s">
        <v>168</v>
      </c>
      <c r="W49" s="536"/>
      <c r="X49" s="536" t="s">
        <v>169</v>
      </c>
      <c r="Y49" s="536"/>
      <c r="Z49" s="536" t="s">
        <v>627</v>
      </c>
    </row>
    <row r="50" spans="1:27" ht="13.5" customHeight="1">
      <c r="A50" s="866">
        <v>2015</v>
      </c>
      <c r="B50" s="569"/>
      <c r="C50" s="569"/>
      <c r="D50" s="570"/>
      <c r="E50" s="569"/>
      <c r="F50" s="570">
        <v>880</v>
      </c>
      <c r="G50" s="569"/>
      <c r="H50" s="570">
        <v>900</v>
      </c>
      <c r="I50" s="569"/>
      <c r="J50" s="570">
        <v>970.90909090909088</v>
      </c>
      <c r="K50" s="569"/>
      <c r="L50" s="570">
        <v>973.71428571428567</v>
      </c>
      <c r="M50" s="569"/>
      <c r="N50" s="570">
        <v>980</v>
      </c>
      <c r="O50" s="569"/>
      <c r="P50" s="570">
        <v>1008.3333333333334</v>
      </c>
      <c r="Q50" s="569"/>
      <c r="R50" s="570">
        <v>1008.0952380952381</v>
      </c>
      <c r="S50" s="569"/>
      <c r="T50" s="570">
        <v>1015.5263157894736</v>
      </c>
      <c r="U50" s="569"/>
      <c r="V50" s="570">
        <v>1265.8823529411766</v>
      </c>
      <c r="W50" s="569"/>
      <c r="X50" s="570">
        <v>1723.75</v>
      </c>
      <c r="Y50" s="569"/>
      <c r="Z50" s="570">
        <f t="shared" ref="Z50:Z59" si="3">AVERAGE(B50:X50)</f>
        <v>1072.6210616782596</v>
      </c>
    </row>
    <row r="51" spans="1:27" ht="14.1" customHeight="1">
      <c r="A51" s="866">
        <v>2016</v>
      </c>
      <c r="B51" s="569">
        <v>1824.25</v>
      </c>
      <c r="C51" s="569"/>
      <c r="D51" s="570">
        <v>1910</v>
      </c>
      <c r="E51" s="569"/>
      <c r="F51" s="570">
        <v>1985</v>
      </c>
      <c r="G51" s="569"/>
      <c r="H51" s="570">
        <v>2144.375</v>
      </c>
      <c r="I51" s="569"/>
      <c r="J51" s="570">
        <v>2417.7777777777778</v>
      </c>
      <c r="K51" s="569"/>
      <c r="L51" s="570">
        <v>2511.5789473684213</v>
      </c>
      <c r="M51" s="569"/>
      <c r="N51" s="570">
        <v>2467</v>
      </c>
      <c r="O51" s="569"/>
      <c r="P51" s="570">
        <v>2248.181818181818</v>
      </c>
      <c r="Q51" s="569"/>
      <c r="R51" s="570">
        <v>2098.5714285714284</v>
      </c>
      <c r="S51" s="569"/>
      <c r="T51" s="570">
        <v>2190.5263157894738</v>
      </c>
      <c r="U51" s="569"/>
      <c r="V51" s="570">
        <v>2213.8095238095239</v>
      </c>
      <c r="W51" s="569"/>
      <c r="X51" s="570">
        <v>2336.75</v>
      </c>
      <c r="Y51" s="569"/>
      <c r="Z51" s="570">
        <f t="shared" si="3"/>
        <v>2195.6517342915367</v>
      </c>
      <c r="AA51" s="542"/>
    </row>
    <row r="52" spans="1:27" ht="14.1" customHeight="1">
      <c r="A52" s="866">
        <v>2017</v>
      </c>
      <c r="B52" s="569">
        <v>2561.9545454545455</v>
      </c>
      <c r="C52" s="569"/>
      <c r="D52" s="570">
        <v>2629.7222222222222</v>
      </c>
      <c r="E52" s="569"/>
      <c r="F52" s="570">
        <v>2361.3636363636365</v>
      </c>
      <c r="G52" s="569"/>
      <c r="H52" s="570">
        <v>2456.7647058823532</v>
      </c>
      <c r="I52" s="569"/>
      <c r="J52" s="570">
        <v>2569.0476190476193</v>
      </c>
      <c r="K52" s="569"/>
      <c r="L52" s="570">
        <v>2633.5</v>
      </c>
      <c r="M52" s="569"/>
      <c r="N52" s="570">
        <v>2789.5238095238096</v>
      </c>
      <c r="O52" s="569"/>
      <c r="P52" s="570">
        <v>2764.5454545454545</v>
      </c>
      <c r="Q52" s="569"/>
      <c r="R52" s="570">
        <v>2716.9047619047619</v>
      </c>
      <c r="S52" s="569"/>
      <c r="T52" s="570">
        <v>2890.9523809523807</v>
      </c>
      <c r="U52" s="569"/>
      <c r="V52" s="570">
        <v>2733.5714285714284</v>
      </c>
      <c r="W52" s="569"/>
      <c r="X52" s="570">
        <v>2800.7894736842104</v>
      </c>
      <c r="Y52" s="569"/>
      <c r="Z52" s="570">
        <f t="shared" si="3"/>
        <v>2659.0533365127021</v>
      </c>
      <c r="AA52" s="542"/>
    </row>
    <row r="53" spans="1:27" ht="14.1" customHeight="1">
      <c r="A53" s="866">
        <v>2018</v>
      </c>
      <c r="B53" s="569">
        <v>3116.590909090909</v>
      </c>
      <c r="C53" s="569"/>
      <c r="D53" s="570">
        <v>3472.2222222222222</v>
      </c>
      <c r="E53" s="569"/>
      <c r="F53" s="570">
        <v>3835</v>
      </c>
      <c r="G53" s="569"/>
      <c r="H53" s="570">
        <v>4357.3684210526317</v>
      </c>
      <c r="I53" s="569"/>
      <c r="J53" s="570">
        <v>5865.4761904761908</v>
      </c>
      <c r="K53" s="569"/>
      <c r="L53" s="570">
        <v>5963.5</v>
      </c>
      <c r="M53" s="569"/>
      <c r="N53" s="570">
        <v>5769.7619047619046</v>
      </c>
      <c r="O53" s="569"/>
      <c r="P53" s="570">
        <v>6470.454545454545</v>
      </c>
      <c r="Q53" s="569"/>
      <c r="R53" s="570">
        <v>7984.375</v>
      </c>
      <c r="S53" s="569"/>
      <c r="T53" s="570">
        <v>7742.2222222222226</v>
      </c>
      <c r="U53" s="569"/>
      <c r="V53" s="570">
        <v>6425.4761904761908</v>
      </c>
      <c r="W53" s="569"/>
      <c r="X53" s="570">
        <v>7462.7777777777774</v>
      </c>
      <c r="Y53" s="569"/>
      <c r="Z53" s="570">
        <f t="shared" si="3"/>
        <v>5705.4354486278826</v>
      </c>
      <c r="AA53" s="542"/>
    </row>
    <row r="54" spans="1:27" s="572" customFormat="1" ht="14.1" customHeight="1">
      <c r="A54" s="866">
        <v>2019</v>
      </c>
      <c r="B54" s="569">
        <v>7635.45</v>
      </c>
      <c r="C54" s="569"/>
      <c r="D54" s="570">
        <v>7473.16</v>
      </c>
      <c r="E54" s="569"/>
      <c r="F54" s="570">
        <v>7193.42</v>
      </c>
      <c r="G54" s="569"/>
      <c r="H54" s="570">
        <v>7836.84</v>
      </c>
      <c r="I54" s="569"/>
      <c r="J54" s="570">
        <v>8546.81</v>
      </c>
      <c r="K54" s="569"/>
      <c r="L54" s="570">
        <v>9000.2900000000009</v>
      </c>
      <c r="M54" s="569"/>
      <c r="N54" s="570">
        <v>8844.0476190476184</v>
      </c>
      <c r="O54" s="569"/>
      <c r="P54" s="570">
        <v>10345.530000000001</v>
      </c>
      <c r="Q54" s="569"/>
      <c r="R54" s="570">
        <v>11576.75</v>
      </c>
      <c r="S54" s="569"/>
      <c r="T54" s="570">
        <v>10068</v>
      </c>
      <c r="U54" s="569"/>
      <c r="V54" s="570">
        <v>10006.25</v>
      </c>
      <c r="W54" s="569"/>
      <c r="X54" s="570">
        <v>10001.719999999999</v>
      </c>
      <c r="Y54" s="569"/>
      <c r="Z54" s="570">
        <f t="shared" si="3"/>
        <v>9044.0223015873016</v>
      </c>
      <c r="AA54" s="571"/>
    </row>
    <row r="55" spans="1:27" s="572" customFormat="1" ht="14.1" customHeight="1">
      <c r="A55" s="866">
        <v>2020</v>
      </c>
      <c r="B55" s="569">
        <v>11455.227272727272</v>
      </c>
      <c r="C55" s="569"/>
      <c r="D55" s="570">
        <v>11993.055555555555</v>
      </c>
      <c r="E55" s="569"/>
      <c r="F55" s="570">
        <v>12225.555555555555</v>
      </c>
      <c r="G55" s="569"/>
      <c r="H55" s="570">
        <v>12777.666666666666</v>
      </c>
      <c r="I55" s="569"/>
      <c r="J55" s="570">
        <v>11947.777777777777</v>
      </c>
      <c r="K55" s="569"/>
      <c r="L55" s="570">
        <v>12461.190476190477</v>
      </c>
      <c r="M55" s="569"/>
      <c r="N55" s="570">
        <v>13730.7</v>
      </c>
      <c r="O55" s="569"/>
      <c r="P55" s="570">
        <v>13706.363636363636</v>
      </c>
      <c r="Q55" s="569"/>
      <c r="R55" s="570">
        <v>14741.428571428571</v>
      </c>
      <c r="S55" s="569"/>
      <c r="T55" s="570">
        <v>16353.125</v>
      </c>
      <c r="U55" s="569"/>
      <c r="V55" s="570">
        <v>16794.400000000001</v>
      </c>
      <c r="W55" s="569"/>
      <c r="X55" s="570">
        <v>18265.555555555555</v>
      </c>
      <c r="Y55" s="569"/>
      <c r="Z55" s="570">
        <f t="shared" si="3"/>
        <v>13871.003838985089</v>
      </c>
      <c r="AA55" s="571"/>
    </row>
    <row r="56" spans="1:27" s="572" customFormat="1" ht="14.1" customHeight="1">
      <c r="A56" s="866">
        <v>2021</v>
      </c>
      <c r="B56" s="569">
        <v>19602.222222222223</v>
      </c>
      <c r="C56" s="569"/>
      <c r="D56" s="570">
        <v>18879.444444444445</v>
      </c>
      <c r="E56" s="569"/>
      <c r="F56" s="570">
        <v>19443.076923076922</v>
      </c>
      <c r="G56" s="569"/>
      <c r="H56" s="570">
        <v>19910</v>
      </c>
      <c r="I56" s="569"/>
      <c r="J56" s="570">
        <v>21368.461538461539</v>
      </c>
      <c r="K56" s="569"/>
      <c r="L56" s="570">
        <v>20620</v>
      </c>
      <c r="M56" s="569"/>
      <c r="N56" s="570">
        <v>19857.777777777777</v>
      </c>
      <c r="O56" s="569"/>
      <c r="P56" s="570">
        <v>21726.875</v>
      </c>
      <c r="Q56" s="569"/>
      <c r="R56" s="570">
        <v>22895.714285714286</v>
      </c>
      <c r="S56" s="569"/>
      <c r="T56" s="570">
        <v>23404.090909090908</v>
      </c>
      <c r="U56" s="569"/>
      <c r="V56" s="570">
        <v>23648.75</v>
      </c>
      <c r="W56" s="569"/>
      <c r="X56" s="570">
        <v>24270.5</v>
      </c>
      <c r="Y56" s="569"/>
      <c r="Z56" s="570">
        <f t="shared" si="3"/>
        <v>21302.24275839901</v>
      </c>
      <c r="AA56" s="571"/>
    </row>
    <row r="57" spans="1:27" s="572" customFormat="1" ht="14.1" customHeight="1">
      <c r="A57" s="866">
        <v>2022</v>
      </c>
      <c r="B57" s="569">
        <v>24587</v>
      </c>
      <c r="C57" s="569"/>
      <c r="D57" s="570">
        <v>26217.764705882353</v>
      </c>
      <c r="E57" s="569"/>
      <c r="F57" s="570">
        <v>34398.571428571428</v>
      </c>
      <c r="G57" s="569"/>
      <c r="H57" s="570">
        <v>39317.631578947367</v>
      </c>
      <c r="I57" s="569"/>
      <c r="J57" s="570">
        <v>44113</v>
      </c>
      <c r="K57" s="569"/>
      <c r="L57" s="570">
        <v>43176.84210526316</v>
      </c>
      <c r="M57" s="569"/>
      <c r="N57" s="570">
        <v>42157.916666666664</v>
      </c>
      <c r="O57" s="569"/>
      <c r="P57" s="570">
        <v>40044.705882352944</v>
      </c>
      <c r="Q57" s="569"/>
      <c r="R57" s="570">
        <v>42150</v>
      </c>
      <c r="S57" s="569"/>
      <c r="T57" s="570"/>
      <c r="U57" s="569"/>
      <c r="V57" s="570">
        <v>57600</v>
      </c>
      <c r="W57" s="569"/>
      <c r="X57" s="570">
        <v>56675</v>
      </c>
      <c r="Y57" s="569"/>
      <c r="Z57" s="570">
        <f t="shared" si="3"/>
        <v>40948.948397062166</v>
      </c>
      <c r="AA57" s="571"/>
    </row>
    <row r="58" spans="1:27" s="572" customFormat="1" ht="14.1" customHeight="1">
      <c r="A58" s="866">
        <v>2023</v>
      </c>
      <c r="B58" s="569"/>
      <c r="C58" s="569"/>
      <c r="D58" s="570"/>
      <c r="E58" s="569"/>
      <c r="F58" s="570">
        <v>58201.666666666664</v>
      </c>
      <c r="G58" s="569"/>
      <c r="H58" s="570">
        <v>59110</v>
      </c>
      <c r="I58" s="569"/>
      <c r="J58" s="570">
        <v>67488.888888888891</v>
      </c>
      <c r="K58" s="569"/>
      <c r="L58" s="570">
        <v>73343.888888888891</v>
      </c>
      <c r="M58" s="569"/>
      <c r="N58" s="570">
        <v>72912.5</v>
      </c>
      <c r="O58" s="569"/>
      <c r="P58" s="570">
        <v>84000</v>
      </c>
      <c r="Q58" s="569"/>
      <c r="R58" s="570"/>
      <c r="S58" s="569"/>
      <c r="T58" s="570">
        <v>110666.66666666667</v>
      </c>
      <c r="U58" s="569"/>
      <c r="V58" s="570">
        <v>114300</v>
      </c>
      <c r="W58" s="569"/>
      <c r="X58" s="570">
        <v>179266.66666666666</v>
      </c>
      <c r="Y58" s="569"/>
      <c r="Z58" s="570">
        <f t="shared" si="3"/>
        <v>91032.253086419747</v>
      </c>
      <c r="AA58" s="571"/>
    </row>
    <row r="59" spans="1:27" s="572" customFormat="1" ht="14.1" customHeight="1">
      <c r="A59" s="867">
        <v>2024</v>
      </c>
      <c r="B59" s="561">
        <v>180784.09090909091</v>
      </c>
      <c r="C59" s="561"/>
      <c r="D59" s="573">
        <v>176357.89473684211</v>
      </c>
      <c r="E59" s="561"/>
      <c r="F59" s="573">
        <v>170689.47368421053</v>
      </c>
      <c r="G59" s="561"/>
      <c r="H59" s="573">
        <v>187278.94736842104</v>
      </c>
      <c r="I59" s="561"/>
      <c r="J59" s="573">
        <v>231090.90909090909</v>
      </c>
      <c r="K59" s="561"/>
      <c r="L59" s="573">
        <v>228743.75</v>
      </c>
      <c r="M59" s="561"/>
      <c r="N59" s="573">
        <v>228736.36363636365</v>
      </c>
      <c r="O59" s="561"/>
      <c r="P59" s="573">
        <v>230619.04761904763</v>
      </c>
      <c r="Q59" s="561"/>
      <c r="R59" s="573">
        <v>209846.15384615384</v>
      </c>
      <c r="S59" s="561"/>
      <c r="T59" s="573">
        <v>205305.55555555556</v>
      </c>
      <c r="U59" s="561"/>
      <c r="V59" s="573">
        <v>191170</v>
      </c>
      <c r="W59" s="561"/>
      <c r="X59" s="573">
        <v>195468.42105263157</v>
      </c>
      <c r="Y59" s="561"/>
      <c r="Z59" s="573">
        <f t="shared" si="3"/>
        <v>203007.55062493545</v>
      </c>
      <c r="AA59" s="571"/>
    </row>
    <row r="60" spans="1:27" ht="11.25" customHeight="1">
      <c r="A60" s="574"/>
    </row>
    <row r="61" spans="1:27" ht="13.5">
      <c r="A61" s="574"/>
      <c r="B61" s="576"/>
      <c r="C61" s="576"/>
    </row>
  </sheetData>
  <mergeCells count="8">
    <mergeCell ref="A46:Z46"/>
    <mergeCell ref="A47:Z47"/>
    <mergeCell ref="A2:Z2"/>
    <mergeCell ref="A3:Z3"/>
    <mergeCell ref="A4:Z4"/>
    <mergeCell ref="A5:Z5"/>
    <mergeCell ref="A44:Z44"/>
    <mergeCell ref="A45:Z45"/>
  </mergeCells>
  <hyperlinks>
    <hyperlink ref="Z1" location="Indice!A1" display="VOLVER"/>
  </hyperlinks>
  <printOptions horizontalCentered="1" verticalCentered="1" gridLinesSet="0"/>
  <pageMargins left="0.75" right="0.75" top="1" bottom="1" header="0" footer="0"/>
  <pageSetup paperSize="9" scale="80" orientation="portrait" horizontalDpi="1200" verticalDpi="18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showGridLines="0" workbookViewId="0">
      <selection activeCell="D51" sqref="D51"/>
    </sheetView>
  </sheetViews>
  <sheetFormatPr baseColWidth="10" defaultRowHeight="12.75"/>
  <cols>
    <col min="1" max="1" width="7.42578125" style="530" customWidth="1"/>
    <col min="2" max="2" width="6.140625" style="530" customWidth="1"/>
    <col min="3" max="3" width="3.5703125" style="575" customWidth="1"/>
    <col min="4" max="4" width="6.5703125" style="530" customWidth="1"/>
    <col min="5" max="5" width="3.5703125" style="575" customWidth="1"/>
    <col min="6" max="6" width="6.5703125" style="530" customWidth="1"/>
    <col min="7" max="7" width="3.5703125" style="575" customWidth="1"/>
    <col min="8" max="8" width="6.5703125" style="530" customWidth="1"/>
    <col min="9" max="9" width="3.5703125" style="575" customWidth="1"/>
    <col min="10" max="10" width="6.5703125" style="530" customWidth="1"/>
    <col min="11" max="11" width="3.5703125" style="575" customWidth="1"/>
    <col min="12" max="12" width="6.5703125" style="530" customWidth="1"/>
    <col min="13" max="13" width="3.5703125" style="575" customWidth="1"/>
    <col min="14" max="14" width="6.5703125" style="530" customWidth="1"/>
    <col min="15" max="15" width="3.5703125" style="575" customWidth="1"/>
    <col min="16" max="16" width="6.5703125" style="530" customWidth="1"/>
    <col min="17" max="17" width="3.5703125" style="575" customWidth="1"/>
    <col min="18" max="18" width="6.5703125" style="530" customWidth="1"/>
    <col min="19" max="19" width="3.5703125" style="575" customWidth="1"/>
    <col min="20" max="20" width="6.5703125" style="530" customWidth="1"/>
    <col min="21" max="21" width="3.5703125" style="575" customWidth="1"/>
    <col min="22" max="22" width="6.5703125" style="530" customWidth="1"/>
    <col min="23" max="23" width="3.5703125" style="575" customWidth="1"/>
    <col min="24" max="24" width="6.5703125" style="530" customWidth="1"/>
    <col min="25" max="25" width="3.5703125" style="575" customWidth="1"/>
    <col min="26" max="26" width="6.5703125" style="530" customWidth="1"/>
    <col min="27" max="256" width="10.85546875" style="530"/>
    <col min="257" max="257" width="7.42578125" style="530" customWidth="1"/>
    <col min="258" max="258" width="6.140625" style="530" customWidth="1"/>
    <col min="259" max="259" width="2.5703125" style="530" customWidth="1"/>
    <col min="260" max="260" width="6.140625" style="530" customWidth="1"/>
    <col min="261" max="261" width="2.5703125" style="530" customWidth="1"/>
    <col min="262" max="262" width="6.140625" style="530" customWidth="1"/>
    <col min="263" max="263" width="2.5703125" style="530" customWidth="1"/>
    <col min="264" max="264" width="6.140625" style="530" customWidth="1"/>
    <col min="265" max="265" width="2.5703125" style="530" customWidth="1"/>
    <col min="266" max="266" width="6.140625" style="530" customWidth="1"/>
    <col min="267" max="267" width="2.5703125" style="530" customWidth="1"/>
    <col min="268" max="268" width="6.140625" style="530" customWidth="1"/>
    <col min="269" max="269" width="2.5703125" style="530" customWidth="1"/>
    <col min="270" max="270" width="6.140625" style="530" customWidth="1"/>
    <col min="271" max="271" width="2.5703125" style="530" customWidth="1"/>
    <col min="272" max="272" width="6.140625" style="530" customWidth="1"/>
    <col min="273" max="273" width="2.5703125" style="530" customWidth="1"/>
    <col min="274" max="274" width="6.140625" style="530" customWidth="1"/>
    <col min="275" max="275" width="2.5703125" style="530" customWidth="1"/>
    <col min="276" max="276" width="6.140625" style="530" customWidth="1"/>
    <col min="277" max="277" width="2.5703125" style="530" customWidth="1"/>
    <col min="278" max="278" width="6.140625" style="530" customWidth="1"/>
    <col min="279" max="279" width="2.5703125" style="530" customWidth="1"/>
    <col min="280" max="280" width="6.140625" style="530" customWidth="1"/>
    <col min="281" max="281" width="2.5703125" style="530" customWidth="1"/>
    <col min="282" max="282" width="6.140625" style="530" customWidth="1"/>
    <col min="283" max="512" width="10.85546875" style="530"/>
    <col min="513" max="513" width="7.42578125" style="530" customWidth="1"/>
    <col min="514" max="514" width="6.140625" style="530" customWidth="1"/>
    <col min="515" max="515" width="2.5703125" style="530" customWidth="1"/>
    <col min="516" max="516" width="6.140625" style="530" customWidth="1"/>
    <col min="517" max="517" width="2.5703125" style="530" customWidth="1"/>
    <col min="518" max="518" width="6.140625" style="530" customWidth="1"/>
    <col min="519" max="519" width="2.5703125" style="530" customWidth="1"/>
    <col min="520" max="520" width="6.140625" style="530" customWidth="1"/>
    <col min="521" max="521" width="2.5703125" style="530" customWidth="1"/>
    <col min="522" max="522" width="6.140625" style="530" customWidth="1"/>
    <col min="523" max="523" width="2.5703125" style="530" customWidth="1"/>
    <col min="524" max="524" width="6.140625" style="530" customWidth="1"/>
    <col min="525" max="525" width="2.5703125" style="530" customWidth="1"/>
    <col min="526" max="526" width="6.140625" style="530" customWidth="1"/>
    <col min="527" max="527" width="2.5703125" style="530" customWidth="1"/>
    <col min="528" max="528" width="6.140625" style="530" customWidth="1"/>
    <col min="529" max="529" width="2.5703125" style="530" customWidth="1"/>
    <col min="530" max="530" width="6.140625" style="530" customWidth="1"/>
    <col min="531" max="531" width="2.5703125" style="530" customWidth="1"/>
    <col min="532" max="532" width="6.140625" style="530" customWidth="1"/>
    <col min="533" max="533" width="2.5703125" style="530" customWidth="1"/>
    <col min="534" max="534" width="6.140625" style="530" customWidth="1"/>
    <col min="535" max="535" width="2.5703125" style="530" customWidth="1"/>
    <col min="536" max="536" width="6.140625" style="530" customWidth="1"/>
    <col min="537" max="537" width="2.5703125" style="530" customWidth="1"/>
    <col min="538" max="538" width="6.140625" style="530" customWidth="1"/>
    <col min="539" max="768" width="10.85546875" style="530"/>
    <col min="769" max="769" width="7.42578125" style="530" customWidth="1"/>
    <col min="770" max="770" width="6.140625" style="530" customWidth="1"/>
    <col min="771" max="771" width="2.5703125" style="530" customWidth="1"/>
    <col min="772" max="772" width="6.140625" style="530" customWidth="1"/>
    <col min="773" max="773" width="2.5703125" style="530" customWidth="1"/>
    <col min="774" max="774" width="6.140625" style="530" customWidth="1"/>
    <col min="775" max="775" width="2.5703125" style="530" customWidth="1"/>
    <col min="776" max="776" width="6.140625" style="530" customWidth="1"/>
    <col min="777" max="777" width="2.5703125" style="530" customWidth="1"/>
    <col min="778" max="778" width="6.140625" style="530" customWidth="1"/>
    <col min="779" max="779" width="2.5703125" style="530" customWidth="1"/>
    <col min="780" max="780" width="6.140625" style="530" customWidth="1"/>
    <col min="781" max="781" width="2.5703125" style="530" customWidth="1"/>
    <col min="782" max="782" width="6.140625" style="530" customWidth="1"/>
    <col min="783" max="783" width="2.5703125" style="530" customWidth="1"/>
    <col min="784" max="784" width="6.140625" style="530" customWidth="1"/>
    <col min="785" max="785" width="2.5703125" style="530" customWidth="1"/>
    <col min="786" max="786" width="6.140625" style="530" customWidth="1"/>
    <col min="787" max="787" width="2.5703125" style="530" customWidth="1"/>
    <col min="788" max="788" width="6.140625" style="530" customWidth="1"/>
    <col min="789" max="789" width="2.5703125" style="530" customWidth="1"/>
    <col min="790" max="790" width="6.140625" style="530" customWidth="1"/>
    <col min="791" max="791" width="2.5703125" style="530" customWidth="1"/>
    <col min="792" max="792" width="6.140625" style="530" customWidth="1"/>
    <col min="793" max="793" width="2.5703125" style="530" customWidth="1"/>
    <col min="794" max="794" width="6.140625" style="530" customWidth="1"/>
    <col min="795" max="1024" width="10.85546875" style="530"/>
    <col min="1025" max="1025" width="7.42578125" style="530" customWidth="1"/>
    <col min="1026" max="1026" width="6.140625" style="530" customWidth="1"/>
    <col min="1027" max="1027" width="2.5703125" style="530" customWidth="1"/>
    <col min="1028" max="1028" width="6.140625" style="530" customWidth="1"/>
    <col min="1029" max="1029" width="2.5703125" style="530" customWidth="1"/>
    <col min="1030" max="1030" width="6.140625" style="530" customWidth="1"/>
    <col min="1031" max="1031" width="2.5703125" style="530" customWidth="1"/>
    <col min="1032" max="1032" width="6.140625" style="530" customWidth="1"/>
    <col min="1033" max="1033" width="2.5703125" style="530" customWidth="1"/>
    <col min="1034" max="1034" width="6.140625" style="530" customWidth="1"/>
    <col min="1035" max="1035" width="2.5703125" style="530" customWidth="1"/>
    <col min="1036" max="1036" width="6.140625" style="530" customWidth="1"/>
    <col min="1037" max="1037" width="2.5703125" style="530" customWidth="1"/>
    <col min="1038" max="1038" width="6.140625" style="530" customWidth="1"/>
    <col min="1039" max="1039" width="2.5703125" style="530" customWidth="1"/>
    <col min="1040" max="1040" width="6.140625" style="530" customWidth="1"/>
    <col min="1041" max="1041" width="2.5703125" style="530" customWidth="1"/>
    <col min="1042" max="1042" width="6.140625" style="530" customWidth="1"/>
    <col min="1043" max="1043" width="2.5703125" style="530" customWidth="1"/>
    <col min="1044" max="1044" width="6.140625" style="530" customWidth="1"/>
    <col min="1045" max="1045" width="2.5703125" style="530" customWidth="1"/>
    <col min="1046" max="1046" width="6.140625" style="530" customWidth="1"/>
    <col min="1047" max="1047" width="2.5703125" style="530" customWidth="1"/>
    <col min="1048" max="1048" width="6.140625" style="530" customWidth="1"/>
    <col min="1049" max="1049" width="2.5703125" style="530" customWidth="1"/>
    <col min="1050" max="1050" width="6.140625" style="530" customWidth="1"/>
    <col min="1051" max="1280" width="10.85546875" style="530"/>
    <col min="1281" max="1281" width="7.42578125" style="530" customWidth="1"/>
    <col min="1282" max="1282" width="6.140625" style="530" customWidth="1"/>
    <col min="1283" max="1283" width="2.5703125" style="530" customWidth="1"/>
    <col min="1284" max="1284" width="6.140625" style="530" customWidth="1"/>
    <col min="1285" max="1285" width="2.5703125" style="530" customWidth="1"/>
    <col min="1286" max="1286" width="6.140625" style="530" customWidth="1"/>
    <col min="1287" max="1287" width="2.5703125" style="530" customWidth="1"/>
    <col min="1288" max="1288" width="6.140625" style="530" customWidth="1"/>
    <col min="1289" max="1289" width="2.5703125" style="530" customWidth="1"/>
    <col min="1290" max="1290" width="6.140625" style="530" customWidth="1"/>
    <col min="1291" max="1291" width="2.5703125" style="530" customWidth="1"/>
    <col min="1292" max="1292" width="6.140625" style="530" customWidth="1"/>
    <col min="1293" max="1293" width="2.5703125" style="530" customWidth="1"/>
    <col min="1294" max="1294" width="6.140625" style="530" customWidth="1"/>
    <col min="1295" max="1295" width="2.5703125" style="530" customWidth="1"/>
    <col min="1296" max="1296" width="6.140625" style="530" customWidth="1"/>
    <col min="1297" max="1297" width="2.5703125" style="530" customWidth="1"/>
    <col min="1298" max="1298" width="6.140625" style="530" customWidth="1"/>
    <col min="1299" max="1299" width="2.5703125" style="530" customWidth="1"/>
    <col min="1300" max="1300" width="6.140625" style="530" customWidth="1"/>
    <col min="1301" max="1301" width="2.5703125" style="530" customWidth="1"/>
    <col min="1302" max="1302" width="6.140625" style="530" customWidth="1"/>
    <col min="1303" max="1303" width="2.5703125" style="530" customWidth="1"/>
    <col min="1304" max="1304" width="6.140625" style="530" customWidth="1"/>
    <col min="1305" max="1305" width="2.5703125" style="530" customWidth="1"/>
    <col min="1306" max="1306" width="6.140625" style="530" customWidth="1"/>
    <col min="1307" max="1536" width="10.85546875" style="530"/>
    <col min="1537" max="1537" width="7.42578125" style="530" customWidth="1"/>
    <col min="1538" max="1538" width="6.140625" style="530" customWidth="1"/>
    <col min="1539" max="1539" width="2.5703125" style="530" customWidth="1"/>
    <col min="1540" max="1540" width="6.140625" style="530" customWidth="1"/>
    <col min="1541" max="1541" width="2.5703125" style="530" customWidth="1"/>
    <col min="1542" max="1542" width="6.140625" style="530" customWidth="1"/>
    <col min="1543" max="1543" width="2.5703125" style="530" customWidth="1"/>
    <col min="1544" max="1544" width="6.140625" style="530" customWidth="1"/>
    <col min="1545" max="1545" width="2.5703125" style="530" customWidth="1"/>
    <col min="1546" max="1546" width="6.140625" style="530" customWidth="1"/>
    <col min="1547" max="1547" width="2.5703125" style="530" customWidth="1"/>
    <col min="1548" max="1548" width="6.140625" style="530" customWidth="1"/>
    <col min="1549" max="1549" width="2.5703125" style="530" customWidth="1"/>
    <col min="1550" max="1550" width="6.140625" style="530" customWidth="1"/>
    <col min="1551" max="1551" width="2.5703125" style="530" customWidth="1"/>
    <col min="1552" max="1552" width="6.140625" style="530" customWidth="1"/>
    <col min="1553" max="1553" width="2.5703125" style="530" customWidth="1"/>
    <col min="1554" max="1554" width="6.140625" style="530" customWidth="1"/>
    <col min="1555" max="1555" width="2.5703125" style="530" customWidth="1"/>
    <col min="1556" max="1556" width="6.140625" style="530" customWidth="1"/>
    <col min="1557" max="1557" width="2.5703125" style="530" customWidth="1"/>
    <col min="1558" max="1558" width="6.140625" style="530" customWidth="1"/>
    <col min="1559" max="1559" width="2.5703125" style="530" customWidth="1"/>
    <col min="1560" max="1560" width="6.140625" style="530" customWidth="1"/>
    <col min="1561" max="1561" width="2.5703125" style="530" customWidth="1"/>
    <col min="1562" max="1562" width="6.140625" style="530" customWidth="1"/>
    <col min="1563" max="1792" width="10.85546875" style="530"/>
    <col min="1793" max="1793" width="7.42578125" style="530" customWidth="1"/>
    <col min="1794" max="1794" width="6.140625" style="530" customWidth="1"/>
    <col min="1795" max="1795" width="2.5703125" style="530" customWidth="1"/>
    <col min="1796" max="1796" width="6.140625" style="530" customWidth="1"/>
    <col min="1797" max="1797" width="2.5703125" style="530" customWidth="1"/>
    <col min="1798" max="1798" width="6.140625" style="530" customWidth="1"/>
    <col min="1799" max="1799" width="2.5703125" style="530" customWidth="1"/>
    <col min="1800" max="1800" width="6.140625" style="530" customWidth="1"/>
    <col min="1801" max="1801" width="2.5703125" style="530" customWidth="1"/>
    <col min="1802" max="1802" width="6.140625" style="530" customWidth="1"/>
    <col min="1803" max="1803" width="2.5703125" style="530" customWidth="1"/>
    <col min="1804" max="1804" width="6.140625" style="530" customWidth="1"/>
    <col min="1805" max="1805" width="2.5703125" style="530" customWidth="1"/>
    <col min="1806" max="1806" width="6.140625" style="530" customWidth="1"/>
    <col min="1807" max="1807" width="2.5703125" style="530" customWidth="1"/>
    <col min="1808" max="1808" width="6.140625" style="530" customWidth="1"/>
    <col min="1809" max="1809" width="2.5703125" style="530" customWidth="1"/>
    <col min="1810" max="1810" width="6.140625" style="530" customWidth="1"/>
    <col min="1811" max="1811" width="2.5703125" style="530" customWidth="1"/>
    <col min="1812" max="1812" width="6.140625" style="530" customWidth="1"/>
    <col min="1813" max="1813" width="2.5703125" style="530" customWidth="1"/>
    <col min="1814" max="1814" width="6.140625" style="530" customWidth="1"/>
    <col min="1815" max="1815" width="2.5703125" style="530" customWidth="1"/>
    <col min="1816" max="1816" width="6.140625" style="530" customWidth="1"/>
    <col min="1817" max="1817" width="2.5703125" style="530" customWidth="1"/>
    <col min="1818" max="1818" width="6.140625" style="530" customWidth="1"/>
    <col min="1819" max="2048" width="10.85546875" style="530"/>
    <col min="2049" max="2049" width="7.42578125" style="530" customWidth="1"/>
    <col min="2050" max="2050" width="6.140625" style="530" customWidth="1"/>
    <col min="2051" max="2051" width="2.5703125" style="530" customWidth="1"/>
    <col min="2052" max="2052" width="6.140625" style="530" customWidth="1"/>
    <col min="2053" max="2053" width="2.5703125" style="530" customWidth="1"/>
    <col min="2054" max="2054" width="6.140625" style="530" customWidth="1"/>
    <col min="2055" max="2055" width="2.5703125" style="530" customWidth="1"/>
    <col min="2056" max="2056" width="6.140625" style="530" customWidth="1"/>
    <col min="2057" max="2057" width="2.5703125" style="530" customWidth="1"/>
    <col min="2058" max="2058" width="6.140625" style="530" customWidth="1"/>
    <col min="2059" max="2059" width="2.5703125" style="530" customWidth="1"/>
    <col min="2060" max="2060" width="6.140625" style="530" customWidth="1"/>
    <col min="2061" max="2061" width="2.5703125" style="530" customWidth="1"/>
    <col min="2062" max="2062" width="6.140625" style="530" customWidth="1"/>
    <col min="2063" max="2063" width="2.5703125" style="530" customWidth="1"/>
    <col min="2064" max="2064" width="6.140625" style="530" customWidth="1"/>
    <col min="2065" max="2065" width="2.5703125" style="530" customWidth="1"/>
    <col min="2066" max="2066" width="6.140625" style="530" customWidth="1"/>
    <col min="2067" max="2067" width="2.5703125" style="530" customWidth="1"/>
    <col min="2068" max="2068" width="6.140625" style="530" customWidth="1"/>
    <col min="2069" max="2069" width="2.5703125" style="530" customWidth="1"/>
    <col min="2070" max="2070" width="6.140625" style="530" customWidth="1"/>
    <col min="2071" max="2071" width="2.5703125" style="530" customWidth="1"/>
    <col min="2072" max="2072" width="6.140625" style="530" customWidth="1"/>
    <col min="2073" max="2073" width="2.5703125" style="530" customWidth="1"/>
    <col min="2074" max="2074" width="6.140625" style="530" customWidth="1"/>
    <col min="2075" max="2304" width="10.85546875" style="530"/>
    <col min="2305" max="2305" width="7.42578125" style="530" customWidth="1"/>
    <col min="2306" max="2306" width="6.140625" style="530" customWidth="1"/>
    <col min="2307" max="2307" width="2.5703125" style="530" customWidth="1"/>
    <col min="2308" max="2308" width="6.140625" style="530" customWidth="1"/>
    <col min="2309" max="2309" width="2.5703125" style="530" customWidth="1"/>
    <col min="2310" max="2310" width="6.140625" style="530" customWidth="1"/>
    <col min="2311" max="2311" width="2.5703125" style="530" customWidth="1"/>
    <col min="2312" max="2312" width="6.140625" style="530" customWidth="1"/>
    <col min="2313" max="2313" width="2.5703125" style="530" customWidth="1"/>
    <col min="2314" max="2314" width="6.140625" style="530" customWidth="1"/>
    <col min="2315" max="2315" width="2.5703125" style="530" customWidth="1"/>
    <col min="2316" max="2316" width="6.140625" style="530" customWidth="1"/>
    <col min="2317" max="2317" width="2.5703125" style="530" customWidth="1"/>
    <col min="2318" max="2318" width="6.140625" style="530" customWidth="1"/>
    <col min="2319" max="2319" width="2.5703125" style="530" customWidth="1"/>
    <col min="2320" max="2320" width="6.140625" style="530" customWidth="1"/>
    <col min="2321" max="2321" width="2.5703125" style="530" customWidth="1"/>
    <col min="2322" max="2322" width="6.140625" style="530" customWidth="1"/>
    <col min="2323" max="2323" width="2.5703125" style="530" customWidth="1"/>
    <col min="2324" max="2324" width="6.140625" style="530" customWidth="1"/>
    <col min="2325" max="2325" width="2.5703125" style="530" customWidth="1"/>
    <col min="2326" max="2326" width="6.140625" style="530" customWidth="1"/>
    <col min="2327" max="2327" width="2.5703125" style="530" customWidth="1"/>
    <col min="2328" max="2328" width="6.140625" style="530" customWidth="1"/>
    <col min="2329" max="2329" width="2.5703125" style="530" customWidth="1"/>
    <col min="2330" max="2330" width="6.140625" style="530" customWidth="1"/>
    <col min="2331" max="2560" width="10.85546875" style="530"/>
    <col min="2561" max="2561" width="7.42578125" style="530" customWidth="1"/>
    <col min="2562" max="2562" width="6.140625" style="530" customWidth="1"/>
    <col min="2563" max="2563" width="2.5703125" style="530" customWidth="1"/>
    <col min="2564" max="2564" width="6.140625" style="530" customWidth="1"/>
    <col min="2565" max="2565" width="2.5703125" style="530" customWidth="1"/>
    <col min="2566" max="2566" width="6.140625" style="530" customWidth="1"/>
    <col min="2567" max="2567" width="2.5703125" style="530" customWidth="1"/>
    <col min="2568" max="2568" width="6.140625" style="530" customWidth="1"/>
    <col min="2569" max="2569" width="2.5703125" style="530" customWidth="1"/>
    <col min="2570" max="2570" width="6.140625" style="530" customWidth="1"/>
    <col min="2571" max="2571" width="2.5703125" style="530" customWidth="1"/>
    <col min="2572" max="2572" width="6.140625" style="530" customWidth="1"/>
    <col min="2573" max="2573" width="2.5703125" style="530" customWidth="1"/>
    <col min="2574" max="2574" width="6.140625" style="530" customWidth="1"/>
    <col min="2575" max="2575" width="2.5703125" style="530" customWidth="1"/>
    <col min="2576" max="2576" width="6.140625" style="530" customWidth="1"/>
    <col min="2577" max="2577" width="2.5703125" style="530" customWidth="1"/>
    <col min="2578" max="2578" width="6.140625" style="530" customWidth="1"/>
    <col min="2579" max="2579" width="2.5703125" style="530" customWidth="1"/>
    <col min="2580" max="2580" width="6.140625" style="530" customWidth="1"/>
    <col min="2581" max="2581" width="2.5703125" style="530" customWidth="1"/>
    <col min="2582" max="2582" width="6.140625" style="530" customWidth="1"/>
    <col min="2583" max="2583" width="2.5703125" style="530" customWidth="1"/>
    <col min="2584" max="2584" width="6.140625" style="530" customWidth="1"/>
    <col min="2585" max="2585" width="2.5703125" style="530" customWidth="1"/>
    <col min="2586" max="2586" width="6.140625" style="530" customWidth="1"/>
    <col min="2587" max="2816" width="10.85546875" style="530"/>
    <col min="2817" max="2817" width="7.42578125" style="530" customWidth="1"/>
    <col min="2818" max="2818" width="6.140625" style="530" customWidth="1"/>
    <col min="2819" max="2819" width="2.5703125" style="530" customWidth="1"/>
    <col min="2820" max="2820" width="6.140625" style="530" customWidth="1"/>
    <col min="2821" max="2821" width="2.5703125" style="530" customWidth="1"/>
    <col min="2822" max="2822" width="6.140625" style="530" customWidth="1"/>
    <col min="2823" max="2823" width="2.5703125" style="530" customWidth="1"/>
    <col min="2824" max="2824" width="6.140625" style="530" customWidth="1"/>
    <col min="2825" max="2825" width="2.5703125" style="530" customWidth="1"/>
    <col min="2826" max="2826" width="6.140625" style="530" customWidth="1"/>
    <col min="2827" max="2827" width="2.5703125" style="530" customWidth="1"/>
    <col min="2828" max="2828" width="6.140625" style="530" customWidth="1"/>
    <col min="2829" max="2829" width="2.5703125" style="530" customWidth="1"/>
    <col min="2830" max="2830" width="6.140625" style="530" customWidth="1"/>
    <col min="2831" max="2831" width="2.5703125" style="530" customWidth="1"/>
    <col min="2832" max="2832" width="6.140625" style="530" customWidth="1"/>
    <col min="2833" max="2833" width="2.5703125" style="530" customWidth="1"/>
    <col min="2834" max="2834" width="6.140625" style="530" customWidth="1"/>
    <col min="2835" max="2835" width="2.5703125" style="530" customWidth="1"/>
    <col min="2836" max="2836" width="6.140625" style="530" customWidth="1"/>
    <col min="2837" max="2837" width="2.5703125" style="530" customWidth="1"/>
    <col min="2838" max="2838" width="6.140625" style="530" customWidth="1"/>
    <col min="2839" max="2839" width="2.5703125" style="530" customWidth="1"/>
    <col min="2840" max="2840" width="6.140625" style="530" customWidth="1"/>
    <col min="2841" max="2841" width="2.5703125" style="530" customWidth="1"/>
    <col min="2842" max="2842" width="6.140625" style="530" customWidth="1"/>
    <col min="2843" max="3072" width="10.85546875" style="530"/>
    <col min="3073" max="3073" width="7.42578125" style="530" customWidth="1"/>
    <col min="3074" max="3074" width="6.140625" style="530" customWidth="1"/>
    <col min="3075" max="3075" width="2.5703125" style="530" customWidth="1"/>
    <col min="3076" max="3076" width="6.140625" style="530" customWidth="1"/>
    <col min="3077" max="3077" width="2.5703125" style="530" customWidth="1"/>
    <col min="3078" max="3078" width="6.140625" style="530" customWidth="1"/>
    <col min="3079" max="3079" width="2.5703125" style="530" customWidth="1"/>
    <col min="3080" max="3080" width="6.140625" style="530" customWidth="1"/>
    <col min="3081" max="3081" width="2.5703125" style="530" customWidth="1"/>
    <col min="3082" max="3082" width="6.140625" style="530" customWidth="1"/>
    <col min="3083" max="3083" width="2.5703125" style="530" customWidth="1"/>
    <col min="3084" max="3084" width="6.140625" style="530" customWidth="1"/>
    <col min="3085" max="3085" width="2.5703125" style="530" customWidth="1"/>
    <col min="3086" max="3086" width="6.140625" style="530" customWidth="1"/>
    <col min="3087" max="3087" width="2.5703125" style="530" customWidth="1"/>
    <col min="3088" max="3088" width="6.140625" style="530" customWidth="1"/>
    <col min="3089" max="3089" width="2.5703125" style="530" customWidth="1"/>
    <col min="3090" max="3090" width="6.140625" style="530" customWidth="1"/>
    <col min="3091" max="3091" width="2.5703125" style="530" customWidth="1"/>
    <col min="3092" max="3092" width="6.140625" style="530" customWidth="1"/>
    <col min="3093" max="3093" width="2.5703125" style="530" customWidth="1"/>
    <col min="3094" max="3094" width="6.140625" style="530" customWidth="1"/>
    <col min="3095" max="3095" width="2.5703125" style="530" customWidth="1"/>
    <col min="3096" max="3096" width="6.140625" style="530" customWidth="1"/>
    <col min="3097" max="3097" width="2.5703125" style="530" customWidth="1"/>
    <col min="3098" max="3098" width="6.140625" style="530" customWidth="1"/>
    <col min="3099" max="3328" width="10.85546875" style="530"/>
    <col min="3329" max="3329" width="7.42578125" style="530" customWidth="1"/>
    <col min="3330" max="3330" width="6.140625" style="530" customWidth="1"/>
    <col min="3331" max="3331" width="2.5703125" style="530" customWidth="1"/>
    <col min="3332" max="3332" width="6.140625" style="530" customWidth="1"/>
    <col min="3333" max="3333" width="2.5703125" style="530" customWidth="1"/>
    <col min="3334" max="3334" width="6.140625" style="530" customWidth="1"/>
    <col min="3335" max="3335" width="2.5703125" style="530" customWidth="1"/>
    <col min="3336" max="3336" width="6.140625" style="530" customWidth="1"/>
    <col min="3337" max="3337" width="2.5703125" style="530" customWidth="1"/>
    <col min="3338" max="3338" width="6.140625" style="530" customWidth="1"/>
    <col min="3339" max="3339" width="2.5703125" style="530" customWidth="1"/>
    <col min="3340" max="3340" width="6.140625" style="530" customWidth="1"/>
    <col min="3341" max="3341" width="2.5703125" style="530" customWidth="1"/>
    <col min="3342" max="3342" width="6.140625" style="530" customWidth="1"/>
    <col min="3343" max="3343" width="2.5703125" style="530" customWidth="1"/>
    <col min="3344" max="3344" width="6.140625" style="530" customWidth="1"/>
    <col min="3345" max="3345" width="2.5703125" style="530" customWidth="1"/>
    <col min="3346" max="3346" width="6.140625" style="530" customWidth="1"/>
    <col min="3347" max="3347" width="2.5703125" style="530" customWidth="1"/>
    <col min="3348" max="3348" width="6.140625" style="530" customWidth="1"/>
    <col min="3349" max="3349" width="2.5703125" style="530" customWidth="1"/>
    <col min="3350" max="3350" width="6.140625" style="530" customWidth="1"/>
    <col min="3351" max="3351" width="2.5703125" style="530" customWidth="1"/>
    <col min="3352" max="3352" width="6.140625" style="530" customWidth="1"/>
    <col min="3353" max="3353" width="2.5703125" style="530" customWidth="1"/>
    <col min="3354" max="3354" width="6.140625" style="530" customWidth="1"/>
    <col min="3355" max="3584" width="10.85546875" style="530"/>
    <col min="3585" max="3585" width="7.42578125" style="530" customWidth="1"/>
    <col min="3586" max="3586" width="6.140625" style="530" customWidth="1"/>
    <col min="3587" max="3587" width="2.5703125" style="530" customWidth="1"/>
    <col min="3588" max="3588" width="6.140625" style="530" customWidth="1"/>
    <col min="3589" max="3589" width="2.5703125" style="530" customWidth="1"/>
    <col min="3590" max="3590" width="6.140625" style="530" customWidth="1"/>
    <col min="3591" max="3591" width="2.5703125" style="530" customWidth="1"/>
    <col min="3592" max="3592" width="6.140625" style="530" customWidth="1"/>
    <col min="3593" max="3593" width="2.5703125" style="530" customWidth="1"/>
    <col min="3594" max="3594" width="6.140625" style="530" customWidth="1"/>
    <col min="3595" max="3595" width="2.5703125" style="530" customWidth="1"/>
    <col min="3596" max="3596" width="6.140625" style="530" customWidth="1"/>
    <col min="3597" max="3597" width="2.5703125" style="530" customWidth="1"/>
    <col min="3598" max="3598" width="6.140625" style="530" customWidth="1"/>
    <col min="3599" max="3599" width="2.5703125" style="530" customWidth="1"/>
    <col min="3600" max="3600" width="6.140625" style="530" customWidth="1"/>
    <col min="3601" max="3601" width="2.5703125" style="530" customWidth="1"/>
    <col min="3602" max="3602" width="6.140625" style="530" customWidth="1"/>
    <col min="3603" max="3603" width="2.5703125" style="530" customWidth="1"/>
    <col min="3604" max="3604" width="6.140625" style="530" customWidth="1"/>
    <col min="3605" max="3605" width="2.5703125" style="530" customWidth="1"/>
    <col min="3606" max="3606" width="6.140625" style="530" customWidth="1"/>
    <col min="3607" max="3607" width="2.5703125" style="530" customWidth="1"/>
    <col min="3608" max="3608" width="6.140625" style="530" customWidth="1"/>
    <col min="3609" max="3609" width="2.5703125" style="530" customWidth="1"/>
    <col min="3610" max="3610" width="6.140625" style="530" customWidth="1"/>
    <col min="3611" max="3840" width="10.85546875" style="530"/>
    <col min="3841" max="3841" width="7.42578125" style="530" customWidth="1"/>
    <col min="3842" max="3842" width="6.140625" style="530" customWidth="1"/>
    <col min="3843" max="3843" width="2.5703125" style="530" customWidth="1"/>
    <col min="3844" max="3844" width="6.140625" style="530" customWidth="1"/>
    <col min="3845" max="3845" width="2.5703125" style="530" customWidth="1"/>
    <col min="3846" max="3846" width="6.140625" style="530" customWidth="1"/>
    <col min="3847" max="3847" width="2.5703125" style="530" customWidth="1"/>
    <col min="3848" max="3848" width="6.140625" style="530" customWidth="1"/>
    <col min="3849" max="3849" width="2.5703125" style="530" customWidth="1"/>
    <col min="3850" max="3850" width="6.140625" style="530" customWidth="1"/>
    <col min="3851" max="3851" width="2.5703125" style="530" customWidth="1"/>
    <col min="3852" max="3852" width="6.140625" style="530" customWidth="1"/>
    <col min="3853" max="3853" width="2.5703125" style="530" customWidth="1"/>
    <col min="3854" max="3854" width="6.140625" style="530" customWidth="1"/>
    <col min="3855" max="3855" width="2.5703125" style="530" customWidth="1"/>
    <col min="3856" max="3856" width="6.140625" style="530" customWidth="1"/>
    <col min="3857" max="3857" width="2.5703125" style="530" customWidth="1"/>
    <col min="3858" max="3858" width="6.140625" style="530" customWidth="1"/>
    <col min="3859" max="3859" width="2.5703125" style="530" customWidth="1"/>
    <col min="3860" max="3860" width="6.140625" style="530" customWidth="1"/>
    <col min="3861" max="3861" width="2.5703125" style="530" customWidth="1"/>
    <col min="3862" max="3862" width="6.140625" style="530" customWidth="1"/>
    <col min="3863" max="3863" width="2.5703125" style="530" customWidth="1"/>
    <col min="3864" max="3864" width="6.140625" style="530" customWidth="1"/>
    <col min="3865" max="3865" width="2.5703125" style="530" customWidth="1"/>
    <col min="3866" max="3866" width="6.140625" style="530" customWidth="1"/>
    <col min="3867" max="4096" width="10.85546875" style="530"/>
    <col min="4097" max="4097" width="7.42578125" style="530" customWidth="1"/>
    <col min="4098" max="4098" width="6.140625" style="530" customWidth="1"/>
    <col min="4099" max="4099" width="2.5703125" style="530" customWidth="1"/>
    <col min="4100" max="4100" width="6.140625" style="530" customWidth="1"/>
    <col min="4101" max="4101" width="2.5703125" style="530" customWidth="1"/>
    <col min="4102" max="4102" width="6.140625" style="530" customWidth="1"/>
    <col min="4103" max="4103" width="2.5703125" style="530" customWidth="1"/>
    <col min="4104" max="4104" width="6.140625" style="530" customWidth="1"/>
    <col min="4105" max="4105" width="2.5703125" style="530" customWidth="1"/>
    <col min="4106" max="4106" width="6.140625" style="530" customWidth="1"/>
    <col min="4107" max="4107" width="2.5703125" style="530" customWidth="1"/>
    <col min="4108" max="4108" width="6.140625" style="530" customWidth="1"/>
    <col min="4109" max="4109" width="2.5703125" style="530" customWidth="1"/>
    <col min="4110" max="4110" width="6.140625" style="530" customWidth="1"/>
    <col min="4111" max="4111" width="2.5703125" style="530" customWidth="1"/>
    <col min="4112" max="4112" width="6.140625" style="530" customWidth="1"/>
    <col min="4113" max="4113" width="2.5703125" style="530" customWidth="1"/>
    <col min="4114" max="4114" width="6.140625" style="530" customWidth="1"/>
    <col min="4115" max="4115" width="2.5703125" style="530" customWidth="1"/>
    <col min="4116" max="4116" width="6.140625" style="530" customWidth="1"/>
    <col min="4117" max="4117" width="2.5703125" style="530" customWidth="1"/>
    <col min="4118" max="4118" width="6.140625" style="530" customWidth="1"/>
    <col min="4119" max="4119" width="2.5703125" style="530" customWidth="1"/>
    <col min="4120" max="4120" width="6.140625" style="530" customWidth="1"/>
    <col min="4121" max="4121" width="2.5703125" style="530" customWidth="1"/>
    <col min="4122" max="4122" width="6.140625" style="530" customWidth="1"/>
    <col min="4123" max="4352" width="10.85546875" style="530"/>
    <col min="4353" max="4353" width="7.42578125" style="530" customWidth="1"/>
    <col min="4354" max="4354" width="6.140625" style="530" customWidth="1"/>
    <col min="4355" max="4355" width="2.5703125" style="530" customWidth="1"/>
    <col min="4356" max="4356" width="6.140625" style="530" customWidth="1"/>
    <col min="4357" max="4357" width="2.5703125" style="530" customWidth="1"/>
    <col min="4358" max="4358" width="6.140625" style="530" customWidth="1"/>
    <col min="4359" max="4359" width="2.5703125" style="530" customWidth="1"/>
    <col min="4360" max="4360" width="6.140625" style="530" customWidth="1"/>
    <col min="4361" max="4361" width="2.5703125" style="530" customWidth="1"/>
    <col min="4362" max="4362" width="6.140625" style="530" customWidth="1"/>
    <col min="4363" max="4363" width="2.5703125" style="530" customWidth="1"/>
    <col min="4364" max="4364" width="6.140625" style="530" customWidth="1"/>
    <col min="4365" max="4365" width="2.5703125" style="530" customWidth="1"/>
    <col min="4366" max="4366" width="6.140625" style="530" customWidth="1"/>
    <col min="4367" max="4367" width="2.5703125" style="530" customWidth="1"/>
    <col min="4368" max="4368" width="6.140625" style="530" customWidth="1"/>
    <col min="4369" max="4369" width="2.5703125" style="530" customWidth="1"/>
    <col min="4370" max="4370" width="6.140625" style="530" customWidth="1"/>
    <col min="4371" max="4371" width="2.5703125" style="530" customWidth="1"/>
    <col min="4372" max="4372" width="6.140625" style="530" customWidth="1"/>
    <col min="4373" max="4373" width="2.5703125" style="530" customWidth="1"/>
    <col min="4374" max="4374" width="6.140625" style="530" customWidth="1"/>
    <col min="4375" max="4375" width="2.5703125" style="530" customWidth="1"/>
    <col min="4376" max="4376" width="6.140625" style="530" customWidth="1"/>
    <col min="4377" max="4377" width="2.5703125" style="530" customWidth="1"/>
    <col min="4378" max="4378" width="6.140625" style="530" customWidth="1"/>
    <col min="4379" max="4608" width="10.85546875" style="530"/>
    <col min="4609" max="4609" width="7.42578125" style="530" customWidth="1"/>
    <col min="4610" max="4610" width="6.140625" style="530" customWidth="1"/>
    <col min="4611" max="4611" width="2.5703125" style="530" customWidth="1"/>
    <col min="4612" max="4612" width="6.140625" style="530" customWidth="1"/>
    <col min="4613" max="4613" width="2.5703125" style="530" customWidth="1"/>
    <col min="4614" max="4614" width="6.140625" style="530" customWidth="1"/>
    <col min="4615" max="4615" width="2.5703125" style="530" customWidth="1"/>
    <col min="4616" max="4616" width="6.140625" style="530" customWidth="1"/>
    <col min="4617" max="4617" width="2.5703125" style="530" customWidth="1"/>
    <col min="4618" max="4618" width="6.140625" style="530" customWidth="1"/>
    <col min="4619" max="4619" width="2.5703125" style="530" customWidth="1"/>
    <col min="4620" max="4620" width="6.140625" style="530" customWidth="1"/>
    <col min="4621" max="4621" width="2.5703125" style="530" customWidth="1"/>
    <col min="4622" max="4622" width="6.140625" style="530" customWidth="1"/>
    <col min="4623" max="4623" width="2.5703125" style="530" customWidth="1"/>
    <col min="4624" max="4624" width="6.140625" style="530" customWidth="1"/>
    <col min="4625" max="4625" width="2.5703125" style="530" customWidth="1"/>
    <col min="4626" max="4626" width="6.140625" style="530" customWidth="1"/>
    <col min="4627" max="4627" width="2.5703125" style="530" customWidth="1"/>
    <col min="4628" max="4628" width="6.140625" style="530" customWidth="1"/>
    <col min="4629" max="4629" width="2.5703125" style="530" customWidth="1"/>
    <col min="4630" max="4630" width="6.140625" style="530" customWidth="1"/>
    <col min="4631" max="4631" width="2.5703125" style="530" customWidth="1"/>
    <col min="4632" max="4632" width="6.140625" style="530" customWidth="1"/>
    <col min="4633" max="4633" width="2.5703125" style="530" customWidth="1"/>
    <col min="4634" max="4634" width="6.140625" style="530" customWidth="1"/>
    <col min="4635" max="4864" width="10.85546875" style="530"/>
    <col min="4865" max="4865" width="7.42578125" style="530" customWidth="1"/>
    <col min="4866" max="4866" width="6.140625" style="530" customWidth="1"/>
    <col min="4867" max="4867" width="2.5703125" style="530" customWidth="1"/>
    <col min="4868" max="4868" width="6.140625" style="530" customWidth="1"/>
    <col min="4869" max="4869" width="2.5703125" style="530" customWidth="1"/>
    <col min="4870" max="4870" width="6.140625" style="530" customWidth="1"/>
    <col min="4871" max="4871" width="2.5703125" style="530" customWidth="1"/>
    <col min="4872" max="4872" width="6.140625" style="530" customWidth="1"/>
    <col min="4873" max="4873" width="2.5703125" style="530" customWidth="1"/>
    <col min="4874" max="4874" width="6.140625" style="530" customWidth="1"/>
    <col min="4875" max="4875" width="2.5703125" style="530" customWidth="1"/>
    <col min="4876" max="4876" width="6.140625" style="530" customWidth="1"/>
    <col min="4877" max="4877" width="2.5703125" style="530" customWidth="1"/>
    <col min="4878" max="4878" width="6.140625" style="530" customWidth="1"/>
    <col min="4879" max="4879" width="2.5703125" style="530" customWidth="1"/>
    <col min="4880" max="4880" width="6.140625" style="530" customWidth="1"/>
    <col min="4881" max="4881" width="2.5703125" style="530" customWidth="1"/>
    <col min="4882" max="4882" width="6.140625" style="530" customWidth="1"/>
    <col min="4883" max="4883" width="2.5703125" style="530" customWidth="1"/>
    <col min="4884" max="4884" width="6.140625" style="530" customWidth="1"/>
    <col min="4885" max="4885" width="2.5703125" style="530" customWidth="1"/>
    <col min="4886" max="4886" width="6.140625" style="530" customWidth="1"/>
    <col min="4887" max="4887" width="2.5703125" style="530" customWidth="1"/>
    <col min="4888" max="4888" width="6.140625" style="530" customWidth="1"/>
    <col min="4889" max="4889" width="2.5703125" style="530" customWidth="1"/>
    <col min="4890" max="4890" width="6.140625" style="530" customWidth="1"/>
    <col min="4891" max="5120" width="10.85546875" style="530"/>
    <col min="5121" max="5121" width="7.42578125" style="530" customWidth="1"/>
    <col min="5122" max="5122" width="6.140625" style="530" customWidth="1"/>
    <col min="5123" max="5123" width="2.5703125" style="530" customWidth="1"/>
    <col min="5124" max="5124" width="6.140625" style="530" customWidth="1"/>
    <col min="5125" max="5125" width="2.5703125" style="530" customWidth="1"/>
    <col min="5126" max="5126" width="6.140625" style="530" customWidth="1"/>
    <col min="5127" max="5127" width="2.5703125" style="530" customWidth="1"/>
    <col min="5128" max="5128" width="6.140625" style="530" customWidth="1"/>
    <col min="5129" max="5129" width="2.5703125" style="530" customWidth="1"/>
    <col min="5130" max="5130" width="6.140625" style="530" customWidth="1"/>
    <col min="5131" max="5131" width="2.5703125" style="530" customWidth="1"/>
    <col min="5132" max="5132" width="6.140625" style="530" customWidth="1"/>
    <col min="5133" max="5133" width="2.5703125" style="530" customWidth="1"/>
    <col min="5134" max="5134" width="6.140625" style="530" customWidth="1"/>
    <col min="5135" max="5135" width="2.5703125" style="530" customWidth="1"/>
    <col min="5136" max="5136" width="6.140625" style="530" customWidth="1"/>
    <col min="5137" max="5137" width="2.5703125" style="530" customWidth="1"/>
    <col min="5138" max="5138" width="6.140625" style="530" customWidth="1"/>
    <col min="5139" max="5139" width="2.5703125" style="530" customWidth="1"/>
    <col min="5140" max="5140" width="6.140625" style="530" customWidth="1"/>
    <col min="5141" max="5141" width="2.5703125" style="530" customWidth="1"/>
    <col min="5142" max="5142" width="6.140625" style="530" customWidth="1"/>
    <col min="5143" max="5143" width="2.5703125" style="530" customWidth="1"/>
    <col min="5144" max="5144" width="6.140625" style="530" customWidth="1"/>
    <col min="5145" max="5145" width="2.5703125" style="530" customWidth="1"/>
    <col min="5146" max="5146" width="6.140625" style="530" customWidth="1"/>
    <col min="5147" max="5376" width="10.85546875" style="530"/>
    <col min="5377" max="5377" width="7.42578125" style="530" customWidth="1"/>
    <col min="5378" max="5378" width="6.140625" style="530" customWidth="1"/>
    <col min="5379" max="5379" width="2.5703125" style="530" customWidth="1"/>
    <col min="5380" max="5380" width="6.140625" style="530" customWidth="1"/>
    <col min="5381" max="5381" width="2.5703125" style="530" customWidth="1"/>
    <col min="5382" max="5382" width="6.140625" style="530" customWidth="1"/>
    <col min="5383" max="5383" width="2.5703125" style="530" customWidth="1"/>
    <col min="5384" max="5384" width="6.140625" style="530" customWidth="1"/>
    <col min="5385" max="5385" width="2.5703125" style="530" customWidth="1"/>
    <col min="5386" max="5386" width="6.140625" style="530" customWidth="1"/>
    <col min="5387" max="5387" width="2.5703125" style="530" customWidth="1"/>
    <col min="5388" max="5388" width="6.140625" style="530" customWidth="1"/>
    <col min="5389" max="5389" width="2.5703125" style="530" customWidth="1"/>
    <col min="5390" max="5390" width="6.140625" style="530" customWidth="1"/>
    <col min="5391" max="5391" width="2.5703125" style="530" customWidth="1"/>
    <col min="5392" max="5392" width="6.140625" style="530" customWidth="1"/>
    <col min="5393" max="5393" width="2.5703125" style="530" customWidth="1"/>
    <col min="5394" max="5394" width="6.140625" style="530" customWidth="1"/>
    <col min="5395" max="5395" width="2.5703125" style="530" customWidth="1"/>
    <col min="5396" max="5396" width="6.140625" style="530" customWidth="1"/>
    <col min="5397" max="5397" width="2.5703125" style="530" customWidth="1"/>
    <col min="5398" max="5398" width="6.140625" style="530" customWidth="1"/>
    <col min="5399" max="5399" width="2.5703125" style="530" customWidth="1"/>
    <col min="5400" max="5400" width="6.140625" style="530" customWidth="1"/>
    <col min="5401" max="5401" width="2.5703125" style="530" customWidth="1"/>
    <col min="5402" max="5402" width="6.140625" style="530" customWidth="1"/>
    <col min="5403" max="5632" width="10.85546875" style="530"/>
    <col min="5633" max="5633" width="7.42578125" style="530" customWidth="1"/>
    <col min="5634" max="5634" width="6.140625" style="530" customWidth="1"/>
    <col min="5635" max="5635" width="2.5703125" style="530" customWidth="1"/>
    <col min="5636" max="5636" width="6.140625" style="530" customWidth="1"/>
    <col min="5637" max="5637" width="2.5703125" style="530" customWidth="1"/>
    <col min="5638" max="5638" width="6.140625" style="530" customWidth="1"/>
    <col min="5639" max="5639" width="2.5703125" style="530" customWidth="1"/>
    <col min="5640" max="5640" width="6.140625" style="530" customWidth="1"/>
    <col min="5641" max="5641" width="2.5703125" style="530" customWidth="1"/>
    <col min="5642" max="5642" width="6.140625" style="530" customWidth="1"/>
    <col min="5643" max="5643" width="2.5703125" style="530" customWidth="1"/>
    <col min="5644" max="5644" width="6.140625" style="530" customWidth="1"/>
    <col min="5645" max="5645" width="2.5703125" style="530" customWidth="1"/>
    <col min="5646" max="5646" width="6.140625" style="530" customWidth="1"/>
    <col min="5647" max="5647" width="2.5703125" style="530" customWidth="1"/>
    <col min="5648" max="5648" width="6.140625" style="530" customWidth="1"/>
    <col min="5649" max="5649" width="2.5703125" style="530" customWidth="1"/>
    <col min="5650" max="5650" width="6.140625" style="530" customWidth="1"/>
    <col min="5651" max="5651" width="2.5703125" style="530" customWidth="1"/>
    <col min="5652" max="5652" width="6.140625" style="530" customWidth="1"/>
    <col min="5653" max="5653" width="2.5703125" style="530" customWidth="1"/>
    <col min="5654" max="5654" width="6.140625" style="530" customWidth="1"/>
    <col min="5655" max="5655" width="2.5703125" style="530" customWidth="1"/>
    <col min="5656" max="5656" width="6.140625" style="530" customWidth="1"/>
    <col min="5657" max="5657" width="2.5703125" style="530" customWidth="1"/>
    <col min="5658" max="5658" width="6.140625" style="530" customWidth="1"/>
    <col min="5659" max="5888" width="10.85546875" style="530"/>
    <col min="5889" max="5889" width="7.42578125" style="530" customWidth="1"/>
    <col min="5890" max="5890" width="6.140625" style="530" customWidth="1"/>
    <col min="5891" max="5891" width="2.5703125" style="530" customWidth="1"/>
    <col min="5892" max="5892" width="6.140625" style="530" customWidth="1"/>
    <col min="5893" max="5893" width="2.5703125" style="530" customWidth="1"/>
    <col min="5894" max="5894" width="6.140625" style="530" customWidth="1"/>
    <col min="5895" max="5895" width="2.5703125" style="530" customWidth="1"/>
    <col min="5896" max="5896" width="6.140625" style="530" customWidth="1"/>
    <col min="5897" max="5897" width="2.5703125" style="530" customWidth="1"/>
    <col min="5898" max="5898" width="6.140625" style="530" customWidth="1"/>
    <col min="5899" max="5899" width="2.5703125" style="530" customWidth="1"/>
    <col min="5900" max="5900" width="6.140625" style="530" customWidth="1"/>
    <col min="5901" max="5901" width="2.5703125" style="530" customWidth="1"/>
    <col min="5902" max="5902" width="6.140625" style="530" customWidth="1"/>
    <col min="5903" max="5903" width="2.5703125" style="530" customWidth="1"/>
    <col min="5904" max="5904" width="6.140625" style="530" customWidth="1"/>
    <col min="5905" max="5905" width="2.5703125" style="530" customWidth="1"/>
    <col min="5906" max="5906" width="6.140625" style="530" customWidth="1"/>
    <col min="5907" max="5907" width="2.5703125" style="530" customWidth="1"/>
    <col min="5908" max="5908" width="6.140625" style="530" customWidth="1"/>
    <col min="5909" max="5909" width="2.5703125" style="530" customWidth="1"/>
    <col min="5910" max="5910" width="6.140625" style="530" customWidth="1"/>
    <col min="5911" max="5911" width="2.5703125" style="530" customWidth="1"/>
    <col min="5912" max="5912" width="6.140625" style="530" customWidth="1"/>
    <col min="5913" max="5913" width="2.5703125" style="530" customWidth="1"/>
    <col min="5914" max="5914" width="6.140625" style="530" customWidth="1"/>
    <col min="5915" max="6144" width="10.85546875" style="530"/>
    <col min="6145" max="6145" width="7.42578125" style="530" customWidth="1"/>
    <col min="6146" max="6146" width="6.140625" style="530" customWidth="1"/>
    <col min="6147" max="6147" width="2.5703125" style="530" customWidth="1"/>
    <col min="6148" max="6148" width="6.140625" style="530" customWidth="1"/>
    <col min="6149" max="6149" width="2.5703125" style="530" customWidth="1"/>
    <col min="6150" max="6150" width="6.140625" style="530" customWidth="1"/>
    <col min="6151" max="6151" width="2.5703125" style="530" customWidth="1"/>
    <col min="6152" max="6152" width="6.140625" style="530" customWidth="1"/>
    <col min="6153" max="6153" width="2.5703125" style="530" customWidth="1"/>
    <col min="6154" max="6154" width="6.140625" style="530" customWidth="1"/>
    <col min="6155" max="6155" width="2.5703125" style="530" customWidth="1"/>
    <col min="6156" max="6156" width="6.140625" style="530" customWidth="1"/>
    <col min="6157" max="6157" width="2.5703125" style="530" customWidth="1"/>
    <col min="6158" max="6158" width="6.140625" style="530" customWidth="1"/>
    <col min="6159" max="6159" width="2.5703125" style="530" customWidth="1"/>
    <col min="6160" max="6160" width="6.140625" style="530" customWidth="1"/>
    <col min="6161" max="6161" width="2.5703125" style="530" customWidth="1"/>
    <col min="6162" max="6162" width="6.140625" style="530" customWidth="1"/>
    <col min="6163" max="6163" width="2.5703125" style="530" customWidth="1"/>
    <col min="6164" max="6164" width="6.140625" style="530" customWidth="1"/>
    <col min="6165" max="6165" width="2.5703125" style="530" customWidth="1"/>
    <col min="6166" max="6166" width="6.140625" style="530" customWidth="1"/>
    <col min="6167" max="6167" width="2.5703125" style="530" customWidth="1"/>
    <col min="6168" max="6168" width="6.140625" style="530" customWidth="1"/>
    <col min="6169" max="6169" width="2.5703125" style="530" customWidth="1"/>
    <col min="6170" max="6170" width="6.140625" style="530" customWidth="1"/>
    <col min="6171" max="6400" width="10.85546875" style="530"/>
    <col min="6401" max="6401" width="7.42578125" style="530" customWidth="1"/>
    <col min="6402" max="6402" width="6.140625" style="530" customWidth="1"/>
    <col min="6403" max="6403" width="2.5703125" style="530" customWidth="1"/>
    <col min="6404" max="6404" width="6.140625" style="530" customWidth="1"/>
    <col min="6405" max="6405" width="2.5703125" style="530" customWidth="1"/>
    <col min="6406" max="6406" width="6.140625" style="530" customWidth="1"/>
    <col min="6407" max="6407" width="2.5703125" style="530" customWidth="1"/>
    <col min="6408" max="6408" width="6.140625" style="530" customWidth="1"/>
    <col min="6409" max="6409" width="2.5703125" style="530" customWidth="1"/>
    <col min="6410" max="6410" width="6.140625" style="530" customWidth="1"/>
    <col min="6411" max="6411" width="2.5703125" style="530" customWidth="1"/>
    <col min="6412" max="6412" width="6.140625" style="530" customWidth="1"/>
    <col min="6413" max="6413" width="2.5703125" style="530" customWidth="1"/>
    <col min="6414" max="6414" width="6.140625" style="530" customWidth="1"/>
    <col min="6415" max="6415" width="2.5703125" style="530" customWidth="1"/>
    <col min="6416" max="6416" width="6.140625" style="530" customWidth="1"/>
    <col min="6417" max="6417" width="2.5703125" style="530" customWidth="1"/>
    <col min="6418" max="6418" width="6.140625" style="530" customWidth="1"/>
    <col min="6419" max="6419" width="2.5703125" style="530" customWidth="1"/>
    <col min="6420" max="6420" width="6.140625" style="530" customWidth="1"/>
    <col min="6421" max="6421" width="2.5703125" style="530" customWidth="1"/>
    <col min="6422" max="6422" width="6.140625" style="530" customWidth="1"/>
    <col min="6423" max="6423" width="2.5703125" style="530" customWidth="1"/>
    <col min="6424" max="6424" width="6.140625" style="530" customWidth="1"/>
    <col min="6425" max="6425" width="2.5703125" style="530" customWidth="1"/>
    <col min="6426" max="6426" width="6.140625" style="530" customWidth="1"/>
    <col min="6427" max="6656" width="10.85546875" style="530"/>
    <col min="6657" max="6657" width="7.42578125" style="530" customWidth="1"/>
    <col min="6658" max="6658" width="6.140625" style="530" customWidth="1"/>
    <col min="6659" max="6659" width="2.5703125" style="530" customWidth="1"/>
    <col min="6660" max="6660" width="6.140625" style="530" customWidth="1"/>
    <col min="6661" max="6661" width="2.5703125" style="530" customWidth="1"/>
    <col min="6662" max="6662" width="6.140625" style="530" customWidth="1"/>
    <col min="6663" max="6663" width="2.5703125" style="530" customWidth="1"/>
    <col min="6664" max="6664" width="6.140625" style="530" customWidth="1"/>
    <col min="6665" max="6665" width="2.5703125" style="530" customWidth="1"/>
    <col min="6666" max="6666" width="6.140625" style="530" customWidth="1"/>
    <col min="6667" max="6667" width="2.5703125" style="530" customWidth="1"/>
    <col min="6668" max="6668" width="6.140625" style="530" customWidth="1"/>
    <col min="6669" max="6669" width="2.5703125" style="530" customWidth="1"/>
    <col min="6670" max="6670" width="6.140625" style="530" customWidth="1"/>
    <col min="6671" max="6671" width="2.5703125" style="530" customWidth="1"/>
    <col min="6672" max="6672" width="6.140625" style="530" customWidth="1"/>
    <col min="6673" max="6673" width="2.5703125" style="530" customWidth="1"/>
    <col min="6674" max="6674" width="6.140625" style="530" customWidth="1"/>
    <col min="6675" max="6675" width="2.5703125" style="530" customWidth="1"/>
    <col min="6676" max="6676" width="6.140625" style="530" customWidth="1"/>
    <col min="6677" max="6677" width="2.5703125" style="530" customWidth="1"/>
    <col min="6678" max="6678" width="6.140625" style="530" customWidth="1"/>
    <col min="6679" max="6679" width="2.5703125" style="530" customWidth="1"/>
    <col min="6680" max="6680" width="6.140625" style="530" customWidth="1"/>
    <col min="6681" max="6681" width="2.5703125" style="530" customWidth="1"/>
    <col min="6682" max="6682" width="6.140625" style="530" customWidth="1"/>
    <col min="6683" max="6912" width="10.85546875" style="530"/>
    <col min="6913" max="6913" width="7.42578125" style="530" customWidth="1"/>
    <col min="6914" max="6914" width="6.140625" style="530" customWidth="1"/>
    <col min="6915" max="6915" width="2.5703125" style="530" customWidth="1"/>
    <col min="6916" max="6916" width="6.140625" style="530" customWidth="1"/>
    <col min="6917" max="6917" width="2.5703125" style="530" customWidth="1"/>
    <col min="6918" max="6918" width="6.140625" style="530" customWidth="1"/>
    <col min="6919" max="6919" width="2.5703125" style="530" customWidth="1"/>
    <col min="6920" max="6920" width="6.140625" style="530" customWidth="1"/>
    <col min="6921" max="6921" width="2.5703125" style="530" customWidth="1"/>
    <col min="6922" max="6922" width="6.140625" style="530" customWidth="1"/>
    <col min="6923" max="6923" width="2.5703125" style="530" customWidth="1"/>
    <col min="6924" max="6924" width="6.140625" style="530" customWidth="1"/>
    <col min="6925" max="6925" width="2.5703125" style="530" customWidth="1"/>
    <col min="6926" max="6926" width="6.140625" style="530" customWidth="1"/>
    <col min="6927" max="6927" width="2.5703125" style="530" customWidth="1"/>
    <col min="6928" max="6928" width="6.140625" style="530" customWidth="1"/>
    <col min="6929" max="6929" width="2.5703125" style="530" customWidth="1"/>
    <col min="6930" max="6930" width="6.140625" style="530" customWidth="1"/>
    <col min="6931" max="6931" width="2.5703125" style="530" customWidth="1"/>
    <col min="6932" max="6932" width="6.140625" style="530" customWidth="1"/>
    <col min="6933" max="6933" width="2.5703125" style="530" customWidth="1"/>
    <col min="6934" max="6934" width="6.140625" style="530" customWidth="1"/>
    <col min="6935" max="6935" width="2.5703125" style="530" customWidth="1"/>
    <col min="6936" max="6936" width="6.140625" style="530" customWidth="1"/>
    <col min="6937" max="6937" width="2.5703125" style="530" customWidth="1"/>
    <col min="6938" max="6938" width="6.140625" style="530" customWidth="1"/>
    <col min="6939" max="7168" width="10.85546875" style="530"/>
    <col min="7169" max="7169" width="7.42578125" style="530" customWidth="1"/>
    <col min="7170" max="7170" width="6.140625" style="530" customWidth="1"/>
    <col min="7171" max="7171" width="2.5703125" style="530" customWidth="1"/>
    <col min="7172" max="7172" width="6.140625" style="530" customWidth="1"/>
    <col min="7173" max="7173" width="2.5703125" style="530" customWidth="1"/>
    <col min="7174" max="7174" width="6.140625" style="530" customWidth="1"/>
    <col min="7175" max="7175" width="2.5703125" style="530" customWidth="1"/>
    <col min="7176" max="7176" width="6.140625" style="530" customWidth="1"/>
    <col min="7177" max="7177" width="2.5703125" style="530" customWidth="1"/>
    <col min="7178" max="7178" width="6.140625" style="530" customWidth="1"/>
    <col min="7179" max="7179" width="2.5703125" style="530" customWidth="1"/>
    <col min="7180" max="7180" width="6.140625" style="530" customWidth="1"/>
    <col min="7181" max="7181" width="2.5703125" style="530" customWidth="1"/>
    <col min="7182" max="7182" width="6.140625" style="530" customWidth="1"/>
    <col min="7183" max="7183" width="2.5703125" style="530" customWidth="1"/>
    <col min="7184" max="7184" width="6.140625" style="530" customWidth="1"/>
    <col min="7185" max="7185" width="2.5703125" style="530" customWidth="1"/>
    <col min="7186" max="7186" width="6.140625" style="530" customWidth="1"/>
    <col min="7187" max="7187" width="2.5703125" style="530" customWidth="1"/>
    <col min="7188" max="7188" width="6.140625" style="530" customWidth="1"/>
    <col min="7189" max="7189" width="2.5703125" style="530" customWidth="1"/>
    <col min="7190" max="7190" width="6.140625" style="530" customWidth="1"/>
    <col min="7191" max="7191" width="2.5703125" style="530" customWidth="1"/>
    <col min="7192" max="7192" width="6.140625" style="530" customWidth="1"/>
    <col min="7193" max="7193" width="2.5703125" style="530" customWidth="1"/>
    <col min="7194" max="7194" width="6.140625" style="530" customWidth="1"/>
    <col min="7195" max="7424" width="10.85546875" style="530"/>
    <col min="7425" max="7425" width="7.42578125" style="530" customWidth="1"/>
    <col min="7426" max="7426" width="6.140625" style="530" customWidth="1"/>
    <col min="7427" max="7427" width="2.5703125" style="530" customWidth="1"/>
    <col min="7428" max="7428" width="6.140625" style="530" customWidth="1"/>
    <col min="7429" max="7429" width="2.5703125" style="530" customWidth="1"/>
    <col min="7430" max="7430" width="6.140625" style="530" customWidth="1"/>
    <col min="7431" max="7431" width="2.5703125" style="530" customWidth="1"/>
    <col min="7432" max="7432" width="6.140625" style="530" customWidth="1"/>
    <col min="7433" max="7433" width="2.5703125" style="530" customWidth="1"/>
    <col min="7434" max="7434" width="6.140625" style="530" customWidth="1"/>
    <col min="7435" max="7435" width="2.5703125" style="530" customWidth="1"/>
    <col min="7436" max="7436" width="6.140625" style="530" customWidth="1"/>
    <col min="7437" max="7437" width="2.5703125" style="530" customWidth="1"/>
    <col min="7438" max="7438" width="6.140625" style="530" customWidth="1"/>
    <col min="7439" max="7439" width="2.5703125" style="530" customWidth="1"/>
    <col min="7440" max="7440" width="6.140625" style="530" customWidth="1"/>
    <col min="7441" max="7441" width="2.5703125" style="530" customWidth="1"/>
    <col min="7442" max="7442" width="6.140625" style="530" customWidth="1"/>
    <col min="7443" max="7443" width="2.5703125" style="530" customWidth="1"/>
    <col min="7444" max="7444" width="6.140625" style="530" customWidth="1"/>
    <col min="7445" max="7445" width="2.5703125" style="530" customWidth="1"/>
    <col min="7446" max="7446" width="6.140625" style="530" customWidth="1"/>
    <col min="7447" max="7447" width="2.5703125" style="530" customWidth="1"/>
    <col min="7448" max="7448" width="6.140625" style="530" customWidth="1"/>
    <col min="7449" max="7449" width="2.5703125" style="530" customWidth="1"/>
    <col min="7450" max="7450" width="6.140625" style="530" customWidth="1"/>
    <col min="7451" max="7680" width="10.85546875" style="530"/>
    <col min="7681" max="7681" width="7.42578125" style="530" customWidth="1"/>
    <col min="7682" max="7682" width="6.140625" style="530" customWidth="1"/>
    <col min="7683" max="7683" width="2.5703125" style="530" customWidth="1"/>
    <col min="7684" max="7684" width="6.140625" style="530" customWidth="1"/>
    <col min="7685" max="7685" width="2.5703125" style="530" customWidth="1"/>
    <col min="7686" max="7686" width="6.140625" style="530" customWidth="1"/>
    <col min="7687" max="7687" width="2.5703125" style="530" customWidth="1"/>
    <col min="7688" max="7688" width="6.140625" style="530" customWidth="1"/>
    <col min="7689" max="7689" width="2.5703125" style="530" customWidth="1"/>
    <col min="7690" max="7690" width="6.140625" style="530" customWidth="1"/>
    <col min="7691" max="7691" width="2.5703125" style="530" customWidth="1"/>
    <col min="7692" max="7692" width="6.140625" style="530" customWidth="1"/>
    <col min="7693" max="7693" width="2.5703125" style="530" customWidth="1"/>
    <col min="7694" max="7694" width="6.140625" style="530" customWidth="1"/>
    <col min="7695" max="7695" width="2.5703125" style="530" customWidth="1"/>
    <col min="7696" max="7696" width="6.140625" style="530" customWidth="1"/>
    <col min="7697" max="7697" width="2.5703125" style="530" customWidth="1"/>
    <col min="7698" max="7698" width="6.140625" style="530" customWidth="1"/>
    <col min="7699" max="7699" width="2.5703125" style="530" customWidth="1"/>
    <col min="7700" max="7700" width="6.140625" style="530" customWidth="1"/>
    <col min="7701" max="7701" width="2.5703125" style="530" customWidth="1"/>
    <col min="7702" max="7702" width="6.140625" style="530" customWidth="1"/>
    <col min="7703" max="7703" width="2.5703125" style="530" customWidth="1"/>
    <col min="7704" max="7704" width="6.140625" style="530" customWidth="1"/>
    <col min="7705" max="7705" width="2.5703125" style="530" customWidth="1"/>
    <col min="7706" max="7706" width="6.140625" style="530" customWidth="1"/>
    <col min="7707" max="7936" width="10.85546875" style="530"/>
    <col min="7937" max="7937" width="7.42578125" style="530" customWidth="1"/>
    <col min="7938" max="7938" width="6.140625" style="530" customWidth="1"/>
    <col min="7939" max="7939" width="2.5703125" style="530" customWidth="1"/>
    <col min="7940" max="7940" width="6.140625" style="530" customWidth="1"/>
    <col min="7941" max="7941" width="2.5703125" style="530" customWidth="1"/>
    <col min="7942" max="7942" width="6.140625" style="530" customWidth="1"/>
    <col min="7943" max="7943" width="2.5703125" style="530" customWidth="1"/>
    <col min="7944" max="7944" width="6.140625" style="530" customWidth="1"/>
    <col min="7945" max="7945" width="2.5703125" style="530" customWidth="1"/>
    <col min="7946" max="7946" width="6.140625" style="530" customWidth="1"/>
    <col min="7947" max="7947" width="2.5703125" style="530" customWidth="1"/>
    <col min="7948" max="7948" width="6.140625" style="530" customWidth="1"/>
    <col min="7949" max="7949" width="2.5703125" style="530" customWidth="1"/>
    <col min="7950" max="7950" width="6.140625" style="530" customWidth="1"/>
    <col min="7951" max="7951" width="2.5703125" style="530" customWidth="1"/>
    <col min="7952" max="7952" width="6.140625" style="530" customWidth="1"/>
    <col min="7953" max="7953" width="2.5703125" style="530" customWidth="1"/>
    <col min="7954" max="7954" width="6.140625" style="530" customWidth="1"/>
    <col min="7955" max="7955" width="2.5703125" style="530" customWidth="1"/>
    <col min="7956" max="7956" width="6.140625" style="530" customWidth="1"/>
    <col min="7957" max="7957" width="2.5703125" style="530" customWidth="1"/>
    <col min="7958" max="7958" width="6.140625" style="530" customWidth="1"/>
    <col min="7959" max="7959" width="2.5703125" style="530" customWidth="1"/>
    <col min="7960" max="7960" width="6.140625" style="530" customWidth="1"/>
    <col min="7961" max="7961" width="2.5703125" style="530" customWidth="1"/>
    <col min="7962" max="7962" width="6.140625" style="530" customWidth="1"/>
    <col min="7963" max="8192" width="10.85546875" style="530"/>
    <col min="8193" max="8193" width="7.42578125" style="530" customWidth="1"/>
    <col min="8194" max="8194" width="6.140625" style="530" customWidth="1"/>
    <col min="8195" max="8195" width="2.5703125" style="530" customWidth="1"/>
    <col min="8196" max="8196" width="6.140625" style="530" customWidth="1"/>
    <col min="8197" max="8197" width="2.5703125" style="530" customWidth="1"/>
    <col min="8198" max="8198" width="6.140625" style="530" customWidth="1"/>
    <col min="8199" max="8199" width="2.5703125" style="530" customWidth="1"/>
    <col min="8200" max="8200" width="6.140625" style="530" customWidth="1"/>
    <col min="8201" max="8201" width="2.5703125" style="530" customWidth="1"/>
    <col min="8202" max="8202" width="6.140625" style="530" customWidth="1"/>
    <col min="8203" max="8203" width="2.5703125" style="530" customWidth="1"/>
    <col min="8204" max="8204" width="6.140625" style="530" customWidth="1"/>
    <col min="8205" max="8205" width="2.5703125" style="530" customWidth="1"/>
    <col min="8206" max="8206" width="6.140625" style="530" customWidth="1"/>
    <col min="8207" max="8207" width="2.5703125" style="530" customWidth="1"/>
    <col min="8208" max="8208" width="6.140625" style="530" customWidth="1"/>
    <col min="8209" max="8209" width="2.5703125" style="530" customWidth="1"/>
    <col min="8210" max="8210" width="6.140625" style="530" customWidth="1"/>
    <col min="8211" max="8211" width="2.5703125" style="530" customWidth="1"/>
    <col min="8212" max="8212" width="6.140625" style="530" customWidth="1"/>
    <col min="8213" max="8213" width="2.5703125" style="530" customWidth="1"/>
    <col min="8214" max="8214" width="6.140625" style="530" customWidth="1"/>
    <col min="8215" max="8215" width="2.5703125" style="530" customWidth="1"/>
    <col min="8216" max="8216" width="6.140625" style="530" customWidth="1"/>
    <col min="8217" max="8217" width="2.5703125" style="530" customWidth="1"/>
    <col min="8218" max="8218" width="6.140625" style="530" customWidth="1"/>
    <col min="8219" max="8448" width="10.85546875" style="530"/>
    <col min="8449" max="8449" width="7.42578125" style="530" customWidth="1"/>
    <col min="8450" max="8450" width="6.140625" style="530" customWidth="1"/>
    <col min="8451" max="8451" width="2.5703125" style="530" customWidth="1"/>
    <col min="8452" max="8452" width="6.140625" style="530" customWidth="1"/>
    <col min="8453" max="8453" width="2.5703125" style="530" customWidth="1"/>
    <col min="8454" max="8454" width="6.140625" style="530" customWidth="1"/>
    <col min="8455" max="8455" width="2.5703125" style="530" customWidth="1"/>
    <col min="8456" max="8456" width="6.140625" style="530" customWidth="1"/>
    <col min="8457" max="8457" width="2.5703125" style="530" customWidth="1"/>
    <col min="8458" max="8458" width="6.140625" style="530" customWidth="1"/>
    <col min="8459" max="8459" width="2.5703125" style="530" customWidth="1"/>
    <col min="8460" max="8460" width="6.140625" style="530" customWidth="1"/>
    <col min="8461" max="8461" width="2.5703125" style="530" customWidth="1"/>
    <col min="8462" max="8462" width="6.140625" style="530" customWidth="1"/>
    <col min="8463" max="8463" width="2.5703125" style="530" customWidth="1"/>
    <col min="8464" max="8464" width="6.140625" style="530" customWidth="1"/>
    <col min="8465" max="8465" width="2.5703125" style="530" customWidth="1"/>
    <col min="8466" max="8466" width="6.140625" style="530" customWidth="1"/>
    <col min="8467" max="8467" width="2.5703125" style="530" customWidth="1"/>
    <col min="8468" max="8468" width="6.140625" style="530" customWidth="1"/>
    <col min="8469" max="8469" width="2.5703125" style="530" customWidth="1"/>
    <col min="8470" max="8470" width="6.140625" style="530" customWidth="1"/>
    <col min="8471" max="8471" width="2.5703125" style="530" customWidth="1"/>
    <col min="8472" max="8472" width="6.140625" style="530" customWidth="1"/>
    <col min="8473" max="8473" width="2.5703125" style="530" customWidth="1"/>
    <col min="8474" max="8474" width="6.140625" style="530" customWidth="1"/>
    <col min="8475" max="8704" width="10.85546875" style="530"/>
    <col min="8705" max="8705" width="7.42578125" style="530" customWidth="1"/>
    <col min="8706" max="8706" width="6.140625" style="530" customWidth="1"/>
    <col min="8707" max="8707" width="2.5703125" style="530" customWidth="1"/>
    <col min="8708" max="8708" width="6.140625" style="530" customWidth="1"/>
    <col min="8709" max="8709" width="2.5703125" style="530" customWidth="1"/>
    <col min="8710" max="8710" width="6.140625" style="530" customWidth="1"/>
    <col min="8711" max="8711" width="2.5703125" style="530" customWidth="1"/>
    <col min="8712" max="8712" width="6.140625" style="530" customWidth="1"/>
    <col min="8713" max="8713" width="2.5703125" style="530" customWidth="1"/>
    <col min="8714" max="8714" width="6.140625" style="530" customWidth="1"/>
    <col min="8715" max="8715" width="2.5703125" style="530" customWidth="1"/>
    <col min="8716" max="8716" width="6.140625" style="530" customWidth="1"/>
    <col min="8717" max="8717" width="2.5703125" style="530" customWidth="1"/>
    <col min="8718" max="8718" width="6.140625" style="530" customWidth="1"/>
    <col min="8719" max="8719" width="2.5703125" style="530" customWidth="1"/>
    <col min="8720" max="8720" width="6.140625" style="530" customWidth="1"/>
    <col min="8721" max="8721" width="2.5703125" style="530" customWidth="1"/>
    <col min="8722" max="8722" width="6.140625" style="530" customWidth="1"/>
    <col min="8723" max="8723" width="2.5703125" style="530" customWidth="1"/>
    <col min="8724" max="8724" width="6.140625" style="530" customWidth="1"/>
    <col min="8725" max="8725" width="2.5703125" style="530" customWidth="1"/>
    <col min="8726" max="8726" width="6.140625" style="530" customWidth="1"/>
    <col min="8727" max="8727" width="2.5703125" style="530" customWidth="1"/>
    <col min="8728" max="8728" width="6.140625" style="530" customWidth="1"/>
    <col min="8729" max="8729" width="2.5703125" style="530" customWidth="1"/>
    <col min="8730" max="8730" width="6.140625" style="530" customWidth="1"/>
    <col min="8731" max="8960" width="10.85546875" style="530"/>
    <col min="8961" max="8961" width="7.42578125" style="530" customWidth="1"/>
    <col min="8962" max="8962" width="6.140625" style="530" customWidth="1"/>
    <col min="8963" max="8963" width="2.5703125" style="530" customWidth="1"/>
    <col min="8964" max="8964" width="6.140625" style="530" customWidth="1"/>
    <col min="8965" max="8965" width="2.5703125" style="530" customWidth="1"/>
    <col min="8966" max="8966" width="6.140625" style="530" customWidth="1"/>
    <col min="8967" max="8967" width="2.5703125" style="530" customWidth="1"/>
    <col min="8968" max="8968" width="6.140625" style="530" customWidth="1"/>
    <col min="8969" max="8969" width="2.5703125" style="530" customWidth="1"/>
    <col min="8970" max="8970" width="6.140625" style="530" customWidth="1"/>
    <col min="8971" max="8971" width="2.5703125" style="530" customWidth="1"/>
    <col min="8972" max="8972" width="6.140625" style="530" customWidth="1"/>
    <col min="8973" max="8973" width="2.5703125" style="530" customWidth="1"/>
    <col min="8974" max="8974" width="6.140625" style="530" customWidth="1"/>
    <col min="8975" max="8975" width="2.5703125" style="530" customWidth="1"/>
    <col min="8976" max="8976" width="6.140625" style="530" customWidth="1"/>
    <col min="8977" max="8977" width="2.5703125" style="530" customWidth="1"/>
    <col min="8978" max="8978" width="6.140625" style="530" customWidth="1"/>
    <col min="8979" max="8979" width="2.5703125" style="530" customWidth="1"/>
    <col min="8980" max="8980" width="6.140625" style="530" customWidth="1"/>
    <col min="8981" max="8981" width="2.5703125" style="530" customWidth="1"/>
    <col min="8982" max="8982" width="6.140625" style="530" customWidth="1"/>
    <col min="8983" max="8983" width="2.5703125" style="530" customWidth="1"/>
    <col min="8984" max="8984" width="6.140625" style="530" customWidth="1"/>
    <col min="8985" max="8985" width="2.5703125" style="530" customWidth="1"/>
    <col min="8986" max="8986" width="6.140625" style="530" customWidth="1"/>
    <col min="8987" max="9216" width="10.85546875" style="530"/>
    <col min="9217" max="9217" width="7.42578125" style="530" customWidth="1"/>
    <col min="9218" max="9218" width="6.140625" style="530" customWidth="1"/>
    <col min="9219" max="9219" width="2.5703125" style="530" customWidth="1"/>
    <col min="9220" max="9220" width="6.140625" style="530" customWidth="1"/>
    <col min="9221" max="9221" width="2.5703125" style="530" customWidth="1"/>
    <col min="9222" max="9222" width="6.140625" style="530" customWidth="1"/>
    <col min="9223" max="9223" width="2.5703125" style="530" customWidth="1"/>
    <col min="9224" max="9224" width="6.140625" style="530" customWidth="1"/>
    <col min="9225" max="9225" width="2.5703125" style="530" customWidth="1"/>
    <col min="9226" max="9226" width="6.140625" style="530" customWidth="1"/>
    <col min="9227" max="9227" width="2.5703125" style="530" customWidth="1"/>
    <col min="9228" max="9228" width="6.140625" style="530" customWidth="1"/>
    <col min="9229" max="9229" width="2.5703125" style="530" customWidth="1"/>
    <col min="9230" max="9230" width="6.140625" style="530" customWidth="1"/>
    <col min="9231" max="9231" width="2.5703125" style="530" customWidth="1"/>
    <col min="9232" max="9232" width="6.140625" style="530" customWidth="1"/>
    <col min="9233" max="9233" width="2.5703125" style="530" customWidth="1"/>
    <col min="9234" max="9234" width="6.140625" style="530" customWidth="1"/>
    <col min="9235" max="9235" width="2.5703125" style="530" customWidth="1"/>
    <col min="9236" max="9236" width="6.140625" style="530" customWidth="1"/>
    <col min="9237" max="9237" width="2.5703125" style="530" customWidth="1"/>
    <col min="9238" max="9238" width="6.140625" style="530" customWidth="1"/>
    <col min="9239" max="9239" width="2.5703125" style="530" customWidth="1"/>
    <col min="9240" max="9240" width="6.140625" style="530" customWidth="1"/>
    <col min="9241" max="9241" width="2.5703125" style="530" customWidth="1"/>
    <col min="9242" max="9242" width="6.140625" style="530" customWidth="1"/>
    <col min="9243" max="9472" width="10.85546875" style="530"/>
    <col min="9473" max="9473" width="7.42578125" style="530" customWidth="1"/>
    <col min="9474" max="9474" width="6.140625" style="530" customWidth="1"/>
    <col min="9475" max="9475" width="2.5703125" style="530" customWidth="1"/>
    <col min="9476" max="9476" width="6.140625" style="530" customWidth="1"/>
    <col min="9477" max="9477" width="2.5703125" style="530" customWidth="1"/>
    <col min="9478" max="9478" width="6.140625" style="530" customWidth="1"/>
    <col min="9479" max="9479" width="2.5703125" style="530" customWidth="1"/>
    <col min="9480" max="9480" width="6.140625" style="530" customWidth="1"/>
    <col min="9481" max="9481" width="2.5703125" style="530" customWidth="1"/>
    <col min="9482" max="9482" width="6.140625" style="530" customWidth="1"/>
    <col min="9483" max="9483" width="2.5703125" style="530" customWidth="1"/>
    <col min="9484" max="9484" width="6.140625" style="530" customWidth="1"/>
    <col min="9485" max="9485" width="2.5703125" style="530" customWidth="1"/>
    <col min="9486" max="9486" width="6.140625" style="530" customWidth="1"/>
    <col min="9487" max="9487" width="2.5703125" style="530" customWidth="1"/>
    <col min="9488" max="9488" width="6.140625" style="530" customWidth="1"/>
    <col min="9489" max="9489" width="2.5703125" style="530" customWidth="1"/>
    <col min="9490" max="9490" width="6.140625" style="530" customWidth="1"/>
    <col min="9491" max="9491" width="2.5703125" style="530" customWidth="1"/>
    <col min="9492" max="9492" width="6.140625" style="530" customWidth="1"/>
    <col min="9493" max="9493" width="2.5703125" style="530" customWidth="1"/>
    <col min="9494" max="9494" width="6.140625" style="530" customWidth="1"/>
    <col min="9495" max="9495" width="2.5703125" style="530" customWidth="1"/>
    <col min="9496" max="9496" width="6.140625" style="530" customWidth="1"/>
    <col min="9497" max="9497" width="2.5703125" style="530" customWidth="1"/>
    <col min="9498" max="9498" width="6.140625" style="530" customWidth="1"/>
    <col min="9499" max="9728" width="10.85546875" style="530"/>
    <col min="9729" max="9729" width="7.42578125" style="530" customWidth="1"/>
    <col min="9730" max="9730" width="6.140625" style="530" customWidth="1"/>
    <col min="9731" max="9731" width="2.5703125" style="530" customWidth="1"/>
    <col min="9732" max="9732" width="6.140625" style="530" customWidth="1"/>
    <col min="9733" max="9733" width="2.5703125" style="530" customWidth="1"/>
    <col min="9734" max="9734" width="6.140625" style="530" customWidth="1"/>
    <col min="9735" max="9735" width="2.5703125" style="530" customWidth="1"/>
    <col min="9736" max="9736" width="6.140625" style="530" customWidth="1"/>
    <col min="9737" max="9737" width="2.5703125" style="530" customWidth="1"/>
    <col min="9738" max="9738" width="6.140625" style="530" customWidth="1"/>
    <col min="9739" max="9739" width="2.5703125" style="530" customWidth="1"/>
    <col min="9740" max="9740" width="6.140625" style="530" customWidth="1"/>
    <col min="9741" max="9741" width="2.5703125" style="530" customWidth="1"/>
    <col min="9742" max="9742" width="6.140625" style="530" customWidth="1"/>
    <col min="9743" max="9743" width="2.5703125" style="530" customWidth="1"/>
    <col min="9744" max="9744" width="6.140625" style="530" customWidth="1"/>
    <col min="9745" max="9745" width="2.5703125" style="530" customWidth="1"/>
    <col min="9746" max="9746" width="6.140625" style="530" customWidth="1"/>
    <col min="9747" max="9747" width="2.5703125" style="530" customWidth="1"/>
    <col min="9748" max="9748" width="6.140625" style="530" customWidth="1"/>
    <col min="9749" max="9749" width="2.5703125" style="530" customWidth="1"/>
    <col min="9750" max="9750" width="6.140625" style="530" customWidth="1"/>
    <col min="9751" max="9751" width="2.5703125" style="530" customWidth="1"/>
    <col min="9752" max="9752" width="6.140625" style="530" customWidth="1"/>
    <col min="9753" max="9753" width="2.5703125" style="530" customWidth="1"/>
    <col min="9754" max="9754" width="6.140625" style="530" customWidth="1"/>
    <col min="9755" max="9984" width="10.85546875" style="530"/>
    <col min="9985" max="9985" width="7.42578125" style="530" customWidth="1"/>
    <col min="9986" max="9986" width="6.140625" style="530" customWidth="1"/>
    <col min="9987" max="9987" width="2.5703125" style="530" customWidth="1"/>
    <col min="9988" max="9988" width="6.140625" style="530" customWidth="1"/>
    <col min="9989" max="9989" width="2.5703125" style="530" customWidth="1"/>
    <col min="9990" max="9990" width="6.140625" style="530" customWidth="1"/>
    <col min="9991" max="9991" width="2.5703125" style="530" customWidth="1"/>
    <col min="9992" max="9992" width="6.140625" style="530" customWidth="1"/>
    <col min="9993" max="9993" width="2.5703125" style="530" customWidth="1"/>
    <col min="9994" max="9994" width="6.140625" style="530" customWidth="1"/>
    <col min="9995" max="9995" width="2.5703125" style="530" customWidth="1"/>
    <col min="9996" max="9996" width="6.140625" style="530" customWidth="1"/>
    <col min="9997" max="9997" width="2.5703125" style="530" customWidth="1"/>
    <col min="9998" max="9998" width="6.140625" style="530" customWidth="1"/>
    <col min="9999" max="9999" width="2.5703125" style="530" customWidth="1"/>
    <col min="10000" max="10000" width="6.140625" style="530" customWidth="1"/>
    <col min="10001" max="10001" width="2.5703125" style="530" customWidth="1"/>
    <col min="10002" max="10002" width="6.140625" style="530" customWidth="1"/>
    <col min="10003" max="10003" width="2.5703125" style="530" customWidth="1"/>
    <col min="10004" max="10004" width="6.140625" style="530" customWidth="1"/>
    <col min="10005" max="10005" width="2.5703125" style="530" customWidth="1"/>
    <col min="10006" max="10006" width="6.140625" style="530" customWidth="1"/>
    <col min="10007" max="10007" width="2.5703125" style="530" customWidth="1"/>
    <col min="10008" max="10008" width="6.140625" style="530" customWidth="1"/>
    <col min="10009" max="10009" width="2.5703125" style="530" customWidth="1"/>
    <col min="10010" max="10010" width="6.140625" style="530" customWidth="1"/>
    <col min="10011" max="10240" width="10.85546875" style="530"/>
    <col min="10241" max="10241" width="7.42578125" style="530" customWidth="1"/>
    <col min="10242" max="10242" width="6.140625" style="530" customWidth="1"/>
    <col min="10243" max="10243" width="2.5703125" style="530" customWidth="1"/>
    <col min="10244" max="10244" width="6.140625" style="530" customWidth="1"/>
    <col min="10245" max="10245" width="2.5703125" style="530" customWidth="1"/>
    <col min="10246" max="10246" width="6.140625" style="530" customWidth="1"/>
    <col min="10247" max="10247" width="2.5703125" style="530" customWidth="1"/>
    <col min="10248" max="10248" width="6.140625" style="530" customWidth="1"/>
    <col min="10249" max="10249" width="2.5703125" style="530" customWidth="1"/>
    <col min="10250" max="10250" width="6.140625" style="530" customWidth="1"/>
    <col min="10251" max="10251" width="2.5703125" style="530" customWidth="1"/>
    <col min="10252" max="10252" width="6.140625" style="530" customWidth="1"/>
    <col min="10253" max="10253" width="2.5703125" style="530" customWidth="1"/>
    <col min="10254" max="10254" width="6.140625" style="530" customWidth="1"/>
    <col min="10255" max="10255" width="2.5703125" style="530" customWidth="1"/>
    <col min="10256" max="10256" width="6.140625" style="530" customWidth="1"/>
    <col min="10257" max="10257" width="2.5703125" style="530" customWidth="1"/>
    <col min="10258" max="10258" width="6.140625" style="530" customWidth="1"/>
    <col min="10259" max="10259" width="2.5703125" style="530" customWidth="1"/>
    <col min="10260" max="10260" width="6.140625" style="530" customWidth="1"/>
    <col min="10261" max="10261" width="2.5703125" style="530" customWidth="1"/>
    <col min="10262" max="10262" width="6.140625" style="530" customWidth="1"/>
    <col min="10263" max="10263" width="2.5703125" style="530" customWidth="1"/>
    <col min="10264" max="10264" width="6.140625" style="530" customWidth="1"/>
    <col min="10265" max="10265" width="2.5703125" style="530" customWidth="1"/>
    <col min="10266" max="10266" width="6.140625" style="530" customWidth="1"/>
    <col min="10267" max="10496" width="10.85546875" style="530"/>
    <col min="10497" max="10497" width="7.42578125" style="530" customWidth="1"/>
    <col min="10498" max="10498" width="6.140625" style="530" customWidth="1"/>
    <col min="10499" max="10499" width="2.5703125" style="530" customWidth="1"/>
    <col min="10500" max="10500" width="6.140625" style="530" customWidth="1"/>
    <col min="10501" max="10501" width="2.5703125" style="530" customWidth="1"/>
    <col min="10502" max="10502" width="6.140625" style="530" customWidth="1"/>
    <col min="10503" max="10503" width="2.5703125" style="530" customWidth="1"/>
    <col min="10504" max="10504" width="6.140625" style="530" customWidth="1"/>
    <col min="10505" max="10505" width="2.5703125" style="530" customWidth="1"/>
    <col min="10506" max="10506" width="6.140625" style="530" customWidth="1"/>
    <col min="10507" max="10507" width="2.5703125" style="530" customWidth="1"/>
    <col min="10508" max="10508" width="6.140625" style="530" customWidth="1"/>
    <col min="10509" max="10509" width="2.5703125" style="530" customWidth="1"/>
    <col min="10510" max="10510" width="6.140625" style="530" customWidth="1"/>
    <col min="10511" max="10511" width="2.5703125" style="530" customWidth="1"/>
    <col min="10512" max="10512" width="6.140625" style="530" customWidth="1"/>
    <col min="10513" max="10513" width="2.5703125" style="530" customWidth="1"/>
    <col min="10514" max="10514" width="6.140625" style="530" customWidth="1"/>
    <col min="10515" max="10515" width="2.5703125" style="530" customWidth="1"/>
    <col min="10516" max="10516" width="6.140625" style="530" customWidth="1"/>
    <col min="10517" max="10517" width="2.5703125" style="530" customWidth="1"/>
    <col min="10518" max="10518" width="6.140625" style="530" customWidth="1"/>
    <col min="10519" max="10519" width="2.5703125" style="530" customWidth="1"/>
    <col min="10520" max="10520" width="6.140625" style="530" customWidth="1"/>
    <col min="10521" max="10521" width="2.5703125" style="530" customWidth="1"/>
    <col min="10522" max="10522" width="6.140625" style="530" customWidth="1"/>
    <col min="10523" max="10752" width="10.85546875" style="530"/>
    <col min="10753" max="10753" width="7.42578125" style="530" customWidth="1"/>
    <col min="10754" max="10754" width="6.140625" style="530" customWidth="1"/>
    <col min="10755" max="10755" width="2.5703125" style="530" customWidth="1"/>
    <col min="10756" max="10756" width="6.140625" style="530" customWidth="1"/>
    <col min="10757" max="10757" width="2.5703125" style="530" customWidth="1"/>
    <col min="10758" max="10758" width="6.140625" style="530" customWidth="1"/>
    <col min="10759" max="10759" width="2.5703125" style="530" customWidth="1"/>
    <col min="10760" max="10760" width="6.140625" style="530" customWidth="1"/>
    <col min="10761" max="10761" width="2.5703125" style="530" customWidth="1"/>
    <col min="10762" max="10762" width="6.140625" style="530" customWidth="1"/>
    <col min="10763" max="10763" width="2.5703125" style="530" customWidth="1"/>
    <col min="10764" max="10764" width="6.140625" style="530" customWidth="1"/>
    <col min="10765" max="10765" width="2.5703125" style="530" customWidth="1"/>
    <col min="10766" max="10766" width="6.140625" style="530" customWidth="1"/>
    <col min="10767" max="10767" width="2.5703125" style="530" customWidth="1"/>
    <col min="10768" max="10768" width="6.140625" style="530" customWidth="1"/>
    <col min="10769" max="10769" width="2.5703125" style="530" customWidth="1"/>
    <col min="10770" max="10770" width="6.140625" style="530" customWidth="1"/>
    <col min="10771" max="10771" width="2.5703125" style="530" customWidth="1"/>
    <col min="10772" max="10772" width="6.140625" style="530" customWidth="1"/>
    <col min="10773" max="10773" width="2.5703125" style="530" customWidth="1"/>
    <col min="10774" max="10774" width="6.140625" style="530" customWidth="1"/>
    <col min="10775" max="10775" width="2.5703125" style="530" customWidth="1"/>
    <col min="10776" max="10776" width="6.140625" style="530" customWidth="1"/>
    <col min="10777" max="10777" width="2.5703125" style="530" customWidth="1"/>
    <col min="10778" max="10778" width="6.140625" style="530" customWidth="1"/>
    <col min="10779" max="11008" width="10.85546875" style="530"/>
    <col min="11009" max="11009" width="7.42578125" style="530" customWidth="1"/>
    <col min="11010" max="11010" width="6.140625" style="530" customWidth="1"/>
    <col min="11011" max="11011" width="2.5703125" style="530" customWidth="1"/>
    <col min="11012" max="11012" width="6.140625" style="530" customWidth="1"/>
    <col min="11013" max="11013" width="2.5703125" style="530" customWidth="1"/>
    <col min="11014" max="11014" width="6.140625" style="530" customWidth="1"/>
    <col min="11015" max="11015" width="2.5703125" style="530" customWidth="1"/>
    <col min="11016" max="11016" width="6.140625" style="530" customWidth="1"/>
    <col min="11017" max="11017" width="2.5703125" style="530" customWidth="1"/>
    <col min="11018" max="11018" width="6.140625" style="530" customWidth="1"/>
    <col min="11019" max="11019" width="2.5703125" style="530" customWidth="1"/>
    <col min="11020" max="11020" width="6.140625" style="530" customWidth="1"/>
    <col min="11021" max="11021" width="2.5703125" style="530" customWidth="1"/>
    <col min="11022" max="11022" width="6.140625" style="530" customWidth="1"/>
    <col min="11023" max="11023" width="2.5703125" style="530" customWidth="1"/>
    <col min="11024" max="11024" width="6.140625" style="530" customWidth="1"/>
    <col min="11025" max="11025" width="2.5703125" style="530" customWidth="1"/>
    <col min="11026" max="11026" width="6.140625" style="530" customWidth="1"/>
    <col min="11027" max="11027" width="2.5703125" style="530" customWidth="1"/>
    <col min="11028" max="11028" width="6.140625" style="530" customWidth="1"/>
    <col min="11029" max="11029" width="2.5703125" style="530" customWidth="1"/>
    <col min="11030" max="11030" width="6.140625" style="530" customWidth="1"/>
    <col min="11031" max="11031" width="2.5703125" style="530" customWidth="1"/>
    <col min="11032" max="11032" width="6.140625" style="530" customWidth="1"/>
    <col min="11033" max="11033" width="2.5703125" style="530" customWidth="1"/>
    <col min="11034" max="11034" width="6.140625" style="530" customWidth="1"/>
    <col min="11035" max="11264" width="10.85546875" style="530"/>
    <col min="11265" max="11265" width="7.42578125" style="530" customWidth="1"/>
    <col min="11266" max="11266" width="6.140625" style="530" customWidth="1"/>
    <col min="11267" max="11267" width="2.5703125" style="530" customWidth="1"/>
    <col min="11268" max="11268" width="6.140625" style="530" customWidth="1"/>
    <col min="11269" max="11269" width="2.5703125" style="530" customWidth="1"/>
    <col min="11270" max="11270" width="6.140625" style="530" customWidth="1"/>
    <col min="11271" max="11271" width="2.5703125" style="530" customWidth="1"/>
    <col min="11272" max="11272" width="6.140625" style="530" customWidth="1"/>
    <col min="11273" max="11273" width="2.5703125" style="530" customWidth="1"/>
    <col min="11274" max="11274" width="6.140625" style="530" customWidth="1"/>
    <col min="11275" max="11275" width="2.5703125" style="530" customWidth="1"/>
    <col min="11276" max="11276" width="6.140625" style="530" customWidth="1"/>
    <col min="11277" max="11277" width="2.5703125" style="530" customWidth="1"/>
    <col min="11278" max="11278" width="6.140625" style="530" customWidth="1"/>
    <col min="11279" max="11279" width="2.5703125" style="530" customWidth="1"/>
    <col min="11280" max="11280" width="6.140625" style="530" customWidth="1"/>
    <col min="11281" max="11281" width="2.5703125" style="530" customWidth="1"/>
    <col min="11282" max="11282" width="6.140625" style="530" customWidth="1"/>
    <col min="11283" max="11283" width="2.5703125" style="530" customWidth="1"/>
    <col min="11284" max="11284" width="6.140625" style="530" customWidth="1"/>
    <col min="11285" max="11285" width="2.5703125" style="530" customWidth="1"/>
    <col min="11286" max="11286" width="6.140625" style="530" customWidth="1"/>
    <col min="11287" max="11287" width="2.5703125" style="530" customWidth="1"/>
    <col min="11288" max="11288" width="6.140625" style="530" customWidth="1"/>
    <col min="11289" max="11289" width="2.5703125" style="530" customWidth="1"/>
    <col min="11290" max="11290" width="6.140625" style="530" customWidth="1"/>
    <col min="11291" max="11520" width="10.85546875" style="530"/>
    <col min="11521" max="11521" width="7.42578125" style="530" customWidth="1"/>
    <col min="11522" max="11522" width="6.140625" style="530" customWidth="1"/>
    <col min="11523" max="11523" width="2.5703125" style="530" customWidth="1"/>
    <col min="11524" max="11524" width="6.140625" style="530" customWidth="1"/>
    <col min="11525" max="11525" width="2.5703125" style="530" customWidth="1"/>
    <col min="11526" max="11526" width="6.140625" style="530" customWidth="1"/>
    <col min="11527" max="11527" width="2.5703125" style="530" customWidth="1"/>
    <col min="11528" max="11528" width="6.140625" style="530" customWidth="1"/>
    <col min="11529" max="11529" width="2.5703125" style="530" customWidth="1"/>
    <col min="11530" max="11530" width="6.140625" style="530" customWidth="1"/>
    <col min="11531" max="11531" width="2.5703125" style="530" customWidth="1"/>
    <col min="11532" max="11532" width="6.140625" style="530" customWidth="1"/>
    <col min="11533" max="11533" width="2.5703125" style="530" customWidth="1"/>
    <col min="11534" max="11534" width="6.140625" style="530" customWidth="1"/>
    <col min="11535" max="11535" width="2.5703125" style="530" customWidth="1"/>
    <col min="11536" max="11536" width="6.140625" style="530" customWidth="1"/>
    <col min="11537" max="11537" width="2.5703125" style="530" customWidth="1"/>
    <col min="11538" max="11538" width="6.140625" style="530" customWidth="1"/>
    <col min="11539" max="11539" width="2.5703125" style="530" customWidth="1"/>
    <col min="11540" max="11540" width="6.140625" style="530" customWidth="1"/>
    <col min="11541" max="11541" width="2.5703125" style="530" customWidth="1"/>
    <col min="11542" max="11542" width="6.140625" style="530" customWidth="1"/>
    <col min="11543" max="11543" width="2.5703125" style="530" customWidth="1"/>
    <col min="11544" max="11544" width="6.140625" style="530" customWidth="1"/>
    <col min="11545" max="11545" width="2.5703125" style="530" customWidth="1"/>
    <col min="11546" max="11546" width="6.140625" style="530" customWidth="1"/>
    <col min="11547" max="11776" width="10.85546875" style="530"/>
    <col min="11777" max="11777" width="7.42578125" style="530" customWidth="1"/>
    <col min="11778" max="11778" width="6.140625" style="530" customWidth="1"/>
    <col min="11779" max="11779" width="2.5703125" style="530" customWidth="1"/>
    <col min="11780" max="11780" width="6.140625" style="530" customWidth="1"/>
    <col min="11781" max="11781" width="2.5703125" style="530" customWidth="1"/>
    <col min="11782" max="11782" width="6.140625" style="530" customWidth="1"/>
    <col min="11783" max="11783" width="2.5703125" style="530" customWidth="1"/>
    <col min="11784" max="11784" width="6.140625" style="530" customWidth="1"/>
    <col min="11785" max="11785" width="2.5703125" style="530" customWidth="1"/>
    <col min="11786" max="11786" width="6.140625" style="530" customWidth="1"/>
    <col min="11787" max="11787" width="2.5703125" style="530" customWidth="1"/>
    <col min="11788" max="11788" width="6.140625" style="530" customWidth="1"/>
    <col min="11789" max="11789" width="2.5703125" style="530" customWidth="1"/>
    <col min="11790" max="11790" width="6.140625" style="530" customWidth="1"/>
    <col min="11791" max="11791" width="2.5703125" style="530" customWidth="1"/>
    <col min="11792" max="11792" width="6.140625" style="530" customWidth="1"/>
    <col min="11793" max="11793" width="2.5703125" style="530" customWidth="1"/>
    <col min="11794" max="11794" width="6.140625" style="530" customWidth="1"/>
    <col min="11795" max="11795" width="2.5703125" style="530" customWidth="1"/>
    <col min="11796" max="11796" width="6.140625" style="530" customWidth="1"/>
    <col min="11797" max="11797" width="2.5703125" style="530" customWidth="1"/>
    <col min="11798" max="11798" width="6.140625" style="530" customWidth="1"/>
    <col min="11799" max="11799" width="2.5703125" style="530" customWidth="1"/>
    <col min="11800" max="11800" width="6.140625" style="530" customWidth="1"/>
    <col min="11801" max="11801" width="2.5703125" style="530" customWidth="1"/>
    <col min="11802" max="11802" width="6.140625" style="530" customWidth="1"/>
    <col min="11803" max="12032" width="10.85546875" style="530"/>
    <col min="12033" max="12033" width="7.42578125" style="530" customWidth="1"/>
    <col min="12034" max="12034" width="6.140625" style="530" customWidth="1"/>
    <col min="12035" max="12035" width="2.5703125" style="530" customWidth="1"/>
    <col min="12036" max="12036" width="6.140625" style="530" customWidth="1"/>
    <col min="12037" max="12037" width="2.5703125" style="530" customWidth="1"/>
    <col min="12038" max="12038" width="6.140625" style="530" customWidth="1"/>
    <col min="12039" max="12039" width="2.5703125" style="530" customWidth="1"/>
    <col min="12040" max="12040" width="6.140625" style="530" customWidth="1"/>
    <col min="12041" max="12041" width="2.5703125" style="530" customWidth="1"/>
    <col min="12042" max="12042" width="6.140625" style="530" customWidth="1"/>
    <col min="12043" max="12043" width="2.5703125" style="530" customWidth="1"/>
    <col min="12044" max="12044" width="6.140625" style="530" customWidth="1"/>
    <col min="12045" max="12045" width="2.5703125" style="530" customWidth="1"/>
    <col min="12046" max="12046" width="6.140625" style="530" customWidth="1"/>
    <col min="12047" max="12047" width="2.5703125" style="530" customWidth="1"/>
    <col min="12048" max="12048" width="6.140625" style="530" customWidth="1"/>
    <col min="12049" max="12049" width="2.5703125" style="530" customWidth="1"/>
    <col min="12050" max="12050" width="6.140625" style="530" customWidth="1"/>
    <col min="12051" max="12051" width="2.5703125" style="530" customWidth="1"/>
    <col min="12052" max="12052" width="6.140625" style="530" customWidth="1"/>
    <col min="12053" max="12053" width="2.5703125" style="530" customWidth="1"/>
    <col min="12054" max="12054" width="6.140625" style="530" customWidth="1"/>
    <col min="12055" max="12055" width="2.5703125" style="530" customWidth="1"/>
    <col min="12056" max="12056" width="6.140625" style="530" customWidth="1"/>
    <col min="12057" max="12057" width="2.5703125" style="530" customWidth="1"/>
    <col min="12058" max="12058" width="6.140625" style="530" customWidth="1"/>
    <col min="12059" max="12288" width="10.85546875" style="530"/>
    <col min="12289" max="12289" width="7.42578125" style="530" customWidth="1"/>
    <col min="12290" max="12290" width="6.140625" style="530" customWidth="1"/>
    <col min="12291" max="12291" width="2.5703125" style="530" customWidth="1"/>
    <col min="12292" max="12292" width="6.140625" style="530" customWidth="1"/>
    <col min="12293" max="12293" width="2.5703125" style="530" customWidth="1"/>
    <col min="12294" max="12294" width="6.140625" style="530" customWidth="1"/>
    <col min="12295" max="12295" width="2.5703125" style="530" customWidth="1"/>
    <col min="12296" max="12296" width="6.140625" style="530" customWidth="1"/>
    <col min="12297" max="12297" width="2.5703125" style="530" customWidth="1"/>
    <col min="12298" max="12298" width="6.140625" style="530" customWidth="1"/>
    <col min="12299" max="12299" width="2.5703125" style="530" customWidth="1"/>
    <col min="12300" max="12300" width="6.140625" style="530" customWidth="1"/>
    <col min="12301" max="12301" width="2.5703125" style="530" customWidth="1"/>
    <col min="12302" max="12302" width="6.140625" style="530" customWidth="1"/>
    <col min="12303" max="12303" width="2.5703125" style="530" customWidth="1"/>
    <col min="12304" max="12304" width="6.140625" style="530" customWidth="1"/>
    <col min="12305" max="12305" width="2.5703125" style="530" customWidth="1"/>
    <col min="12306" max="12306" width="6.140625" style="530" customWidth="1"/>
    <col min="12307" max="12307" width="2.5703125" style="530" customWidth="1"/>
    <col min="12308" max="12308" width="6.140625" style="530" customWidth="1"/>
    <col min="12309" max="12309" width="2.5703125" style="530" customWidth="1"/>
    <col min="12310" max="12310" width="6.140625" style="530" customWidth="1"/>
    <col min="12311" max="12311" width="2.5703125" style="530" customWidth="1"/>
    <col min="12312" max="12312" width="6.140625" style="530" customWidth="1"/>
    <col min="12313" max="12313" width="2.5703125" style="530" customWidth="1"/>
    <col min="12314" max="12314" width="6.140625" style="530" customWidth="1"/>
    <col min="12315" max="12544" width="10.85546875" style="530"/>
    <col min="12545" max="12545" width="7.42578125" style="530" customWidth="1"/>
    <col min="12546" max="12546" width="6.140625" style="530" customWidth="1"/>
    <col min="12547" max="12547" width="2.5703125" style="530" customWidth="1"/>
    <col min="12548" max="12548" width="6.140625" style="530" customWidth="1"/>
    <col min="12549" max="12549" width="2.5703125" style="530" customWidth="1"/>
    <col min="12550" max="12550" width="6.140625" style="530" customWidth="1"/>
    <col min="12551" max="12551" width="2.5703125" style="530" customWidth="1"/>
    <col min="12552" max="12552" width="6.140625" style="530" customWidth="1"/>
    <col min="12553" max="12553" width="2.5703125" style="530" customWidth="1"/>
    <col min="12554" max="12554" width="6.140625" style="530" customWidth="1"/>
    <col min="12555" max="12555" width="2.5703125" style="530" customWidth="1"/>
    <col min="12556" max="12556" width="6.140625" style="530" customWidth="1"/>
    <col min="12557" max="12557" width="2.5703125" style="530" customWidth="1"/>
    <col min="12558" max="12558" width="6.140625" style="530" customWidth="1"/>
    <col min="12559" max="12559" width="2.5703125" style="530" customWidth="1"/>
    <col min="12560" max="12560" width="6.140625" style="530" customWidth="1"/>
    <col min="12561" max="12561" width="2.5703125" style="530" customWidth="1"/>
    <col min="12562" max="12562" width="6.140625" style="530" customWidth="1"/>
    <col min="12563" max="12563" width="2.5703125" style="530" customWidth="1"/>
    <col min="12564" max="12564" width="6.140625" style="530" customWidth="1"/>
    <col min="12565" max="12565" width="2.5703125" style="530" customWidth="1"/>
    <col min="12566" max="12566" width="6.140625" style="530" customWidth="1"/>
    <col min="12567" max="12567" width="2.5703125" style="530" customWidth="1"/>
    <col min="12568" max="12568" width="6.140625" style="530" customWidth="1"/>
    <col min="12569" max="12569" width="2.5703125" style="530" customWidth="1"/>
    <col min="12570" max="12570" width="6.140625" style="530" customWidth="1"/>
    <col min="12571" max="12800" width="10.85546875" style="530"/>
    <col min="12801" max="12801" width="7.42578125" style="530" customWidth="1"/>
    <col min="12802" max="12802" width="6.140625" style="530" customWidth="1"/>
    <col min="12803" max="12803" width="2.5703125" style="530" customWidth="1"/>
    <col min="12804" max="12804" width="6.140625" style="530" customWidth="1"/>
    <col min="12805" max="12805" width="2.5703125" style="530" customWidth="1"/>
    <col min="12806" max="12806" width="6.140625" style="530" customWidth="1"/>
    <col min="12807" max="12807" width="2.5703125" style="530" customWidth="1"/>
    <col min="12808" max="12808" width="6.140625" style="530" customWidth="1"/>
    <col min="12809" max="12809" width="2.5703125" style="530" customWidth="1"/>
    <col min="12810" max="12810" width="6.140625" style="530" customWidth="1"/>
    <col min="12811" max="12811" width="2.5703125" style="530" customWidth="1"/>
    <col min="12812" max="12812" width="6.140625" style="530" customWidth="1"/>
    <col min="12813" max="12813" width="2.5703125" style="530" customWidth="1"/>
    <col min="12814" max="12814" width="6.140625" style="530" customWidth="1"/>
    <col min="12815" max="12815" width="2.5703125" style="530" customWidth="1"/>
    <col min="12816" max="12816" width="6.140625" style="530" customWidth="1"/>
    <col min="12817" max="12817" width="2.5703125" style="530" customWidth="1"/>
    <col min="12818" max="12818" width="6.140625" style="530" customWidth="1"/>
    <col min="12819" max="12819" width="2.5703125" style="530" customWidth="1"/>
    <col min="12820" max="12820" width="6.140625" style="530" customWidth="1"/>
    <col min="12821" max="12821" width="2.5703125" style="530" customWidth="1"/>
    <col min="12822" max="12822" width="6.140625" style="530" customWidth="1"/>
    <col min="12823" max="12823" width="2.5703125" style="530" customWidth="1"/>
    <col min="12824" max="12824" width="6.140625" style="530" customWidth="1"/>
    <col min="12825" max="12825" width="2.5703125" style="530" customWidth="1"/>
    <col min="12826" max="12826" width="6.140625" style="530" customWidth="1"/>
    <col min="12827" max="13056" width="10.85546875" style="530"/>
    <col min="13057" max="13057" width="7.42578125" style="530" customWidth="1"/>
    <col min="13058" max="13058" width="6.140625" style="530" customWidth="1"/>
    <col min="13059" max="13059" width="2.5703125" style="530" customWidth="1"/>
    <col min="13060" max="13060" width="6.140625" style="530" customWidth="1"/>
    <col min="13061" max="13061" width="2.5703125" style="530" customWidth="1"/>
    <col min="13062" max="13062" width="6.140625" style="530" customWidth="1"/>
    <col min="13063" max="13063" width="2.5703125" style="530" customWidth="1"/>
    <col min="13064" max="13064" width="6.140625" style="530" customWidth="1"/>
    <col min="13065" max="13065" width="2.5703125" style="530" customWidth="1"/>
    <col min="13066" max="13066" width="6.140625" style="530" customWidth="1"/>
    <col min="13067" max="13067" width="2.5703125" style="530" customWidth="1"/>
    <col min="13068" max="13068" width="6.140625" style="530" customWidth="1"/>
    <col min="13069" max="13069" width="2.5703125" style="530" customWidth="1"/>
    <col min="13070" max="13070" width="6.140625" style="530" customWidth="1"/>
    <col min="13071" max="13071" width="2.5703125" style="530" customWidth="1"/>
    <col min="13072" max="13072" width="6.140625" style="530" customWidth="1"/>
    <col min="13073" max="13073" width="2.5703125" style="530" customWidth="1"/>
    <col min="13074" max="13074" width="6.140625" style="530" customWidth="1"/>
    <col min="13075" max="13075" width="2.5703125" style="530" customWidth="1"/>
    <col min="13076" max="13076" width="6.140625" style="530" customWidth="1"/>
    <col min="13077" max="13077" width="2.5703125" style="530" customWidth="1"/>
    <col min="13078" max="13078" width="6.140625" style="530" customWidth="1"/>
    <col min="13079" max="13079" width="2.5703125" style="530" customWidth="1"/>
    <col min="13080" max="13080" width="6.140625" style="530" customWidth="1"/>
    <col min="13081" max="13081" width="2.5703125" style="530" customWidth="1"/>
    <col min="13082" max="13082" width="6.140625" style="530" customWidth="1"/>
    <col min="13083" max="13312" width="10.85546875" style="530"/>
    <col min="13313" max="13313" width="7.42578125" style="530" customWidth="1"/>
    <col min="13314" max="13314" width="6.140625" style="530" customWidth="1"/>
    <col min="13315" max="13315" width="2.5703125" style="530" customWidth="1"/>
    <col min="13316" max="13316" width="6.140625" style="530" customWidth="1"/>
    <col min="13317" max="13317" width="2.5703125" style="530" customWidth="1"/>
    <col min="13318" max="13318" width="6.140625" style="530" customWidth="1"/>
    <col min="13319" max="13319" width="2.5703125" style="530" customWidth="1"/>
    <col min="13320" max="13320" width="6.140625" style="530" customWidth="1"/>
    <col min="13321" max="13321" width="2.5703125" style="530" customWidth="1"/>
    <col min="13322" max="13322" width="6.140625" style="530" customWidth="1"/>
    <col min="13323" max="13323" width="2.5703125" style="530" customWidth="1"/>
    <col min="13324" max="13324" width="6.140625" style="530" customWidth="1"/>
    <col min="13325" max="13325" width="2.5703125" style="530" customWidth="1"/>
    <col min="13326" max="13326" width="6.140625" style="530" customWidth="1"/>
    <col min="13327" max="13327" width="2.5703125" style="530" customWidth="1"/>
    <col min="13328" max="13328" width="6.140625" style="530" customWidth="1"/>
    <col min="13329" max="13329" width="2.5703125" style="530" customWidth="1"/>
    <col min="13330" max="13330" width="6.140625" style="530" customWidth="1"/>
    <col min="13331" max="13331" width="2.5703125" style="530" customWidth="1"/>
    <col min="13332" max="13332" width="6.140625" style="530" customWidth="1"/>
    <col min="13333" max="13333" width="2.5703125" style="530" customWidth="1"/>
    <col min="13334" max="13334" width="6.140625" style="530" customWidth="1"/>
    <col min="13335" max="13335" width="2.5703125" style="530" customWidth="1"/>
    <col min="13336" max="13336" width="6.140625" style="530" customWidth="1"/>
    <col min="13337" max="13337" width="2.5703125" style="530" customWidth="1"/>
    <col min="13338" max="13338" width="6.140625" style="530" customWidth="1"/>
    <col min="13339" max="13568" width="10.85546875" style="530"/>
    <col min="13569" max="13569" width="7.42578125" style="530" customWidth="1"/>
    <col min="13570" max="13570" width="6.140625" style="530" customWidth="1"/>
    <col min="13571" max="13571" width="2.5703125" style="530" customWidth="1"/>
    <col min="13572" max="13572" width="6.140625" style="530" customWidth="1"/>
    <col min="13573" max="13573" width="2.5703125" style="530" customWidth="1"/>
    <col min="13574" max="13574" width="6.140625" style="530" customWidth="1"/>
    <col min="13575" max="13575" width="2.5703125" style="530" customWidth="1"/>
    <col min="13576" max="13576" width="6.140625" style="530" customWidth="1"/>
    <col min="13577" max="13577" width="2.5703125" style="530" customWidth="1"/>
    <col min="13578" max="13578" width="6.140625" style="530" customWidth="1"/>
    <col min="13579" max="13579" width="2.5703125" style="530" customWidth="1"/>
    <col min="13580" max="13580" width="6.140625" style="530" customWidth="1"/>
    <col min="13581" max="13581" width="2.5703125" style="530" customWidth="1"/>
    <col min="13582" max="13582" width="6.140625" style="530" customWidth="1"/>
    <col min="13583" max="13583" width="2.5703125" style="530" customWidth="1"/>
    <col min="13584" max="13584" width="6.140625" style="530" customWidth="1"/>
    <col min="13585" max="13585" width="2.5703125" style="530" customWidth="1"/>
    <col min="13586" max="13586" width="6.140625" style="530" customWidth="1"/>
    <col min="13587" max="13587" width="2.5703125" style="530" customWidth="1"/>
    <col min="13588" max="13588" width="6.140625" style="530" customWidth="1"/>
    <col min="13589" max="13589" width="2.5703125" style="530" customWidth="1"/>
    <col min="13590" max="13590" width="6.140625" style="530" customWidth="1"/>
    <col min="13591" max="13591" width="2.5703125" style="530" customWidth="1"/>
    <col min="13592" max="13592" width="6.140625" style="530" customWidth="1"/>
    <col min="13593" max="13593" width="2.5703125" style="530" customWidth="1"/>
    <col min="13594" max="13594" width="6.140625" style="530" customWidth="1"/>
    <col min="13595" max="13824" width="10.85546875" style="530"/>
    <col min="13825" max="13825" width="7.42578125" style="530" customWidth="1"/>
    <col min="13826" max="13826" width="6.140625" style="530" customWidth="1"/>
    <col min="13827" max="13827" width="2.5703125" style="530" customWidth="1"/>
    <col min="13828" max="13828" width="6.140625" style="530" customWidth="1"/>
    <col min="13829" max="13829" width="2.5703125" style="530" customWidth="1"/>
    <col min="13830" max="13830" width="6.140625" style="530" customWidth="1"/>
    <col min="13831" max="13831" width="2.5703125" style="530" customWidth="1"/>
    <col min="13832" max="13832" width="6.140625" style="530" customWidth="1"/>
    <col min="13833" max="13833" width="2.5703125" style="530" customWidth="1"/>
    <col min="13834" max="13834" width="6.140625" style="530" customWidth="1"/>
    <col min="13835" max="13835" width="2.5703125" style="530" customWidth="1"/>
    <col min="13836" max="13836" width="6.140625" style="530" customWidth="1"/>
    <col min="13837" max="13837" width="2.5703125" style="530" customWidth="1"/>
    <col min="13838" max="13838" width="6.140625" style="530" customWidth="1"/>
    <col min="13839" max="13839" width="2.5703125" style="530" customWidth="1"/>
    <col min="13840" max="13840" width="6.140625" style="530" customWidth="1"/>
    <col min="13841" max="13841" width="2.5703125" style="530" customWidth="1"/>
    <col min="13842" max="13842" width="6.140625" style="530" customWidth="1"/>
    <col min="13843" max="13843" width="2.5703125" style="530" customWidth="1"/>
    <col min="13844" max="13844" width="6.140625" style="530" customWidth="1"/>
    <col min="13845" max="13845" width="2.5703125" style="530" customWidth="1"/>
    <col min="13846" max="13846" width="6.140625" style="530" customWidth="1"/>
    <col min="13847" max="13847" width="2.5703125" style="530" customWidth="1"/>
    <col min="13848" max="13848" width="6.140625" style="530" customWidth="1"/>
    <col min="13849" max="13849" width="2.5703125" style="530" customWidth="1"/>
    <col min="13850" max="13850" width="6.140625" style="530" customWidth="1"/>
    <col min="13851" max="14080" width="10.85546875" style="530"/>
    <col min="14081" max="14081" width="7.42578125" style="530" customWidth="1"/>
    <col min="14082" max="14082" width="6.140625" style="530" customWidth="1"/>
    <col min="14083" max="14083" width="2.5703125" style="530" customWidth="1"/>
    <col min="14084" max="14084" width="6.140625" style="530" customWidth="1"/>
    <col min="14085" max="14085" width="2.5703125" style="530" customWidth="1"/>
    <col min="14086" max="14086" width="6.140625" style="530" customWidth="1"/>
    <col min="14087" max="14087" width="2.5703125" style="530" customWidth="1"/>
    <col min="14088" max="14088" width="6.140625" style="530" customWidth="1"/>
    <col min="14089" max="14089" width="2.5703125" style="530" customWidth="1"/>
    <col min="14090" max="14090" width="6.140625" style="530" customWidth="1"/>
    <col min="14091" max="14091" width="2.5703125" style="530" customWidth="1"/>
    <col min="14092" max="14092" width="6.140625" style="530" customWidth="1"/>
    <col min="14093" max="14093" width="2.5703125" style="530" customWidth="1"/>
    <col min="14094" max="14094" width="6.140625" style="530" customWidth="1"/>
    <col min="14095" max="14095" width="2.5703125" style="530" customWidth="1"/>
    <col min="14096" max="14096" width="6.140625" style="530" customWidth="1"/>
    <col min="14097" max="14097" width="2.5703125" style="530" customWidth="1"/>
    <col min="14098" max="14098" width="6.140625" style="530" customWidth="1"/>
    <col min="14099" max="14099" width="2.5703125" style="530" customWidth="1"/>
    <col min="14100" max="14100" width="6.140625" style="530" customWidth="1"/>
    <col min="14101" max="14101" width="2.5703125" style="530" customWidth="1"/>
    <col min="14102" max="14102" width="6.140625" style="530" customWidth="1"/>
    <col min="14103" max="14103" width="2.5703125" style="530" customWidth="1"/>
    <col min="14104" max="14104" width="6.140625" style="530" customWidth="1"/>
    <col min="14105" max="14105" width="2.5703125" style="530" customWidth="1"/>
    <col min="14106" max="14106" width="6.140625" style="530" customWidth="1"/>
    <col min="14107" max="14336" width="10.85546875" style="530"/>
    <col min="14337" max="14337" width="7.42578125" style="530" customWidth="1"/>
    <col min="14338" max="14338" width="6.140625" style="530" customWidth="1"/>
    <col min="14339" max="14339" width="2.5703125" style="530" customWidth="1"/>
    <col min="14340" max="14340" width="6.140625" style="530" customWidth="1"/>
    <col min="14341" max="14341" width="2.5703125" style="530" customWidth="1"/>
    <col min="14342" max="14342" width="6.140625" style="530" customWidth="1"/>
    <col min="14343" max="14343" width="2.5703125" style="530" customWidth="1"/>
    <col min="14344" max="14344" width="6.140625" style="530" customWidth="1"/>
    <col min="14345" max="14345" width="2.5703125" style="530" customWidth="1"/>
    <col min="14346" max="14346" width="6.140625" style="530" customWidth="1"/>
    <col min="14347" max="14347" width="2.5703125" style="530" customWidth="1"/>
    <col min="14348" max="14348" width="6.140625" style="530" customWidth="1"/>
    <col min="14349" max="14349" width="2.5703125" style="530" customWidth="1"/>
    <col min="14350" max="14350" width="6.140625" style="530" customWidth="1"/>
    <col min="14351" max="14351" width="2.5703125" style="530" customWidth="1"/>
    <col min="14352" max="14352" width="6.140625" style="530" customWidth="1"/>
    <col min="14353" max="14353" width="2.5703125" style="530" customWidth="1"/>
    <col min="14354" max="14354" width="6.140625" style="530" customWidth="1"/>
    <col min="14355" max="14355" width="2.5703125" style="530" customWidth="1"/>
    <col min="14356" max="14356" width="6.140625" style="530" customWidth="1"/>
    <col min="14357" max="14357" width="2.5703125" style="530" customWidth="1"/>
    <col min="14358" max="14358" width="6.140625" style="530" customWidth="1"/>
    <col min="14359" max="14359" width="2.5703125" style="530" customWidth="1"/>
    <col min="14360" max="14360" width="6.140625" style="530" customWidth="1"/>
    <col min="14361" max="14361" width="2.5703125" style="530" customWidth="1"/>
    <col min="14362" max="14362" width="6.140625" style="530" customWidth="1"/>
    <col min="14363" max="14592" width="10.85546875" style="530"/>
    <col min="14593" max="14593" width="7.42578125" style="530" customWidth="1"/>
    <col min="14594" max="14594" width="6.140625" style="530" customWidth="1"/>
    <col min="14595" max="14595" width="2.5703125" style="530" customWidth="1"/>
    <col min="14596" max="14596" width="6.140625" style="530" customWidth="1"/>
    <col min="14597" max="14597" width="2.5703125" style="530" customWidth="1"/>
    <col min="14598" max="14598" width="6.140625" style="530" customWidth="1"/>
    <col min="14599" max="14599" width="2.5703125" style="530" customWidth="1"/>
    <col min="14600" max="14600" width="6.140625" style="530" customWidth="1"/>
    <col min="14601" max="14601" width="2.5703125" style="530" customWidth="1"/>
    <col min="14602" max="14602" width="6.140625" style="530" customWidth="1"/>
    <col min="14603" max="14603" width="2.5703125" style="530" customWidth="1"/>
    <col min="14604" max="14604" width="6.140625" style="530" customWidth="1"/>
    <col min="14605" max="14605" width="2.5703125" style="530" customWidth="1"/>
    <col min="14606" max="14606" width="6.140625" style="530" customWidth="1"/>
    <col min="14607" max="14607" width="2.5703125" style="530" customWidth="1"/>
    <col min="14608" max="14608" width="6.140625" style="530" customWidth="1"/>
    <col min="14609" max="14609" width="2.5703125" style="530" customWidth="1"/>
    <col min="14610" max="14610" width="6.140625" style="530" customWidth="1"/>
    <col min="14611" max="14611" width="2.5703125" style="530" customWidth="1"/>
    <col min="14612" max="14612" width="6.140625" style="530" customWidth="1"/>
    <col min="14613" max="14613" width="2.5703125" style="530" customWidth="1"/>
    <col min="14614" max="14614" width="6.140625" style="530" customWidth="1"/>
    <col min="14615" max="14615" width="2.5703125" style="530" customWidth="1"/>
    <col min="14616" max="14616" width="6.140625" style="530" customWidth="1"/>
    <col min="14617" max="14617" width="2.5703125" style="530" customWidth="1"/>
    <col min="14618" max="14618" width="6.140625" style="530" customWidth="1"/>
    <col min="14619" max="14848" width="10.85546875" style="530"/>
    <col min="14849" max="14849" width="7.42578125" style="530" customWidth="1"/>
    <col min="14850" max="14850" width="6.140625" style="530" customWidth="1"/>
    <col min="14851" max="14851" width="2.5703125" style="530" customWidth="1"/>
    <col min="14852" max="14852" width="6.140625" style="530" customWidth="1"/>
    <col min="14853" max="14853" width="2.5703125" style="530" customWidth="1"/>
    <col min="14854" max="14854" width="6.140625" style="530" customWidth="1"/>
    <col min="14855" max="14855" width="2.5703125" style="530" customWidth="1"/>
    <col min="14856" max="14856" width="6.140625" style="530" customWidth="1"/>
    <col min="14857" max="14857" width="2.5703125" style="530" customWidth="1"/>
    <col min="14858" max="14858" width="6.140625" style="530" customWidth="1"/>
    <col min="14859" max="14859" width="2.5703125" style="530" customWidth="1"/>
    <col min="14860" max="14860" width="6.140625" style="530" customWidth="1"/>
    <col min="14861" max="14861" width="2.5703125" style="530" customWidth="1"/>
    <col min="14862" max="14862" width="6.140625" style="530" customWidth="1"/>
    <col min="14863" max="14863" width="2.5703125" style="530" customWidth="1"/>
    <col min="14864" max="14864" width="6.140625" style="530" customWidth="1"/>
    <col min="14865" max="14865" width="2.5703125" style="530" customWidth="1"/>
    <col min="14866" max="14866" width="6.140625" style="530" customWidth="1"/>
    <col min="14867" max="14867" width="2.5703125" style="530" customWidth="1"/>
    <col min="14868" max="14868" width="6.140625" style="530" customWidth="1"/>
    <col min="14869" max="14869" width="2.5703125" style="530" customWidth="1"/>
    <col min="14870" max="14870" width="6.140625" style="530" customWidth="1"/>
    <col min="14871" max="14871" width="2.5703125" style="530" customWidth="1"/>
    <col min="14872" max="14872" width="6.140625" style="530" customWidth="1"/>
    <col min="14873" max="14873" width="2.5703125" style="530" customWidth="1"/>
    <col min="14874" max="14874" width="6.140625" style="530" customWidth="1"/>
    <col min="14875" max="15104" width="10.85546875" style="530"/>
    <col min="15105" max="15105" width="7.42578125" style="530" customWidth="1"/>
    <col min="15106" max="15106" width="6.140625" style="530" customWidth="1"/>
    <col min="15107" max="15107" width="2.5703125" style="530" customWidth="1"/>
    <col min="15108" max="15108" width="6.140625" style="530" customWidth="1"/>
    <col min="15109" max="15109" width="2.5703125" style="530" customWidth="1"/>
    <col min="15110" max="15110" width="6.140625" style="530" customWidth="1"/>
    <col min="15111" max="15111" width="2.5703125" style="530" customWidth="1"/>
    <col min="15112" max="15112" width="6.140625" style="530" customWidth="1"/>
    <col min="15113" max="15113" width="2.5703125" style="530" customWidth="1"/>
    <col min="15114" max="15114" width="6.140625" style="530" customWidth="1"/>
    <col min="15115" max="15115" width="2.5703125" style="530" customWidth="1"/>
    <col min="15116" max="15116" width="6.140625" style="530" customWidth="1"/>
    <col min="15117" max="15117" width="2.5703125" style="530" customWidth="1"/>
    <col min="15118" max="15118" width="6.140625" style="530" customWidth="1"/>
    <col min="15119" max="15119" width="2.5703125" style="530" customWidth="1"/>
    <col min="15120" max="15120" width="6.140625" style="530" customWidth="1"/>
    <col min="15121" max="15121" width="2.5703125" style="530" customWidth="1"/>
    <col min="15122" max="15122" width="6.140625" style="530" customWidth="1"/>
    <col min="15123" max="15123" width="2.5703125" style="530" customWidth="1"/>
    <col min="15124" max="15124" width="6.140625" style="530" customWidth="1"/>
    <col min="15125" max="15125" width="2.5703125" style="530" customWidth="1"/>
    <col min="15126" max="15126" width="6.140625" style="530" customWidth="1"/>
    <col min="15127" max="15127" width="2.5703125" style="530" customWidth="1"/>
    <col min="15128" max="15128" width="6.140625" style="530" customWidth="1"/>
    <col min="15129" max="15129" width="2.5703125" style="530" customWidth="1"/>
    <col min="15130" max="15130" width="6.140625" style="530" customWidth="1"/>
    <col min="15131" max="15360" width="10.85546875" style="530"/>
    <col min="15361" max="15361" width="7.42578125" style="530" customWidth="1"/>
    <col min="15362" max="15362" width="6.140625" style="530" customWidth="1"/>
    <col min="15363" max="15363" width="2.5703125" style="530" customWidth="1"/>
    <col min="15364" max="15364" width="6.140625" style="530" customWidth="1"/>
    <col min="15365" max="15365" width="2.5703125" style="530" customWidth="1"/>
    <col min="15366" max="15366" width="6.140625" style="530" customWidth="1"/>
    <col min="15367" max="15367" width="2.5703125" style="530" customWidth="1"/>
    <col min="15368" max="15368" width="6.140625" style="530" customWidth="1"/>
    <col min="15369" max="15369" width="2.5703125" style="530" customWidth="1"/>
    <col min="15370" max="15370" width="6.140625" style="530" customWidth="1"/>
    <col min="15371" max="15371" width="2.5703125" style="530" customWidth="1"/>
    <col min="15372" max="15372" width="6.140625" style="530" customWidth="1"/>
    <col min="15373" max="15373" width="2.5703125" style="530" customWidth="1"/>
    <col min="15374" max="15374" width="6.140625" style="530" customWidth="1"/>
    <col min="15375" max="15375" width="2.5703125" style="530" customWidth="1"/>
    <col min="15376" max="15376" width="6.140625" style="530" customWidth="1"/>
    <col min="15377" max="15377" width="2.5703125" style="530" customWidth="1"/>
    <col min="15378" max="15378" width="6.140625" style="530" customWidth="1"/>
    <col min="15379" max="15379" width="2.5703125" style="530" customWidth="1"/>
    <col min="15380" max="15380" width="6.140625" style="530" customWidth="1"/>
    <col min="15381" max="15381" width="2.5703125" style="530" customWidth="1"/>
    <col min="15382" max="15382" width="6.140625" style="530" customWidth="1"/>
    <col min="15383" max="15383" width="2.5703125" style="530" customWidth="1"/>
    <col min="15384" max="15384" width="6.140625" style="530" customWidth="1"/>
    <col min="15385" max="15385" width="2.5703125" style="530" customWidth="1"/>
    <col min="15386" max="15386" width="6.140625" style="530" customWidth="1"/>
    <col min="15387" max="15616" width="10.85546875" style="530"/>
    <col min="15617" max="15617" width="7.42578125" style="530" customWidth="1"/>
    <col min="15618" max="15618" width="6.140625" style="530" customWidth="1"/>
    <col min="15619" max="15619" width="2.5703125" style="530" customWidth="1"/>
    <col min="15620" max="15620" width="6.140625" style="530" customWidth="1"/>
    <col min="15621" max="15621" width="2.5703125" style="530" customWidth="1"/>
    <col min="15622" max="15622" width="6.140625" style="530" customWidth="1"/>
    <col min="15623" max="15623" width="2.5703125" style="530" customWidth="1"/>
    <col min="15624" max="15624" width="6.140625" style="530" customWidth="1"/>
    <col min="15625" max="15625" width="2.5703125" style="530" customWidth="1"/>
    <col min="15626" max="15626" width="6.140625" style="530" customWidth="1"/>
    <col min="15627" max="15627" width="2.5703125" style="530" customWidth="1"/>
    <col min="15628" max="15628" width="6.140625" style="530" customWidth="1"/>
    <col min="15629" max="15629" width="2.5703125" style="530" customWidth="1"/>
    <col min="15630" max="15630" width="6.140625" style="530" customWidth="1"/>
    <col min="15631" max="15631" width="2.5703125" style="530" customWidth="1"/>
    <col min="15632" max="15632" width="6.140625" style="530" customWidth="1"/>
    <col min="15633" max="15633" width="2.5703125" style="530" customWidth="1"/>
    <col min="15634" max="15634" width="6.140625" style="530" customWidth="1"/>
    <col min="15635" max="15635" width="2.5703125" style="530" customWidth="1"/>
    <col min="15636" max="15636" width="6.140625" style="530" customWidth="1"/>
    <col min="15637" max="15637" width="2.5703125" style="530" customWidth="1"/>
    <col min="15638" max="15638" width="6.140625" style="530" customWidth="1"/>
    <col min="15639" max="15639" width="2.5703125" style="530" customWidth="1"/>
    <col min="15640" max="15640" width="6.140625" style="530" customWidth="1"/>
    <col min="15641" max="15641" width="2.5703125" style="530" customWidth="1"/>
    <col min="15642" max="15642" width="6.140625" style="530" customWidth="1"/>
    <col min="15643" max="15872" width="10.85546875" style="530"/>
    <col min="15873" max="15873" width="7.42578125" style="530" customWidth="1"/>
    <col min="15874" max="15874" width="6.140625" style="530" customWidth="1"/>
    <col min="15875" max="15875" width="2.5703125" style="530" customWidth="1"/>
    <col min="15876" max="15876" width="6.140625" style="530" customWidth="1"/>
    <col min="15877" max="15877" width="2.5703125" style="530" customWidth="1"/>
    <col min="15878" max="15878" width="6.140625" style="530" customWidth="1"/>
    <col min="15879" max="15879" width="2.5703125" style="530" customWidth="1"/>
    <col min="15880" max="15880" width="6.140625" style="530" customWidth="1"/>
    <col min="15881" max="15881" width="2.5703125" style="530" customWidth="1"/>
    <col min="15882" max="15882" width="6.140625" style="530" customWidth="1"/>
    <col min="15883" max="15883" width="2.5703125" style="530" customWidth="1"/>
    <col min="15884" max="15884" width="6.140625" style="530" customWidth="1"/>
    <col min="15885" max="15885" width="2.5703125" style="530" customWidth="1"/>
    <col min="15886" max="15886" width="6.140625" style="530" customWidth="1"/>
    <col min="15887" max="15887" width="2.5703125" style="530" customWidth="1"/>
    <col min="15888" max="15888" width="6.140625" style="530" customWidth="1"/>
    <col min="15889" max="15889" width="2.5703125" style="530" customWidth="1"/>
    <col min="15890" max="15890" width="6.140625" style="530" customWidth="1"/>
    <col min="15891" max="15891" width="2.5703125" style="530" customWidth="1"/>
    <col min="15892" max="15892" width="6.140625" style="530" customWidth="1"/>
    <col min="15893" max="15893" width="2.5703125" style="530" customWidth="1"/>
    <col min="15894" max="15894" width="6.140625" style="530" customWidth="1"/>
    <col min="15895" max="15895" width="2.5703125" style="530" customWidth="1"/>
    <col min="15896" max="15896" width="6.140625" style="530" customWidth="1"/>
    <col min="15897" max="15897" width="2.5703125" style="530" customWidth="1"/>
    <col min="15898" max="15898" width="6.140625" style="530" customWidth="1"/>
    <col min="15899" max="16128" width="10.85546875" style="530"/>
    <col min="16129" max="16129" width="7.42578125" style="530" customWidth="1"/>
    <col min="16130" max="16130" width="6.140625" style="530" customWidth="1"/>
    <col min="16131" max="16131" width="2.5703125" style="530" customWidth="1"/>
    <col min="16132" max="16132" width="6.140625" style="530" customWidth="1"/>
    <col min="16133" max="16133" width="2.5703125" style="530" customWidth="1"/>
    <col min="16134" max="16134" width="6.140625" style="530" customWidth="1"/>
    <col min="16135" max="16135" width="2.5703125" style="530" customWidth="1"/>
    <col min="16136" max="16136" width="6.140625" style="530" customWidth="1"/>
    <col min="16137" max="16137" width="2.5703125" style="530" customWidth="1"/>
    <col min="16138" max="16138" width="6.140625" style="530" customWidth="1"/>
    <col min="16139" max="16139" width="2.5703125" style="530" customWidth="1"/>
    <col min="16140" max="16140" width="6.140625" style="530" customWidth="1"/>
    <col min="16141" max="16141" width="2.5703125" style="530" customWidth="1"/>
    <col min="16142" max="16142" width="6.140625" style="530" customWidth="1"/>
    <col min="16143" max="16143" width="2.5703125" style="530" customWidth="1"/>
    <col min="16144" max="16144" width="6.140625" style="530" customWidth="1"/>
    <col min="16145" max="16145" width="2.5703125" style="530" customWidth="1"/>
    <col min="16146" max="16146" width="6.140625" style="530" customWidth="1"/>
    <col min="16147" max="16147" width="2.5703125" style="530" customWidth="1"/>
    <col min="16148" max="16148" width="6.140625" style="530" customWidth="1"/>
    <col min="16149" max="16149" width="2.5703125" style="530" customWidth="1"/>
    <col min="16150" max="16150" width="6.140625" style="530" customWidth="1"/>
    <col min="16151" max="16151" width="2.5703125" style="530" customWidth="1"/>
    <col min="16152" max="16152" width="6.140625" style="530" customWidth="1"/>
    <col min="16153" max="16153" width="2.5703125" style="530" customWidth="1"/>
    <col min="16154" max="16154" width="6.140625" style="530" customWidth="1"/>
    <col min="16155" max="16384" width="10.85546875" style="530"/>
  </cols>
  <sheetData>
    <row r="1" spans="1:26" ht="13.5" customHeight="1">
      <c r="A1" s="527" t="s">
        <v>628</v>
      </c>
      <c r="B1" s="527"/>
      <c r="C1" s="528"/>
      <c r="D1" s="529"/>
      <c r="E1" s="528"/>
      <c r="F1" s="830"/>
      <c r="G1" s="831"/>
      <c r="H1" s="529"/>
      <c r="I1" s="528"/>
      <c r="J1" s="529"/>
      <c r="K1" s="528"/>
      <c r="L1" s="529"/>
      <c r="M1" s="528"/>
      <c r="N1" s="529"/>
      <c r="O1" s="528"/>
      <c r="P1" s="529"/>
      <c r="Q1" s="528"/>
      <c r="R1" s="529"/>
      <c r="S1" s="528"/>
      <c r="T1" s="529"/>
      <c r="U1" s="528"/>
      <c r="V1" s="529"/>
      <c r="W1" s="528"/>
      <c r="X1" s="529"/>
      <c r="Y1" s="528"/>
      <c r="Z1" s="831" t="s">
        <v>1002</v>
      </c>
    </row>
    <row r="2" spans="1:26" ht="21" customHeight="1">
      <c r="A2" s="956" t="s">
        <v>133</v>
      </c>
      <c r="B2" s="956"/>
      <c r="C2" s="956"/>
      <c r="D2" s="956"/>
      <c r="E2" s="956"/>
      <c r="F2" s="956"/>
      <c r="G2" s="956"/>
      <c r="H2" s="956"/>
      <c r="I2" s="956"/>
      <c r="J2" s="956"/>
      <c r="K2" s="956"/>
      <c r="L2" s="956"/>
      <c r="M2" s="956"/>
      <c r="N2" s="956"/>
      <c r="O2" s="956"/>
      <c r="P2" s="956"/>
      <c r="Q2" s="956"/>
      <c r="R2" s="956"/>
      <c r="S2" s="956"/>
      <c r="T2" s="956"/>
      <c r="U2" s="956"/>
      <c r="V2" s="956"/>
      <c r="W2" s="956"/>
      <c r="X2" s="956"/>
      <c r="Y2" s="956"/>
      <c r="Z2" s="956"/>
    </row>
    <row r="3" spans="1:26" s="531" customFormat="1" ht="19.5" customHeight="1">
      <c r="A3" s="957" t="s">
        <v>605</v>
      </c>
      <c r="B3" s="957"/>
      <c r="C3" s="957"/>
      <c r="D3" s="957"/>
      <c r="E3" s="957"/>
      <c r="F3" s="957"/>
      <c r="G3" s="957"/>
      <c r="H3" s="957"/>
      <c r="I3" s="957"/>
      <c r="J3" s="957"/>
      <c r="K3" s="957"/>
      <c r="L3" s="957"/>
      <c r="M3" s="957"/>
      <c r="N3" s="957"/>
      <c r="O3" s="957"/>
      <c r="P3" s="957"/>
      <c r="Q3" s="957"/>
      <c r="R3" s="957"/>
      <c r="S3" s="957"/>
      <c r="T3" s="957"/>
      <c r="U3" s="957"/>
      <c r="V3" s="957"/>
      <c r="W3" s="957"/>
      <c r="X3" s="957"/>
      <c r="Y3" s="957"/>
      <c r="Z3" s="957"/>
    </row>
    <row r="4" spans="1:26" s="532" customFormat="1" ht="18" customHeight="1">
      <c r="A4" s="954" t="s">
        <v>629</v>
      </c>
      <c r="B4" s="954"/>
      <c r="C4" s="954"/>
      <c r="D4" s="954"/>
      <c r="E4" s="954"/>
      <c r="F4" s="954"/>
      <c r="G4" s="954"/>
      <c r="H4" s="954"/>
      <c r="I4" s="954"/>
      <c r="J4" s="954"/>
      <c r="K4" s="954"/>
      <c r="L4" s="954"/>
      <c r="M4" s="954"/>
      <c r="N4" s="954"/>
      <c r="O4" s="954"/>
      <c r="P4" s="954"/>
      <c r="Q4" s="954"/>
      <c r="R4" s="954"/>
      <c r="S4" s="954"/>
      <c r="T4" s="954"/>
      <c r="U4" s="954"/>
      <c r="V4" s="954"/>
      <c r="W4" s="954"/>
      <c r="X4" s="954"/>
      <c r="Y4" s="954"/>
      <c r="Z4" s="954"/>
    </row>
    <row r="5" spans="1:26" ht="11.25" customHeight="1">
      <c r="A5" s="955" t="s">
        <v>607</v>
      </c>
      <c r="B5" s="955"/>
      <c r="C5" s="955"/>
      <c r="D5" s="955"/>
      <c r="E5" s="955"/>
      <c r="F5" s="955"/>
      <c r="G5" s="955"/>
      <c r="H5" s="955"/>
      <c r="I5" s="955"/>
      <c r="J5" s="955"/>
      <c r="K5" s="955"/>
      <c r="L5" s="955"/>
      <c r="M5" s="955"/>
      <c r="N5" s="955"/>
      <c r="O5" s="955"/>
      <c r="P5" s="955"/>
      <c r="Q5" s="955"/>
      <c r="R5" s="955"/>
      <c r="S5" s="955"/>
      <c r="T5" s="955"/>
      <c r="U5" s="955"/>
      <c r="V5" s="955"/>
      <c r="W5" s="955"/>
      <c r="X5" s="955"/>
      <c r="Y5" s="955"/>
      <c r="Z5" s="955"/>
    </row>
    <row r="6" spans="1:26" s="535" customFormat="1" ht="12.75" customHeight="1">
      <c r="A6" s="534" t="s">
        <v>608</v>
      </c>
      <c r="B6" s="534"/>
      <c r="C6" s="533"/>
      <c r="D6" s="534" t="s">
        <v>609</v>
      </c>
      <c r="E6" s="533"/>
      <c r="F6" s="534" t="s">
        <v>159</v>
      </c>
      <c r="G6" s="533"/>
      <c r="H6" s="534" t="s">
        <v>610</v>
      </c>
      <c r="I6" s="533"/>
      <c r="J6" s="534" t="s">
        <v>611</v>
      </c>
      <c r="K6" s="533"/>
      <c r="L6" s="534" t="s">
        <v>162</v>
      </c>
      <c r="M6" s="533"/>
      <c r="N6" s="534" t="s">
        <v>163</v>
      </c>
      <c r="O6" s="533"/>
      <c r="P6" s="534" t="s">
        <v>612</v>
      </c>
      <c r="Q6" s="533"/>
      <c r="R6" s="534" t="s">
        <v>613</v>
      </c>
      <c r="S6" s="533"/>
      <c r="T6" s="534" t="s">
        <v>228</v>
      </c>
      <c r="U6" s="533"/>
      <c r="V6" s="534" t="s">
        <v>167</v>
      </c>
      <c r="W6" s="533"/>
      <c r="X6" s="534" t="s">
        <v>168</v>
      </c>
      <c r="Y6" s="533"/>
      <c r="Z6" s="534" t="s">
        <v>614</v>
      </c>
    </row>
    <row r="7" spans="1:26" s="535" customFormat="1" ht="12.75" customHeight="1">
      <c r="A7" s="537" t="s">
        <v>615</v>
      </c>
      <c r="B7" s="537"/>
      <c r="C7" s="536"/>
      <c r="D7" s="537" t="s">
        <v>158</v>
      </c>
      <c r="E7" s="536"/>
      <c r="F7" s="537" t="s">
        <v>159</v>
      </c>
      <c r="G7" s="536"/>
      <c r="H7" s="537" t="s">
        <v>160</v>
      </c>
      <c r="I7" s="536"/>
      <c r="J7" s="537" t="s">
        <v>161</v>
      </c>
      <c r="K7" s="536"/>
      <c r="L7" s="537" t="s">
        <v>162</v>
      </c>
      <c r="M7" s="536"/>
      <c r="N7" s="537" t="s">
        <v>163</v>
      </c>
      <c r="O7" s="536"/>
      <c r="P7" s="537" t="s">
        <v>164</v>
      </c>
      <c r="Q7" s="536"/>
      <c r="R7" s="537" t="s">
        <v>165</v>
      </c>
      <c r="S7" s="536"/>
      <c r="T7" s="537" t="s">
        <v>228</v>
      </c>
      <c r="U7" s="536"/>
      <c r="V7" s="537" t="s">
        <v>167</v>
      </c>
      <c r="W7" s="536"/>
      <c r="X7" s="537" t="s">
        <v>168</v>
      </c>
      <c r="Y7" s="536"/>
      <c r="Z7" s="537" t="s">
        <v>169</v>
      </c>
    </row>
    <row r="8" spans="1:26" ht="13.5" customHeight="1">
      <c r="A8" s="577">
        <v>1</v>
      </c>
      <c r="B8" s="577"/>
      <c r="C8" s="549"/>
      <c r="D8" s="578"/>
      <c r="E8" s="861"/>
      <c r="F8" s="579"/>
      <c r="G8" s="579"/>
      <c r="H8" s="579"/>
      <c r="I8" s="579"/>
      <c r="J8" s="579">
        <v>210000</v>
      </c>
      <c r="K8" s="579"/>
      <c r="L8" s="579"/>
      <c r="M8" s="579"/>
      <c r="N8" s="579"/>
      <c r="O8" s="579"/>
      <c r="P8" s="579">
        <v>203000</v>
      </c>
      <c r="Q8" s="579"/>
      <c r="R8" s="579">
        <v>241200</v>
      </c>
      <c r="S8" s="579"/>
      <c r="T8" s="579">
        <v>240000</v>
      </c>
      <c r="U8" s="579"/>
      <c r="V8" s="579">
        <v>248800</v>
      </c>
      <c r="W8" s="579"/>
      <c r="X8" s="579"/>
      <c r="Y8" s="579"/>
      <c r="Z8" s="579">
        <v>271190</v>
      </c>
    </row>
    <row r="9" spans="1:26" ht="13.5" customHeight="1">
      <c r="A9" s="577">
        <v>2</v>
      </c>
      <c r="B9" s="577"/>
      <c r="C9" s="549"/>
      <c r="D9" s="579">
        <v>190000</v>
      </c>
      <c r="E9" s="579"/>
      <c r="F9" s="579"/>
      <c r="G9" s="579"/>
      <c r="H9" s="579"/>
      <c r="I9" s="579"/>
      <c r="J9" s="579"/>
      <c r="K9" s="579"/>
      <c r="L9" s="579"/>
      <c r="M9" s="579"/>
      <c r="N9" s="579">
        <v>205000</v>
      </c>
      <c r="O9" s="579"/>
      <c r="P9" s="579">
        <v>204000</v>
      </c>
      <c r="Q9" s="579"/>
      <c r="R9" s="579"/>
      <c r="S9" s="579"/>
      <c r="T9" s="541">
        <v>237000</v>
      </c>
      <c r="U9" s="541"/>
      <c r="V9" s="579">
        <v>250540</v>
      </c>
      <c r="W9" s="579"/>
      <c r="X9" s="579"/>
      <c r="Y9" s="579"/>
      <c r="Z9" s="579">
        <v>273000</v>
      </c>
    </row>
    <row r="10" spans="1:26" ht="13.5" customHeight="1">
      <c r="A10" s="577">
        <v>3</v>
      </c>
      <c r="B10" s="577"/>
      <c r="C10" s="549"/>
      <c r="D10" s="579">
        <v>190000</v>
      </c>
      <c r="E10" s="579"/>
      <c r="F10" s="579">
        <v>223000</v>
      </c>
      <c r="G10" s="579"/>
      <c r="H10" s="579"/>
      <c r="I10" s="579"/>
      <c r="J10" s="579">
        <v>213500</v>
      </c>
      <c r="K10" s="579"/>
      <c r="L10" s="579"/>
      <c r="M10" s="579"/>
      <c r="N10" s="579">
        <v>205200</v>
      </c>
      <c r="O10" s="579"/>
      <c r="P10" s="579">
        <v>208700</v>
      </c>
      <c r="Q10" s="579"/>
      <c r="R10" s="579"/>
      <c r="S10" s="579"/>
      <c r="T10" s="579">
        <v>237000</v>
      </c>
      <c r="U10" s="579"/>
      <c r="V10" s="579">
        <v>250000</v>
      </c>
      <c r="W10" s="579"/>
      <c r="X10" s="579">
        <v>268100</v>
      </c>
      <c r="Y10" s="579"/>
      <c r="Z10" s="579">
        <v>272900</v>
      </c>
    </row>
    <row r="11" spans="1:26" ht="13.5" customHeight="1">
      <c r="A11" s="577">
        <v>4</v>
      </c>
      <c r="B11" s="577"/>
      <c r="C11" s="549"/>
      <c r="D11" s="579"/>
      <c r="E11" s="579"/>
      <c r="F11" s="579">
        <v>225000</v>
      </c>
      <c r="G11" s="579"/>
      <c r="H11" s="579"/>
      <c r="I11" s="579"/>
      <c r="J11" s="579">
        <v>214500</v>
      </c>
      <c r="K11" s="579"/>
      <c r="L11" s="579"/>
      <c r="M11" s="579"/>
      <c r="N11" s="579">
        <v>205000</v>
      </c>
      <c r="O11" s="579"/>
      <c r="P11" s="579">
        <v>206000</v>
      </c>
      <c r="Q11" s="579"/>
      <c r="R11" s="579">
        <v>241100</v>
      </c>
      <c r="S11" s="579"/>
      <c r="T11" s="579">
        <v>238000</v>
      </c>
      <c r="U11" s="579"/>
      <c r="V11" s="579"/>
      <c r="W11" s="579"/>
      <c r="X11" s="579">
        <v>262000</v>
      </c>
      <c r="Y11" s="579"/>
      <c r="Z11" s="579">
        <v>272650</v>
      </c>
    </row>
    <row r="12" spans="1:26" ht="13.5" customHeight="1">
      <c r="A12" s="577">
        <v>5</v>
      </c>
      <c r="B12" s="577"/>
      <c r="C12" s="549"/>
      <c r="D12" s="579"/>
      <c r="E12" s="579"/>
      <c r="F12" s="579">
        <v>224000</v>
      </c>
      <c r="G12" s="579"/>
      <c r="H12" s="579">
        <v>208500</v>
      </c>
      <c r="I12" s="579"/>
      <c r="J12" s="579"/>
      <c r="K12" s="579"/>
      <c r="L12" s="579">
        <v>221000</v>
      </c>
      <c r="M12" s="579"/>
      <c r="N12" s="579">
        <v>206500</v>
      </c>
      <c r="O12" s="579"/>
      <c r="P12" s="579"/>
      <c r="Q12" s="579"/>
      <c r="R12" s="579">
        <v>237500</v>
      </c>
      <c r="S12" s="579"/>
      <c r="T12" s="579">
        <v>242300</v>
      </c>
      <c r="U12" s="579"/>
      <c r="V12" s="579"/>
      <c r="W12" s="579"/>
      <c r="X12" s="579">
        <v>265500</v>
      </c>
      <c r="Y12" s="579"/>
      <c r="Z12" s="579">
        <v>270940</v>
      </c>
    </row>
    <row r="13" spans="1:26" ht="13.5" customHeight="1">
      <c r="A13" s="577">
        <v>6</v>
      </c>
      <c r="B13" s="577"/>
      <c r="C13" s="549"/>
      <c r="D13" s="579">
        <v>191900</v>
      </c>
      <c r="E13" s="579"/>
      <c r="F13" s="579">
        <v>224000</v>
      </c>
      <c r="G13" s="579"/>
      <c r="H13" s="579">
        <v>212000</v>
      </c>
      <c r="I13" s="579"/>
      <c r="J13" s="579"/>
      <c r="K13" s="579"/>
      <c r="L13" s="579">
        <v>223500</v>
      </c>
      <c r="M13" s="579"/>
      <c r="N13" s="579">
        <v>203700</v>
      </c>
      <c r="O13" s="579"/>
      <c r="P13" s="579"/>
      <c r="Q13" s="579"/>
      <c r="R13" s="579">
        <v>232800</v>
      </c>
      <c r="S13" s="579"/>
      <c r="T13" s="579"/>
      <c r="U13" s="579"/>
      <c r="V13" s="579">
        <v>251000</v>
      </c>
      <c r="W13" s="579"/>
      <c r="X13" s="579">
        <v>261200</v>
      </c>
      <c r="Y13" s="579"/>
      <c r="Z13" s="579"/>
    </row>
    <row r="14" spans="1:26" ht="13.5" customHeight="1">
      <c r="A14" s="577">
        <v>7</v>
      </c>
      <c r="B14" s="577"/>
      <c r="C14" s="549"/>
      <c r="D14" s="579">
        <v>193800</v>
      </c>
      <c r="E14" s="579"/>
      <c r="F14" s="579">
        <v>220000</v>
      </c>
      <c r="G14" s="579"/>
      <c r="H14" s="579">
        <v>210000</v>
      </c>
      <c r="I14" s="579"/>
      <c r="J14" s="579">
        <v>215000</v>
      </c>
      <c r="K14" s="579"/>
      <c r="L14" s="579">
        <v>210000</v>
      </c>
      <c r="M14" s="579"/>
      <c r="N14" s="579"/>
      <c r="O14" s="579"/>
      <c r="P14" s="579">
        <v>210000</v>
      </c>
      <c r="Q14" s="579"/>
      <c r="R14" s="579">
        <v>231800</v>
      </c>
      <c r="S14" s="579"/>
      <c r="T14" s="579"/>
      <c r="U14" s="579"/>
      <c r="V14" s="579">
        <v>251500</v>
      </c>
      <c r="W14" s="579"/>
      <c r="X14" s="579">
        <v>257300</v>
      </c>
      <c r="Y14" s="579"/>
      <c r="Z14" s="579"/>
    </row>
    <row r="15" spans="1:26" ht="13.5" customHeight="1">
      <c r="A15" s="577">
        <v>8</v>
      </c>
      <c r="B15" s="577"/>
      <c r="C15" s="549"/>
      <c r="D15" s="579">
        <v>195000</v>
      </c>
      <c r="E15" s="579"/>
      <c r="F15" s="579"/>
      <c r="G15" s="579"/>
      <c r="H15" s="579"/>
      <c r="I15" s="579"/>
      <c r="J15" s="579">
        <v>218000</v>
      </c>
      <c r="K15" s="579"/>
      <c r="L15" s="579">
        <v>204000</v>
      </c>
      <c r="M15" s="579"/>
      <c r="N15" s="579"/>
      <c r="O15" s="579"/>
      <c r="P15" s="579">
        <v>208500</v>
      </c>
      <c r="Q15" s="579"/>
      <c r="R15" s="579">
        <v>233100</v>
      </c>
      <c r="S15" s="579" t="s">
        <v>616</v>
      </c>
      <c r="T15" s="579">
        <v>249000</v>
      </c>
      <c r="U15" s="579"/>
      <c r="V15" s="579">
        <v>251000</v>
      </c>
      <c r="W15" s="579"/>
      <c r="X15" s="579"/>
      <c r="Y15" s="579"/>
      <c r="Z15" s="579"/>
    </row>
    <row r="16" spans="1:26" ht="13.5" customHeight="1">
      <c r="A16" s="577">
        <v>9</v>
      </c>
      <c r="B16" s="577"/>
      <c r="C16" s="549"/>
      <c r="D16" s="579">
        <v>198000</v>
      </c>
      <c r="E16" s="579"/>
      <c r="F16" s="579"/>
      <c r="G16" s="579"/>
      <c r="H16" s="579"/>
      <c r="I16" s="579"/>
      <c r="J16" s="579">
        <v>222000</v>
      </c>
      <c r="K16" s="579"/>
      <c r="L16" s="579">
        <v>207000</v>
      </c>
      <c r="M16" s="579"/>
      <c r="N16" s="579">
        <v>202900</v>
      </c>
      <c r="O16" s="579"/>
      <c r="P16" s="579"/>
      <c r="Q16" s="579"/>
      <c r="R16" s="579"/>
      <c r="S16" s="579"/>
      <c r="T16" s="579">
        <v>248000</v>
      </c>
      <c r="U16" s="579"/>
      <c r="V16" s="579">
        <v>249700</v>
      </c>
      <c r="W16" s="579"/>
      <c r="X16" s="579"/>
      <c r="Y16" s="579"/>
      <c r="Z16" s="579">
        <v>275000</v>
      </c>
    </row>
    <row r="17" spans="1:26" ht="13.5" customHeight="1">
      <c r="A17" s="577">
        <v>10</v>
      </c>
      <c r="B17" s="577"/>
      <c r="C17" s="549"/>
      <c r="D17" s="579">
        <v>200000</v>
      </c>
      <c r="E17" s="579"/>
      <c r="F17" s="579">
        <v>220000</v>
      </c>
      <c r="G17" s="579"/>
      <c r="H17" s="579"/>
      <c r="I17" s="579"/>
      <c r="J17" s="579">
        <v>224500</v>
      </c>
      <c r="K17" s="579"/>
      <c r="L17" s="579"/>
      <c r="M17" s="579"/>
      <c r="N17" s="579">
        <v>202800</v>
      </c>
      <c r="O17" s="579"/>
      <c r="P17" s="579">
        <v>211820</v>
      </c>
      <c r="Q17" s="579"/>
      <c r="R17" s="579"/>
      <c r="S17" s="579"/>
      <c r="T17" s="579">
        <v>249000</v>
      </c>
      <c r="U17" s="579"/>
      <c r="V17" s="579"/>
      <c r="W17" s="579"/>
      <c r="X17" s="579">
        <v>257300</v>
      </c>
      <c r="Y17" s="579"/>
      <c r="Z17" s="579">
        <v>275000</v>
      </c>
    </row>
    <row r="18" spans="1:26" ht="13.5" customHeight="1">
      <c r="A18" s="577">
        <v>11</v>
      </c>
      <c r="B18" s="577"/>
      <c r="C18" s="549"/>
      <c r="D18" s="579"/>
      <c r="E18" s="579"/>
      <c r="F18" s="579">
        <v>220000</v>
      </c>
      <c r="G18" s="579"/>
      <c r="H18" s="579"/>
      <c r="I18" s="579"/>
      <c r="J18" s="579">
        <v>225000</v>
      </c>
      <c r="K18" s="579"/>
      <c r="L18" s="579"/>
      <c r="M18" s="579"/>
      <c r="N18" s="579">
        <v>205000</v>
      </c>
      <c r="O18" s="579"/>
      <c r="P18" s="579">
        <v>213000</v>
      </c>
      <c r="Q18" s="579"/>
      <c r="R18" s="579">
        <v>229770</v>
      </c>
      <c r="S18" s="579"/>
      <c r="T18" s="579">
        <v>250500</v>
      </c>
      <c r="U18" s="579"/>
      <c r="V18" s="579"/>
      <c r="W18" s="579"/>
      <c r="X18" s="579">
        <v>254150</v>
      </c>
      <c r="Y18" s="579"/>
      <c r="Z18" s="579">
        <v>275000</v>
      </c>
    </row>
    <row r="19" spans="1:26" ht="13.5" customHeight="1">
      <c r="A19" s="577">
        <v>12</v>
      </c>
      <c r="B19" s="577"/>
      <c r="C19" s="549"/>
      <c r="D19" s="579"/>
      <c r="E19" s="579"/>
      <c r="F19" s="579">
        <v>219000</v>
      </c>
      <c r="G19" s="579"/>
      <c r="H19" s="579">
        <v>206000</v>
      </c>
      <c r="I19" s="579"/>
      <c r="J19" s="579"/>
      <c r="K19" s="579"/>
      <c r="L19" s="579">
        <v>207000</v>
      </c>
      <c r="M19" s="579"/>
      <c r="N19" s="579">
        <v>205000</v>
      </c>
      <c r="O19" s="579"/>
      <c r="P19" s="579"/>
      <c r="Q19" s="579"/>
      <c r="R19" s="579">
        <v>227000</v>
      </c>
      <c r="S19" s="579"/>
      <c r="T19" s="579">
        <v>254900</v>
      </c>
      <c r="U19" s="579"/>
      <c r="V19" s="579"/>
      <c r="W19" s="579"/>
      <c r="X19" s="579">
        <v>258150</v>
      </c>
      <c r="Y19" s="579"/>
      <c r="Z19" s="579">
        <v>276500</v>
      </c>
    </row>
    <row r="20" spans="1:26" ht="13.5" customHeight="1">
      <c r="A20" s="577">
        <v>13</v>
      </c>
      <c r="B20" s="577"/>
      <c r="C20" s="549"/>
      <c r="D20" s="579">
        <v>205000</v>
      </c>
      <c r="E20" s="579"/>
      <c r="F20" s="579">
        <v>218000</v>
      </c>
      <c r="G20" s="579"/>
      <c r="H20" s="579">
        <v>207500</v>
      </c>
      <c r="I20" s="579"/>
      <c r="J20" s="579"/>
      <c r="K20" s="579"/>
      <c r="L20" s="579">
        <v>206000</v>
      </c>
      <c r="M20" s="579"/>
      <c r="N20" s="579">
        <v>205500</v>
      </c>
      <c r="O20" s="579"/>
      <c r="P20" s="579"/>
      <c r="Q20" s="579"/>
      <c r="R20" s="579">
        <v>226900</v>
      </c>
      <c r="S20" s="579"/>
      <c r="T20" s="579"/>
      <c r="U20" s="579"/>
      <c r="V20" s="579">
        <v>237180</v>
      </c>
      <c r="W20" s="579"/>
      <c r="X20" s="579">
        <v>258500</v>
      </c>
      <c r="Y20" s="579"/>
      <c r="Z20" s="579"/>
    </row>
    <row r="21" spans="1:26" ht="13.5" customHeight="1">
      <c r="A21" s="577">
        <v>14</v>
      </c>
      <c r="B21" s="577"/>
      <c r="C21" s="549"/>
      <c r="D21" s="579">
        <v>205000</v>
      </c>
      <c r="E21" s="579"/>
      <c r="F21" s="579">
        <v>217000</v>
      </c>
      <c r="G21" s="579"/>
      <c r="H21" s="579">
        <v>207000</v>
      </c>
      <c r="I21" s="579"/>
      <c r="J21" s="579">
        <v>230000</v>
      </c>
      <c r="K21" s="579"/>
      <c r="L21" s="579">
        <v>208000</v>
      </c>
      <c r="M21" s="579"/>
      <c r="N21" s="579"/>
      <c r="O21" s="579"/>
      <c r="P21" s="579">
        <v>215900</v>
      </c>
      <c r="Q21" s="579"/>
      <c r="R21" s="579">
        <v>224600</v>
      </c>
      <c r="S21" s="579"/>
      <c r="T21" s="579"/>
      <c r="U21" s="579"/>
      <c r="V21" s="579">
        <v>239000</v>
      </c>
      <c r="W21" s="579"/>
      <c r="X21" s="579">
        <v>258000</v>
      </c>
      <c r="Y21" s="579"/>
      <c r="Z21" s="579"/>
    </row>
    <row r="22" spans="1:26" ht="13.5" customHeight="1">
      <c r="A22" s="577">
        <v>15</v>
      </c>
      <c r="B22" s="577"/>
      <c r="C22" s="549"/>
      <c r="D22" s="579">
        <v>206000</v>
      </c>
      <c r="E22" s="579"/>
      <c r="F22" s="579"/>
      <c r="G22" s="579"/>
      <c r="H22" s="579"/>
      <c r="I22" s="579"/>
      <c r="J22" s="579">
        <v>237500</v>
      </c>
      <c r="K22" s="579"/>
      <c r="L22" s="579">
        <v>211000</v>
      </c>
      <c r="M22" s="579"/>
      <c r="N22" s="579"/>
      <c r="O22" s="579"/>
      <c r="P22" s="579">
        <v>218000</v>
      </c>
      <c r="Q22" s="579"/>
      <c r="R22" s="579"/>
      <c r="S22" s="579"/>
      <c r="T22" s="579">
        <v>257500</v>
      </c>
      <c r="U22" s="579"/>
      <c r="V22" s="579">
        <v>242700</v>
      </c>
      <c r="W22" s="579"/>
      <c r="X22" s="579"/>
      <c r="Y22" s="579"/>
      <c r="Z22" s="579">
        <v>275900</v>
      </c>
    </row>
    <row r="23" spans="1:26" ht="13.5" customHeight="1">
      <c r="A23" s="577">
        <v>16</v>
      </c>
      <c r="B23" s="577"/>
      <c r="C23" s="549"/>
      <c r="D23" s="579">
        <v>205000</v>
      </c>
      <c r="E23" s="579"/>
      <c r="F23" s="579"/>
      <c r="G23" s="579"/>
      <c r="H23" s="579"/>
      <c r="I23" s="579"/>
      <c r="J23" s="579">
        <v>232000</v>
      </c>
      <c r="K23" s="579"/>
      <c r="L23" s="579">
        <v>213000</v>
      </c>
      <c r="M23" s="579"/>
      <c r="N23" s="579"/>
      <c r="O23" s="579"/>
      <c r="P23" s="579">
        <v>219900</v>
      </c>
      <c r="Q23" s="579"/>
      <c r="R23" s="579"/>
      <c r="S23" s="579"/>
      <c r="T23" s="579">
        <v>263000</v>
      </c>
      <c r="U23" s="579"/>
      <c r="V23" s="579">
        <v>250500</v>
      </c>
      <c r="W23" s="579"/>
      <c r="X23" s="579"/>
      <c r="Y23" s="579"/>
      <c r="Z23" s="579">
        <v>274000</v>
      </c>
    </row>
    <row r="24" spans="1:26" ht="13.5" customHeight="1">
      <c r="A24" s="577">
        <v>17</v>
      </c>
      <c r="B24" s="577"/>
      <c r="C24" s="549"/>
      <c r="D24" s="579">
        <v>209000</v>
      </c>
      <c r="E24" s="579"/>
      <c r="F24" s="579">
        <v>215000</v>
      </c>
      <c r="G24" s="579"/>
      <c r="H24" s="579">
        <v>206500</v>
      </c>
      <c r="I24" s="579"/>
      <c r="J24" s="579"/>
      <c r="K24" s="579"/>
      <c r="L24" s="579"/>
      <c r="M24" s="579"/>
      <c r="N24" s="579">
        <v>201000</v>
      </c>
      <c r="O24" s="579"/>
      <c r="P24" s="579">
        <v>221000</v>
      </c>
      <c r="Q24" s="579"/>
      <c r="R24" s="579"/>
      <c r="S24" s="579"/>
      <c r="T24" s="579">
        <v>263800</v>
      </c>
      <c r="U24" s="579"/>
      <c r="V24" s="579">
        <v>259400</v>
      </c>
      <c r="W24" s="579"/>
      <c r="X24" s="579">
        <v>250800</v>
      </c>
      <c r="Y24" s="579"/>
      <c r="Z24" s="579">
        <v>273980</v>
      </c>
    </row>
    <row r="25" spans="1:26" ht="13.5" customHeight="1">
      <c r="A25" s="577">
        <v>18</v>
      </c>
      <c r="B25" s="577"/>
      <c r="C25" s="549"/>
      <c r="D25" s="579"/>
      <c r="E25" s="579"/>
      <c r="F25" s="579">
        <v>216000</v>
      </c>
      <c r="G25" s="579"/>
      <c r="H25" s="579">
        <v>207400</v>
      </c>
      <c r="I25" s="579"/>
      <c r="J25" s="579"/>
      <c r="K25" s="579"/>
      <c r="L25" s="579"/>
      <c r="M25" s="579"/>
      <c r="N25" s="579">
        <v>198000</v>
      </c>
      <c r="O25" s="579"/>
      <c r="P25" s="579">
        <v>222000</v>
      </c>
      <c r="Q25" s="579"/>
      <c r="R25" s="579">
        <v>227000</v>
      </c>
      <c r="S25" s="579"/>
      <c r="T25" s="579">
        <v>264000</v>
      </c>
      <c r="U25" s="579"/>
      <c r="V25" s="579"/>
      <c r="W25" s="579"/>
      <c r="X25" s="579">
        <v>257300</v>
      </c>
      <c r="Y25" s="579"/>
      <c r="Z25" s="579">
        <v>275400</v>
      </c>
    </row>
    <row r="26" spans="1:26" ht="13.5" customHeight="1">
      <c r="A26" s="577">
        <v>19</v>
      </c>
      <c r="B26" s="580"/>
      <c r="C26" s="549"/>
      <c r="D26" s="579"/>
      <c r="E26" s="579"/>
      <c r="F26" s="579">
        <v>217000</v>
      </c>
      <c r="G26" s="579"/>
      <c r="H26" s="579">
        <v>208500</v>
      </c>
      <c r="I26" s="579"/>
      <c r="J26" s="579"/>
      <c r="K26" s="579"/>
      <c r="L26" s="579">
        <v>210000</v>
      </c>
      <c r="M26" s="579"/>
      <c r="N26" s="579">
        <v>200000</v>
      </c>
      <c r="O26" s="579"/>
      <c r="P26" s="579"/>
      <c r="Q26" s="579"/>
      <c r="R26" s="579">
        <v>225300</v>
      </c>
      <c r="S26" s="579"/>
      <c r="T26" s="579">
        <v>263900</v>
      </c>
      <c r="U26" s="579"/>
      <c r="V26" s="579"/>
      <c r="W26" s="579"/>
      <c r="X26" s="579">
        <v>258500</v>
      </c>
      <c r="Y26" s="579"/>
      <c r="Z26" s="579">
        <v>274000</v>
      </c>
    </row>
    <row r="27" spans="1:26" ht="13.5" customHeight="1">
      <c r="A27" s="577">
        <v>20</v>
      </c>
      <c r="B27" s="577"/>
      <c r="C27" s="549"/>
      <c r="D27" s="579">
        <v>206500</v>
      </c>
      <c r="E27" s="579"/>
      <c r="F27" s="579">
        <v>218000</v>
      </c>
      <c r="G27" s="579"/>
      <c r="H27" s="579">
        <v>210000</v>
      </c>
      <c r="I27" s="579"/>
      <c r="J27" s="579"/>
      <c r="K27" s="579"/>
      <c r="L27" s="579">
        <v>212000</v>
      </c>
      <c r="M27" s="579"/>
      <c r="N27" s="579"/>
      <c r="O27" s="579"/>
      <c r="P27" s="579"/>
      <c r="Q27" s="579"/>
      <c r="R27" s="579">
        <v>226500</v>
      </c>
      <c r="S27" s="579"/>
      <c r="T27" s="579"/>
      <c r="U27" s="579"/>
      <c r="V27" s="579">
        <v>262200</v>
      </c>
      <c r="W27" s="579"/>
      <c r="X27" s="579">
        <v>261000</v>
      </c>
      <c r="Y27" s="579"/>
      <c r="Z27" s="579"/>
    </row>
    <row r="28" spans="1:26" ht="13.5" customHeight="1">
      <c r="A28" s="577">
        <v>21</v>
      </c>
      <c r="B28" s="577"/>
      <c r="C28" s="549"/>
      <c r="D28" s="579">
        <v>209300</v>
      </c>
      <c r="E28" s="579"/>
      <c r="F28" s="579">
        <v>215000</v>
      </c>
      <c r="G28" s="579"/>
      <c r="H28" s="579">
        <v>210000</v>
      </c>
      <c r="I28" s="579"/>
      <c r="J28" s="579">
        <v>216000</v>
      </c>
      <c r="K28" s="579"/>
      <c r="L28" s="579">
        <v>213000</v>
      </c>
      <c r="M28" s="579"/>
      <c r="N28" s="579"/>
      <c r="O28" s="579"/>
      <c r="P28" s="579">
        <v>218000</v>
      </c>
      <c r="Q28" s="579"/>
      <c r="R28" s="579">
        <v>229200</v>
      </c>
      <c r="S28" s="579"/>
      <c r="T28" s="579"/>
      <c r="U28" s="579"/>
      <c r="V28" s="579">
        <v>265200</v>
      </c>
      <c r="W28" s="579"/>
      <c r="X28" s="579"/>
      <c r="Y28" s="579"/>
      <c r="Z28" s="579"/>
    </row>
    <row r="29" spans="1:26" ht="13.5" customHeight="1">
      <c r="A29" s="577">
        <v>22</v>
      </c>
      <c r="B29" s="577"/>
      <c r="C29" s="549"/>
      <c r="D29" s="579">
        <v>211500</v>
      </c>
      <c r="E29" s="579"/>
      <c r="F29" s="579"/>
      <c r="G29" s="579"/>
      <c r="H29" s="579"/>
      <c r="I29" s="579"/>
      <c r="J29" s="579">
        <v>220000</v>
      </c>
      <c r="K29" s="579"/>
      <c r="L29" s="579">
        <v>210000</v>
      </c>
      <c r="M29" s="579"/>
      <c r="N29" s="579"/>
      <c r="O29" s="579"/>
      <c r="P29" s="579">
        <v>216000</v>
      </c>
      <c r="Q29" s="579"/>
      <c r="R29" s="579">
        <v>230500</v>
      </c>
      <c r="S29" s="579"/>
      <c r="T29" s="579">
        <v>258800</v>
      </c>
      <c r="U29" s="579"/>
      <c r="V29" s="579">
        <v>266000</v>
      </c>
      <c r="W29" s="579"/>
      <c r="X29" s="579"/>
      <c r="Y29" s="579"/>
      <c r="Z29" s="579">
        <v>274170</v>
      </c>
    </row>
    <row r="30" spans="1:26" ht="13.5" customHeight="1">
      <c r="A30" s="577">
        <v>23</v>
      </c>
      <c r="B30" s="577"/>
      <c r="C30" s="549"/>
      <c r="D30" s="579">
        <v>213000</v>
      </c>
      <c r="E30" s="579"/>
      <c r="F30" s="579"/>
      <c r="G30" s="579"/>
      <c r="H30" s="579"/>
      <c r="I30" s="579"/>
      <c r="J30" s="579">
        <v>227000</v>
      </c>
      <c r="K30" s="579"/>
      <c r="L30" s="579">
        <v>206000</v>
      </c>
      <c r="M30" s="579"/>
      <c r="N30" s="579">
        <v>202000</v>
      </c>
      <c r="O30" s="579"/>
      <c r="P30" s="579">
        <v>222000</v>
      </c>
      <c r="Q30" s="579"/>
      <c r="R30" s="579"/>
      <c r="S30" s="579"/>
      <c r="T30" s="579">
        <v>258400</v>
      </c>
      <c r="U30" s="579"/>
      <c r="V30" s="579">
        <v>264600</v>
      </c>
      <c r="W30" s="579"/>
      <c r="X30" s="579"/>
      <c r="Y30" s="579"/>
      <c r="Z30" s="579">
        <v>276864</v>
      </c>
    </row>
    <row r="31" spans="1:26" ht="13.5" customHeight="1">
      <c r="A31" s="577">
        <v>24</v>
      </c>
      <c r="B31" s="577"/>
      <c r="C31" s="549"/>
      <c r="D31" s="579"/>
      <c r="E31" s="579"/>
      <c r="F31" s="579">
        <v>212000</v>
      </c>
      <c r="G31" s="579"/>
      <c r="H31" s="579"/>
      <c r="I31" s="579"/>
      <c r="J31" s="579">
        <v>231000</v>
      </c>
      <c r="K31" s="579"/>
      <c r="L31" s="579"/>
      <c r="M31" s="579"/>
      <c r="N31" s="579">
        <v>200000</v>
      </c>
      <c r="O31" s="579"/>
      <c r="P31" s="579">
        <v>226100</v>
      </c>
      <c r="Q31" s="579"/>
      <c r="R31" s="579"/>
      <c r="S31" s="579"/>
      <c r="T31" s="579">
        <v>250000</v>
      </c>
      <c r="U31" s="579"/>
      <c r="V31" s="579">
        <v>266940</v>
      </c>
      <c r="W31" s="579"/>
      <c r="X31" s="579"/>
      <c r="Y31" s="579"/>
      <c r="Z31" s="579"/>
    </row>
    <row r="32" spans="1:26" ht="13.5" customHeight="1">
      <c r="A32" s="577">
        <v>25</v>
      </c>
      <c r="B32" s="577"/>
      <c r="C32" s="549"/>
      <c r="D32" s="579"/>
      <c r="E32" s="579"/>
      <c r="F32" s="579">
        <v>211500</v>
      </c>
      <c r="G32" s="579"/>
      <c r="H32" s="579">
        <v>209000</v>
      </c>
      <c r="I32" s="579"/>
      <c r="J32" s="579">
        <v>233000</v>
      </c>
      <c r="K32" s="579"/>
      <c r="L32" s="579"/>
      <c r="M32" s="579"/>
      <c r="N32" s="579">
        <v>201000</v>
      </c>
      <c r="O32" s="579" t="s">
        <v>616</v>
      </c>
      <c r="P32" s="579">
        <v>227500</v>
      </c>
      <c r="Q32" s="579"/>
      <c r="R32" s="579">
        <v>237450</v>
      </c>
      <c r="S32" s="579" t="s">
        <v>616</v>
      </c>
      <c r="T32" s="579">
        <v>238000</v>
      </c>
      <c r="U32" s="579"/>
      <c r="V32" s="579"/>
      <c r="W32" s="579"/>
      <c r="X32" s="579">
        <v>266100</v>
      </c>
      <c r="Y32" s="579"/>
      <c r="Z32" s="579"/>
    </row>
    <row r="33" spans="1:27" ht="13.5" customHeight="1">
      <c r="A33" s="577">
        <v>26</v>
      </c>
      <c r="B33" s="577"/>
      <c r="C33" s="549"/>
      <c r="D33" s="579"/>
      <c r="E33" s="579"/>
      <c r="F33" s="579">
        <v>214500</v>
      </c>
      <c r="G33" s="579"/>
      <c r="H33" s="579">
        <v>210000</v>
      </c>
      <c r="I33" s="579"/>
      <c r="J33" s="579"/>
      <c r="K33" s="579"/>
      <c r="L33" s="579">
        <v>207000</v>
      </c>
      <c r="M33" s="579"/>
      <c r="N33" s="579">
        <v>201800</v>
      </c>
      <c r="O33" s="579"/>
      <c r="P33" s="579"/>
      <c r="Q33" s="579"/>
      <c r="R33" s="579">
        <v>235800</v>
      </c>
      <c r="S33" s="579" t="s">
        <v>616</v>
      </c>
      <c r="T33" s="579">
        <v>239000</v>
      </c>
      <c r="U33" s="579"/>
      <c r="V33" s="579"/>
      <c r="W33" s="579"/>
      <c r="X33" s="579">
        <v>274400</v>
      </c>
      <c r="Y33" s="579"/>
      <c r="Z33" s="579">
        <v>281480</v>
      </c>
    </row>
    <row r="34" spans="1:27" ht="13.5" customHeight="1">
      <c r="A34" s="577">
        <v>27</v>
      </c>
      <c r="B34" s="577"/>
      <c r="C34" s="549" t="s">
        <v>616</v>
      </c>
      <c r="D34" s="579">
        <v>212000</v>
      </c>
      <c r="E34" s="579"/>
      <c r="F34" s="579">
        <v>214800</v>
      </c>
      <c r="G34" s="579"/>
      <c r="H34" s="579">
        <v>209000</v>
      </c>
      <c r="I34" s="579"/>
      <c r="J34" s="579"/>
      <c r="K34" s="579"/>
      <c r="L34" s="579">
        <v>210800</v>
      </c>
      <c r="M34" s="579"/>
      <c r="N34" s="579">
        <v>201500</v>
      </c>
      <c r="O34" s="579"/>
      <c r="P34" s="579"/>
      <c r="Q34" s="579"/>
      <c r="R34" s="579">
        <v>230500</v>
      </c>
      <c r="S34" s="579"/>
      <c r="T34" s="579"/>
      <c r="U34" s="579"/>
      <c r="V34" s="579">
        <v>256700</v>
      </c>
      <c r="W34" s="579"/>
      <c r="X34" s="579">
        <v>273800</v>
      </c>
      <c r="Y34" s="579"/>
      <c r="Z34" s="579"/>
    </row>
    <row r="35" spans="1:27" ht="13.5" customHeight="1">
      <c r="A35" s="577">
        <v>28</v>
      </c>
      <c r="B35" s="577"/>
      <c r="C35" s="549"/>
      <c r="D35" s="579">
        <v>215000</v>
      </c>
      <c r="E35" s="579"/>
      <c r="F35" s="579">
        <v>214800</v>
      </c>
      <c r="G35" s="579"/>
      <c r="H35" s="579">
        <v>208000</v>
      </c>
      <c r="I35" s="579"/>
      <c r="J35" s="579">
        <v>231000</v>
      </c>
      <c r="K35" s="579"/>
      <c r="L35" s="579">
        <v>210000</v>
      </c>
      <c r="M35" s="579"/>
      <c r="N35" s="579"/>
      <c r="O35" s="579"/>
      <c r="P35" s="579">
        <v>227600</v>
      </c>
      <c r="Q35" s="579"/>
      <c r="R35" s="579">
        <v>227700</v>
      </c>
      <c r="S35" s="579"/>
      <c r="T35" s="579"/>
      <c r="U35" s="579"/>
      <c r="V35" s="579">
        <v>265200</v>
      </c>
      <c r="W35" s="579"/>
      <c r="X35" s="579">
        <v>274075</v>
      </c>
      <c r="Y35" s="579"/>
      <c r="Z35" s="579"/>
    </row>
    <row r="36" spans="1:27" ht="13.5" customHeight="1">
      <c r="A36" s="577">
        <v>29</v>
      </c>
      <c r="B36" s="577"/>
      <c r="C36" s="549"/>
      <c r="D36" s="579">
        <v>221500</v>
      </c>
      <c r="E36" s="581"/>
      <c r="F36" s="581"/>
      <c r="G36" s="579"/>
      <c r="H36" s="579"/>
      <c r="I36" s="579"/>
      <c r="J36" s="579">
        <v>228000</v>
      </c>
      <c r="K36" s="579"/>
      <c r="L36" s="579">
        <v>209700</v>
      </c>
      <c r="M36" s="579"/>
      <c r="N36" s="579"/>
      <c r="O36" s="579" t="s">
        <v>616</v>
      </c>
      <c r="P36" s="579">
        <v>228196</v>
      </c>
      <c r="Q36" s="579"/>
      <c r="R36" s="579">
        <v>233275</v>
      </c>
      <c r="S36" s="579"/>
      <c r="T36" s="579">
        <v>242000</v>
      </c>
      <c r="U36" s="579"/>
      <c r="V36" s="579">
        <v>259714</v>
      </c>
      <c r="W36" s="579"/>
      <c r="X36" s="579"/>
      <c r="Y36" s="579"/>
      <c r="Z36" s="579">
        <v>282360</v>
      </c>
    </row>
    <row r="37" spans="1:27" ht="13.5" customHeight="1">
      <c r="A37" s="577">
        <v>30</v>
      </c>
      <c r="B37" s="577"/>
      <c r="C37" s="549"/>
      <c r="D37" s="579">
        <v>224000</v>
      </c>
      <c r="E37" s="581"/>
      <c r="F37" s="582"/>
      <c r="G37" s="569"/>
      <c r="H37" s="579"/>
      <c r="I37" s="579"/>
      <c r="J37" s="579">
        <v>228000</v>
      </c>
      <c r="K37" s="579"/>
      <c r="L37" s="579">
        <v>209000</v>
      </c>
      <c r="M37" s="579"/>
      <c r="N37" s="579">
        <v>202100</v>
      </c>
      <c r="O37" s="579" t="s">
        <v>616</v>
      </c>
      <c r="P37" s="579">
        <v>233800</v>
      </c>
      <c r="Q37" s="579"/>
      <c r="R37" s="579"/>
      <c r="S37" s="579"/>
      <c r="T37" s="579">
        <v>246780</v>
      </c>
      <c r="U37" s="579"/>
      <c r="V37" s="579">
        <v>259360</v>
      </c>
      <c r="W37" s="579"/>
      <c r="X37" s="579"/>
      <c r="Y37" s="579"/>
      <c r="Z37" s="579">
        <v>281970</v>
      </c>
    </row>
    <row r="38" spans="1:27" ht="13.5" customHeight="1">
      <c r="A38" s="577">
        <v>31</v>
      </c>
      <c r="B38" s="577"/>
      <c r="C38" s="549"/>
      <c r="D38" s="584">
        <v>223000</v>
      </c>
      <c r="E38" s="585"/>
      <c r="F38" s="586"/>
      <c r="G38" s="862"/>
      <c r="H38" s="584">
        <v>210000</v>
      </c>
      <c r="I38" s="585"/>
      <c r="J38" s="586"/>
      <c r="K38" s="862"/>
      <c r="L38" s="584"/>
      <c r="M38" s="585"/>
      <c r="N38" s="586"/>
      <c r="O38" s="862"/>
      <c r="P38" s="584">
        <v>244350</v>
      </c>
      <c r="Q38" s="584"/>
      <c r="R38" s="584"/>
      <c r="S38" s="585"/>
      <c r="T38" s="586"/>
      <c r="U38" s="862"/>
      <c r="V38" s="584">
        <v>261000</v>
      </c>
      <c r="W38" s="585"/>
      <c r="X38" s="586"/>
      <c r="Y38" s="865"/>
      <c r="Z38" s="588"/>
    </row>
    <row r="39" spans="1:27" ht="14.1" customHeight="1">
      <c r="A39" s="551" t="s">
        <v>617</v>
      </c>
      <c r="B39" s="551"/>
      <c r="C39" s="552"/>
      <c r="D39" s="553">
        <f>MAX(D8:D38)</f>
        <v>224000</v>
      </c>
      <c r="E39" s="554"/>
      <c r="F39" s="553">
        <f t="shared" ref="F39:Z39" si="0">MAX(F8:F38)</f>
        <v>225000</v>
      </c>
      <c r="G39" s="554"/>
      <c r="H39" s="553">
        <f t="shared" si="0"/>
        <v>212000</v>
      </c>
      <c r="I39" s="554"/>
      <c r="J39" s="553">
        <f t="shared" si="0"/>
        <v>237500</v>
      </c>
      <c r="K39" s="554"/>
      <c r="L39" s="553">
        <f t="shared" si="0"/>
        <v>223500</v>
      </c>
      <c r="M39" s="554"/>
      <c r="N39" s="553">
        <f t="shared" si="0"/>
        <v>206500</v>
      </c>
      <c r="O39" s="554"/>
      <c r="P39" s="553">
        <f t="shared" si="0"/>
        <v>244350</v>
      </c>
      <c r="Q39" s="554"/>
      <c r="R39" s="553">
        <f t="shared" si="0"/>
        <v>241200</v>
      </c>
      <c r="S39" s="554"/>
      <c r="T39" s="553">
        <f t="shared" si="0"/>
        <v>264000</v>
      </c>
      <c r="U39" s="554"/>
      <c r="V39" s="553">
        <f t="shared" si="0"/>
        <v>266940</v>
      </c>
      <c r="W39" s="554"/>
      <c r="X39" s="553">
        <f t="shared" si="0"/>
        <v>274400</v>
      </c>
      <c r="Y39" s="554"/>
      <c r="Z39" s="553">
        <f t="shared" si="0"/>
        <v>282360</v>
      </c>
      <c r="AA39" s="555"/>
    </row>
    <row r="40" spans="1:27" ht="14.1" customHeight="1">
      <c r="A40" s="556" t="s">
        <v>618</v>
      </c>
      <c r="B40" s="556"/>
      <c r="C40" s="557"/>
      <c r="D40" s="548">
        <f>MIN(D8:D38)</f>
        <v>190000</v>
      </c>
      <c r="E40" s="549"/>
      <c r="F40" s="548">
        <f t="shared" ref="F40:Z40" si="1">MIN(F8:F38)</f>
        <v>211500</v>
      </c>
      <c r="G40" s="549"/>
      <c r="H40" s="548">
        <f t="shared" si="1"/>
        <v>206000</v>
      </c>
      <c r="I40" s="549"/>
      <c r="J40" s="548">
        <f t="shared" si="1"/>
        <v>210000</v>
      </c>
      <c r="K40" s="549"/>
      <c r="L40" s="548">
        <f t="shared" si="1"/>
        <v>204000</v>
      </c>
      <c r="M40" s="549"/>
      <c r="N40" s="548">
        <f t="shared" si="1"/>
        <v>198000</v>
      </c>
      <c r="O40" s="549"/>
      <c r="P40" s="548">
        <f t="shared" si="1"/>
        <v>203000</v>
      </c>
      <c r="Q40" s="549"/>
      <c r="R40" s="548">
        <f t="shared" si="1"/>
        <v>224600</v>
      </c>
      <c r="S40" s="549"/>
      <c r="T40" s="548">
        <f t="shared" si="1"/>
        <v>237000</v>
      </c>
      <c r="U40" s="549"/>
      <c r="V40" s="548">
        <f t="shared" si="1"/>
        <v>237180</v>
      </c>
      <c r="W40" s="549"/>
      <c r="X40" s="548">
        <f t="shared" si="1"/>
        <v>250800</v>
      </c>
      <c r="Y40" s="549"/>
      <c r="Z40" s="548">
        <f t="shared" si="1"/>
        <v>270940</v>
      </c>
      <c r="AA40" s="555"/>
    </row>
    <row r="41" spans="1:27" ht="13.5" customHeight="1">
      <c r="A41" s="558" t="s">
        <v>619</v>
      </c>
      <c r="B41" s="558"/>
      <c r="C41" s="559"/>
      <c r="D41" s="560">
        <f>AVERAGE(D8:D38)</f>
        <v>205928.57142857142</v>
      </c>
      <c r="E41" s="561"/>
      <c r="F41" s="560">
        <f>AVERAGE(F8:F38)</f>
        <v>217930</v>
      </c>
      <c r="G41" s="561"/>
      <c r="H41" s="560">
        <f>AVERAGE(H8:H38)</f>
        <v>208712.5</v>
      </c>
      <c r="I41" s="561"/>
      <c r="J41" s="560">
        <f>AVERAGE(J8:J38)</f>
        <v>224000</v>
      </c>
      <c r="K41" s="561"/>
      <c r="L41" s="560">
        <f>AVERAGE(L8:L38)</f>
        <v>210400</v>
      </c>
      <c r="M41" s="561"/>
      <c r="N41" s="560">
        <f>AVERAGE(N8:N38)</f>
        <v>202842.10526315789</v>
      </c>
      <c r="O41" s="561"/>
      <c r="P41" s="560">
        <f>AVERAGE(P8:P38)</f>
        <v>218425.72727272726</v>
      </c>
      <c r="Q41" s="561"/>
      <c r="R41" s="560">
        <f>AVERAGE(R8:R38)</f>
        <v>231449.75</v>
      </c>
      <c r="S41" s="561"/>
      <c r="T41" s="560">
        <f>AVERAGE(T8:T38)</f>
        <v>249585.45454545456</v>
      </c>
      <c r="U41" s="561"/>
      <c r="V41" s="560">
        <f>AVERAGE(V8:V38)</f>
        <v>254919.72727272726</v>
      </c>
      <c r="W41" s="561"/>
      <c r="X41" s="560">
        <f>AVERAGE(X8:X38)</f>
        <v>262009.72222222222</v>
      </c>
      <c r="Y41" s="561"/>
      <c r="Z41" s="560">
        <f>AVERAGE(Z8:Z38)</f>
        <v>275384.42105263157</v>
      </c>
      <c r="AA41" s="555"/>
    </row>
    <row r="42" spans="1:27" ht="15.75" customHeight="1">
      <c r="A42" s="562" t="s">
        <v>620</v>
      </c>
      <c r="B42" s="589"/>
      <c r="C42" s="563"/>
      <c r="D42" s="564"/>
      <c r="E42" s="565"/>
      <c r="F42" s="564"/>
      <c r="G42" s="565"/>
      <c r="H42" s="564"/>
      <c r="I42" s="565"/>
      <c r="J42" s="564"/>
      <c r="K42" s="565"/>
      <c r="L42" s="564"/>
      <c r="M42" s="565"/>
      <c r="N42" s="564"/>
      <c r="O42" s="565"/>
      <c r="P42" s="564"/>
      <c r="Q42" s="565"/>
      <c r="R42" s="564"/>
      <c r="S42" s="565"/>
      <c r="T42" s="564"/>
      <c r="U42" s="565"/>
      <c r="V42" s="564"/>
      <c r="W42" s="565"/>
      <c r="X42" s="564"/>
      <c r="Y42" s="565"/>
      <c r="Z42" s="564"/>
      <c r="AA42" s="555"/>
    </row>
    <row r="43" spans="1:27" ht="25.5" customHeight="1">
      <c r="A43" s="566" t="s">
        <v>630</v>
      </c>
      <c r="B43" s="566"/>
      <c r="C43" s="567"/>
      <c r="D43" s="568"/>
      <c r="E43" s="567"/>
      <c r="F43" s="568"/>
      <c r="G43" s="567"/>
      <c r="H43" s="568"/>
      <c r="I43" s="567"/>
      <c r="J43" s="568"/>
      <c r="K43" s="567"/>
      <c r="L43" s="568"/>
      <c r="M43" s="567"/>
      <c r="N43" s="568"/>
      <c r="O43" s="567"/>
      <c r="P43" s="568"/>
      <c r="Q43" s="567"/>
      <c r="R43" s="568"/>
      <c r="S43" s="567"/>
      <c r="T43" s="568"/>
      <c r="U43" s="567"/>
      <c r="V43" s="568"/>
      <c r="W43" s="567"/>
      <c r="X43" s="568"/>
      <c r="Y43" s="567"/>
      <c r="Z43" s="568"/>
    </row>
    <row r="44" spans="1:27" ht="21" customHeight="1">
      <c r="A44" s="956" t="s">
        <v>133</v>
      </c>
      <c r="B44" s="956"/>
      <c r="C44" s="956"/>
      <c r="D44" s="956"/>
      <c r="E44" s="956"/>
      <c r="F44" s="956"/>
      <c r="G44" s="956"/>
      <c r="H44" s="956"/>
      <c r="I44" s="956"/>
      <c r="J44" s="956"/>
      <c r="K44" s="956"/>
      <c r="L44" s="956"/>
      <c r="M44" s="956"/>
      <c r="N44" s="956"/>
      <c r="O44" s="956"/>
      <c r="P44" s="956"/>
      <c r="Q44" s="956"/>
      <c r="R44" s="956"/>
      <c r="S44" s="956"/>
      <c r="T44" s="956"/>
      <c r="U44" s="956"/>
      <c r="V44" s="956"/>
      <c r="W44" s="956"/>
      <c r="X44" s="956"/>
      <c r="Y44" s="956"/>
      <c r="Z44" s="956"/>
    </row>
    <row r="45" spans="1:27" ht="19.5" customHeight="1">
      <c r="A45" s="957" t="s">
        <v>631</v>
      </c>
      <c r="B45" s="957"/>
      <c r="C45" s="957"/>
      <c r="D45" s="957"/>
      <c r="E45" s="957"/>
      <c r="F45" s="957"/>
      <c r="G45" s="957"/>
      <c r="H45" s="957"/>
      <c r="I45" s="957"/>
      <c r="J45" s="957"/>
      <c r="K45" s="957"/>
      <c r="L45" s="957"/>
      <c r="M45" s="957"/>
      <c r="N45" s="957"/>
      <c r="O45" s="957"/>
      <c r="P45" s="957"/>
      <c r="Q45" s="957"/>
      <c r="R45" s="957"/>
      <c r="S45" s="957"/>
      <c r="T45" s="957"/>
      <c r="U45" s="957"/>
      <c r="V45" s="957"/>
      <c r="W45" s="957"/>
      <c r="X45" s="957"/>
      <c r="Y45" s="957"/>
      <c r="Z45" s="957"/>
    </row>
    <row r="46" spans="1:27" ht="18" customHeight="1">
      <c r="A46" s="954" t="s">
        <v>632</v>
      </c>
      <c r="B46" s="954"/>
      <c r="C46" s="954"/>
      <c r="D46" s="954"/>
      <c r="E46" s="954"/>
      <c r="F46" s="954"/>
      <c r="G46" s="954"/>
      <c r="H46" s="954"/>
      <c r="I46" s="954"/>
      <c r="J46" s="954"/>
      <c r="K46" s="954"/>
      <c r="L46" s="954"/>
      <c r="M46" s="954"/>
      <c r="N46" s="954"/>
      <c r="O46" s="954"/>
      <c r="P46" s="954"/>
      <c r="Q46" s="954"/>
      <c r="R46" s="954"/>
      <c r="S46" s="954"/>
      <c r="T46" s="954"/>
      <c r="U46" s="954"/>
      <c r="V46" s="954"/>
      <c r="W46" s="954"/>
      <c r="X46" s="954"/>
      <c r="Y46" s="954"/>
      <c r="Z46" s="954"/>
    </row>
    <row r="47" spans="1:27" ht="11.25" customHeight="1">
      <c r="A47" s="955" t="s">
        <v>607</v>
      </c>
      <c r="B47" s="955"/>
      <c r="C47" s="955"/>
      <c r="D47" s="955"/>
      <c r="E47" s="955"/>
      <c r="F47" s="955"/>
      <c r="G47" s="955"/>
      <c r="H47" s="955"/>
      <c r="I47" s="955"/>
      <c r="J47" s="955"/>
      <c r="K47" s="955"/>
      <c r="L47" s="955"/>
      <c r="M47" s="955"/>
      <c r="N47" s="955"/>
      <c r="O47" s="955"/>
      <c r="P47" s="955"/>
      <c r="Q47" s="955"/>
      <c r="R47" s="955"/>
      <c r="S47" s="955"/>
      <c r="T47" s="955"/>
      <c r="U47" s="955"/>
      <c r="V47" s="955"/>
      <c r="W47" s="955"/>
      <c r="X47" s="955"/>
      <c r="Y47" s="955"/>
      <c r="Z47" s="955"/>
    </row>
    <row r="48" spans="1:27" ht="12.75" customHeight="1">
      <c r="A48" s="534" t="s">
        <v>624</v>
      </c>
      <c r="B48" s="533" t="s">
        <v>609</v>
      </c>
      <c r="C48" s="533"/>
      <c r="D48" s="533" t="s">
        <v>159</v>
      </c>
      <c r="E48" s="533"/>
      <c r="F48" s="533" t="s">
        <v>610</v>
      </c>
      <c r="G48" s="533"/>
      <c r="H48" s="533" t="s">
        <v>611</v>
      </c>
      <c r="I48" s="533"/>
      <c r="J48" s="533" t="s">
        <v>162</v>
      </c>
      <c r="K48" s="533"/>
      <c r="L48" s="533" t="s">
        <v>163</v>
      </c>
      <c r="M48" s="533"/>
      <c r="N48" s="533" t="s">
        <v>612</v>
      </c>
      <c r="O48" s="533"/>
      <c r="P48" s="533" t="s">
        <v>613</v>
      </c>
      <c r="Q48" s="533"/>
      <c r="R48" s="533" t="s">
        <v>228</v>
      </c>
      <c r="S48" s="533"/>
      <c r="T48" s="533" t="s">
        <v>167</v>
      </c>
      <c r="U48" s="533"/>
      <c r="V48" s="533" t="s">
        <v>168</v>
      </c>
      <c r="W48" s="533"/>
      <c r="X48" s="533" t="s">
        <v>614</v>
      </c>
      <c r="Y48" s="533"/>
      <c r="Z48" s="534" t="s">
        <v>625</v>
      </c>
    </row>
    <row r="49" spans="1:27" ht="12.75" customHeight="1">
      <c r="A49" s="537" t="s">
        <v>626</v>
      </c>
      <c r="B49" s="536" t="s">
        <v>158</v>
      </c>
      <c r="C49" s="536"/>
      <c r="D49" s="536" t="s">
        <v>159</v>
      </c>
      <c r="E49" s="536"/>
      <c r="F49" s="536" t="s">
        <v>160</v>
      </c>
      <c r="G49" s="536"/>
      <c r="H49" s="536" t="s">
        <v>161</v>
      </c>
      <c r="I49" s="536"/>
      <c r="J49" s="536" t="s">
        <v>162</v>
      </c>
      <c r="K49" s="536"/>
      <c r="L49" s="536" t="s">
        <v>163</v>
      </c>
      <c r="M49" s="536"/>
      <c r="N49" s="536" t="s">
        <v>164</v>
      </c>
      <c r="O49" s="536"/>
      <c r="P49" s="536" t="s">
        <v>165</v>
      </c>
      <c r="Q49" s="536"/>
      <c r="R49" s="536" t="s">
        <v>228</v>
      </c>
      <c r="S49" s="536"/>
      <c r="T49" s="536" t="s">
        <v>167</v>
      </c>
      <c r="U49" s="536"/>
      <c r="V49" s="536" t="s">
        <v>168</v>
      </c>
      <c r="W49" s="536"/>
      <c r="X49" s="536" t="s">
        <v>169</v>
      </c>
      <c r="Y49" s="536"/>
      <c r="Z49" s="537" t="s">
        <v>627</v>
      </c>
    </row>
    <row r="50" spans="1:27" ht="14.25" customHeight="1">
      <c r="A50" s="866">
        <v>2015</v>
      </c>
      <c r="B50" s="570">
        <v>988.47619047619048</v>
      </c>
      <c r="C50" s="569"/>
      <c r="D50" s="570">
        <v>972.11111111111109</v>
      </c>
      <c r="E50" s="569"/>
      <c r="F50" s="570">
        <v>949.85</v>
      </c>
      <c r="G50" s="569"/>
      <c r="H50" s="570">
        <v>986.25</v>
      </c>
      <c r="I50" s="569"/>
      <c r="J50" s="570">
        <v>984.23076923076928</v>
      </c>
      <c r="K50" s="569"/>
      <c r="L50" s="570">
        <v>920.33333333333337</v>
      </c>
      <c r="M50" s="569"/>
      <c r="N50" s="570">
        <v>892</v>
      </c>
      <c r="O50" s="569"/>
      <c r="P50" s="570">
        <v>894.46153846153845</v>
      </c>
      <c r="Q50" s="569"/>
      <c r="R50" s="570">
        <v>913.63636363636363</v>
      </c>
      <c r="S50" s="569"/>
      <c r="T50" s="570">
        <v>1071.5</v>
      </c>
      <c r="U50" s="569"/>
      <c r="V50" s="570">
        <v>1238.8888888888889</v>
      </c>
      <c r="W50" s="569"/>
      <c r="X50" s="570">
        <v>1673.0769230769231</v>
      </c>
      <c r="Y50" s="569"/>
      <c r="Z50" s="570">
        <f t="shared" ref="Z50:Z59" si="2">AVERAGE(B50:X50)</f>
        <v>1040.4012598512597</v>
      </c>
    </row>
    <row r="51" spans="1:27" ht="13.5" customHeight="1">
      <c r="A51" s="866">
        <v>2016</v>
      </c>
      <c r="B51" s="570">
        <v>1993.25</v>
      </c>
      <c r="C51" s="569"/>
      <c r="D51" s="570">
        <v>2254.4444444444443</v>
      </c>
      <c r="E51" s="569"/>
      <c r="F51" s="570">
        <v>2190</v>
      </c>
      <c r="G51" s="569"/>
      <c r="H51" s="570">
        <v>2492.1428571428573</v>
      </c>
      <c r="I51" s="569"/>
      <c r="J51" s="570">
        <v>2740</v>
      </c>
      <c r="K51" s="569"/>
      <c r="L51" s="570">
        <v>2852.25</v>
      </c>
      <c r="M51" s="569"/>
      <c r="N51" s="570">
        <v>2691.0526315789475</v>
      </c>
      <c r="O51" s="569"/>
      <c r="P51" s="570">
        <v>2377.2727272727275</v>
      </c>
      <c r="Q51" s="569"/>
      <c r="R51" s="570">
        <v>2369.7727272727275</v>
      </c>
      <c r="S51" s="569"/>
      <c r="T51" s="570">
        <v>2478.1578947368421</v>
      </c>
      <c r="U51" s="569"/>
      <c r="V51" s="570">
        <v>2537.3684210526317</v>
      </c>
      <c r="W51" s="569"/>
      <c r="X51" s="570">
        <v>2626.5625</v>
      </c>
      <c r="Y51" s="569"/>
      <c r="Z51" s="570">
        <f t="shared" si="2"/>
        <v>2466.8561836250988</v>
      </c>
      <c r="AA51" s="542"/>
    </row>
    <row r="52" spans="1:27" ht="13.5">
      <c r="A52" s="866">
        <v>2017</v>
      </c>
      <c r="B52" s="570">
        <v>2665</v>
      </c>
      <c r="C52" s="569"/>
      <c r="D52" s="570">
        <v>2440</v>
      </c>
      <c r="E52" s="569"/>
      <c r="F52" s="570">
        <v>2320.681818181818</v>
      </c>
      <c r="G52" s="569"/>
      <c r="H52" s="570">
        <v>2335.2777777777778</v>
      </c>
      <c r="I52" s="569"/>
      <c r="J52" s="570">
        <v>2378.5714285714284</v>
      </c>
      <c r="K52" s="569"/>
      <c r="L52" s="570">
        <v>2250.4761904761904</v>
      </c>
      <c r="M52" s="569"/>
      <c r="N52" s="570">
        <v>2397.1428571428573</v>
      </c>
      <c r="O52" s="569"/>
      <c r="P52" s="570">
        <v>2314.318181818182</v>
      </c>
      <c r="Q52" s="569"/>
      <c r="R52" s="570">
        <v>2325.9523809523807</v>
      </c>
      <c r="S52" s="569"/>
      <c r="T52" s="570">
        <v>2362.6190476190477</v>
      </c>
      <c r="U52" s="569"/>
      <c r="V52" s="570">
        <v>2392.3809523809523</v>
      </c>
      <c r="W52" s="569"/>
      <c r="X52" s="570">
        <v>2556.3157894736842</v>
      </c>
      <c r="Y52" s="569"/>
      <c r="Z52" s="570">
        <f t="shared" si="2"/>
        <v>2394.8947020328601</v>
      </c>
    </row>
    <row r="53" spans="1:27" s="572" customFormat="1" ht="13.5">
      <c r="A53" s="866">
        <v>2018</v>
      </c>
      <c r="B53" s="570">
        <v>5545.909090909091</v>
      </c>
      <c r="C53" s="569"/>
      <c r="D53" s="570">
        <v>5392.5</v>
      </c>
      <c r="E53" s="569"/>
      <c r="F53" s="570">
        <v>5639.2105263157891</v>
      </c>
      <c r="G53" s="569"/>
      <c r="H53" s="570">
        <v>5749.4736842105267</v>
      </c>
      <c r="I53" s="569"/>
      <c r="J53" s="570">
        <v>6396.590909090909</v>
      </c>
      <c r="K53" s="569"/>
      <c r="L53" s="570">
        <v>6978.24</v>
      </c>
      <c r="M53" s="569"/>
      <c r="N53" s="570">
        <v>6293.333333333333</v>
      </c>
      <c r="O53" s="569"/>
      <c r="P53" s="570">
        <v>6648.7619047619046</v>
      </c>
      <c r="Q53" s="569"/>
      <c r="R53" s="570">
        <v>7187.4761904761908</v>
      </c>
      <c r="S53" s="569"/>
      <c r="T53" s="570">
        <v>7801.7142857142853</v>
      </c>
      <c r="U53" s="569"/>
      <c r="V53" s="570">
        <v>8744.9</v>
      </c>
      <c r="W53" s="569"/>
      <c r="X53" s="570">
        <v>8475.5</v>
      </c>
      <c r="Y53" s="569"/>
      <c r="Z53" s="570">
        <f t="shared" si="2"/>
        <v>6737.8008270676692</v>
      </c>
    </row>
    <row r="54" spans="1:27" s="572" customFormat="1" ht="13.5">
      <c r="A54" s="866">
        <v>2019</v>
      </c>
      <c r="B54" s="570">
        <v>2878.409090909091</v>
      </c>
      <c r="C54" s="569"/>
      <c r="D54" s="570">
        <v>3241.1111111111113</v>
      </c>
      <c r="E54" s="569"/>
      <c r="F54" s="570">
        <v>3454.25</v>
      </c>
      <c r="G54" s="569"/>
      <c r="H54" s="570">
        <v>3653.1578947368421</v>
      </c>
      <c r="I54" s="569"/>
      <c r="J54" s="570">
        <v>4278.5714285714284</v>
      </c>
      <c r="K54" s="569"/>
      <c r="L54" s="570">
        <v>4258</v>
      </c>
      <c r="M54" s="569"/>
      <c r="N54" s="570">
        <v>4289.5238095238092</v>
      </c>
      <c r="O54" s="569"/>
      <c r="P54" s="570">
        <v>4598.636363636364</v>
      </c>
      <c r="Q54" s="569"/>
      <c r="R54" s="570">
        <v>5213.1578947368425</v>
      </c>
      <c r="S54" s="569"/>
      <c r="T54" s="570">
        <v>4918.0952380952385</v>
      </c>
      <c r="U54" s="569"/>
      <c r="V54" s="570">
        <v>4809.5238095238092</v>
      </c>
      <c r="W54" s="569"/>
      <c r="X54" s="570">
        <v>5463.6111111111113</v>
      </c>
      <c r="Y54" s="569"/>
      <c r="Z54" s="570">
        <f t="shared" si="2"/>
        <v>4254.6706459963034</v>
      </c>
    </row>
    <row r="55" spans="1:27" s="572" customFormat="1" ht="13.5">
      <c r="A55" s="866">
        <v>2020</v>
      </c>
      <c r="B55" s="570">
        <v>9076.318181818182</v>
      </c>
      <c r="C55" s="569"/>
      <c r="D55" s="570">
        <v>8850.3888888888887</v>
      </c>
      <c r="E55" s="569"/>
      <c r="F55" s="570">
        <v>8643.3333333333339</v>
      </c>
      <c r="G55" s="569"/>
      <c r="H55" s="570">
        <v>8408.0499999999993</v>
      </c>
      <c r="I55" s="569"/>
      <c r="J55" s="570">
        <v>8027.4736842105267</v>
      </c>
      <c r="K55" s="569"/>
      <c r="L55" s="570">
        <v>8534.2857142857138</v>
      </c>
      <c r="M55" s="569"/>
      <c r="N55" s="570">
        <v>9265</v>
      </c>
      <c r="O55" s="569"/>
      <c r="P55" s="570">
        <v>10290.450000000001</v>
      </c>
      <c r="Q55" s="569"/>
      <c r="R55" s="570">
        <v>11955.681818181818</v>
      </c>
      <c r="S55" s="569"/>
      <c r="T55" s="570">
        <v>14408.736842105263</v>
      </c>
      <c r="U55" s="569"/>
      <c r="V55" s="570">
        <v>15464.85</v>
      </c>
      <c r="W55" s="569"/>
      <c r="X55" s="570">
        <v>16411.764705882353</v>
      </c>
      <c r="Y55" s="569"/>
      <c r="Z55" s="570">
        <f t="shared" si="2"/>
        <v>10778.027764058841</v>
      </c>
    </row>
    <row r="56" spans="1:27" ht="13.5">
      <c r="A56" s="866">
        <v>2021</v>
      </c>
      <c r="B56" s="570">
        <v>17478.42105263158</v>
      </c>
      <c r="C56" s="569"/>
      <c r="D56" s="570">
        <v>17834.722222222223</v>
      </c>
      <c r="E56" s="569"/>
      <c r="F56" s="570">
        <v>17794.863636363636</v>
      </c>
      <c r="G56" s="569"/>
      <c r="H56" s="570">
        <v>19496.75</v>
      </c>
      <c r="I56" s="569"/>
      <c r="J56" s="570">
        <v>20900.526315789473</v>
      </c>
      <c r="K56" s="569"/>
      <c r="L56" s="570">
        <v>18755.78947368421</v>
      </c>
      <c r="M56" s="569"/>
      <c r="N56" s="570">
        <v>17968.809523809523</v>
      </c>
      <c r="O56" s="569"/>
      <c r="P56" s="570">
        <v>18447.105263157893</v>
      </c>
      <c r="Q56" s="569"/>
      <c r="R56" s="570">
        <v>19397.304347826088</v>
      </c>
      <c r="S56" s="569"/>
      <c r="T56" s="570">
        <v>19018.529411764706</v>
      </c>
      <c r="U56" s="569"/>
      <c r="V56" s="570">
        <v>20059.21052631579</v>
      </c>
      <c r="W56" s="569"/>
      <c r="X56" s="570">
        <v>22156.842105263157</v>
      </c>
      <c r="Y56" s="569"/>
      <c r="Z56" s="570">
        <f t="shared" si="2"/>
        <v>19109.072823235689</v>
      </c>
    </row>
    <row r="57" spans="1:27" ht="13.5">
      <c r="A57" s="866">
        <v>2022</v>
      </c>
      <c r="B57" s="570">
        <v>23885.235294117647</v>
      </c>
      <c r="C57" s="569"/>
      <c r="D57" s="570">
        <v>25572.36842105263</v>
      </c>
      <c r="E57" s="569"/>
      <c r="F57" s="570">
        <v>30408.7</v>
      </c>
      <c r="G57" s="569"/>
      <c r="H57" s="570">
        <v>29842.36842105263</v>
      </c>
      <c r="I57" s="569"/>
      <c r="J57" s="570">
        <v>31412.105263157893</v>
      </c>
      <c r="K57" s="569"/>
      <c r="L57" s="570">
        <v>30910</v>
      </c>
      <c r="M57" s="569"/>
      <c r="N57" s="570">
        <v>28927.352941176472</v>
      </c>
      <c r="O57" s="569"/>
      <c r="P57" s="570">
        <v>30302.409090909092</v>
      </c>
      <c r="Q57" s="569"/>
      <c r="R57" s="570">
        <v>33738.222222222219</v>
      </c>
      <c r="S57" s="569"/>
      <c r="T57" s="570">
        <v>37058.823529411762</v>
      </c>
      <c r="U57" s="569"/>
      <c r="V57" s="570">
        <v>39371.25</v>
      </c>
      <c r="W57" s="569"/>
      <c r="X57" s="570">
        <v>42627.142857142855</v>
      </c>
      <c r="Y57" s="569"/>
      <c r="Z57" s="570">
        <f t="shared" si="2"/>
        <v>32004.664836686934</v>
      </c>
    </row>
    <row r="58" spans="1:27" ht="13.5">
      <c r="A58" s="866">
        <v>2023</v>
      </c>
      <c r="B58" s="570">
        <v>47282.846153846156</v>
      </c>
      <c r="C58" s="569"/>
      <c r="D58" s="570">
        <v>49878</v>
      </c>
      <c r="E58" s="569"/>
      <c r="F58" s="570">
        <v>50492.428571428572</v>
      </c>
      <c r="G58" s="569"/>
      <c r="H58" s="570">
        <v>51092.727272727272</v>
      </c>
      <c r="I58" s="569"/>
      <c r="J58" s="570">
        <v>48525.666666666664</v>
      </c>
      <c r="K58" s="569"/>
      <c r="L58" s="570">
        <v>48602.894736842107</v>
      </c>
      <c r="M58" s="569"/>
      <c r="N58" s="570">
        <v>51905.26315789474</v>
      </c>
      <c r="O58" s="569"/>
      <c r="P58" s="570">
        <v>62022.380952380954</v>
      </c>
      <c r="Q58" s="569"/>
      <c r="R58" s="570">
        <v>68238.461538461532</v>
      </c>
      <c r="S58" s="569"/>
      <c r="T58" s="570">
        <v>85310</v>
      </c>
      <c r="U58" s="569"/>
      <c r="V58" s="570">
        <v>101145</v>
      </c>
      <c r="W58" s="569"/>
      <c r="X58" s="570">
        <v>149591.66666666666</v>
      </c>
      <c r="Y58" s="569"/>
      <c r="Z58" s="570">
        <f t="shared" si="2"/>
        <v>67840.61130974289</v>
      </c>
    </row>
    <row r="59" spans="1:27" ht="13.5">
      <c r="A59" s="867">
        <v>2024</v>
      </c>
      <c r="B59" s="573">
        <v>155463.63636363635</v>
      </c>
      <c r="C59" s="561"/>
      <c r="D59" s="573">
        <v>144989.47368421053</v>
      </c>
      <c r="E59" s="561"/>
      <c r="F59" s="573">
        <v>147226.31578947368</v>
      </c>
      <c r="G59" s="561"/>
      <c r="H59" s="573">
        <v>152600</v>
      </c>
      <c r="I59" s="561"/>
      <c r="J59" s="573">
        <v>160895.45454545456</v>
      </c>
      <c r="K59" s="561"/>
      <c r="L59" s="573">
        <v>162582.35294117648</v>
      </c>
      <c r="M59" s="561"/>
      <c r="N59" s="573">
        <v>155147.72727272726</v>
      </c>
      <c r="O59" s="561"/>
      <c r="P59" s="573">
        <v>160981.81818181818</v>
      </c>
      <c r="Q59" s="561"/>
      <c r="R59" s="573">
        <v>169285.71428571429</v>
      </c>
      <c r="S59" s="561"/>
      <c r="T59" s="573">
        <v>179786.36363636365</v>
      </c>
      <c r="U59" s="561"/>
      <c r="V59" s="573">
        <v>183265</v>
      </c>
      <c r="W59" s="561"/>
      <c r="X59" s="573">
        <v>183858.82352941178</v>
      </c>
      <c r="Y59" s="561"/>
      <c r="Z59" s="573">
        <f t="shared" si="2"/>
        <v>163006.89001916556</v>
      </c>
    </row>
  </sheetData>
  <mergeCells count="8">
    <mergeCell ref="A46:Z46"/>
    <mergeCell ref="A47:Z47"/>
    <mergeCell ref="A2:Z2"/>
    <mergeCell ref="A3:Z3"/>
    <mergeCell ref="A4:Z4"/>
    <mergeCell ref="A5:Z5"/>
    <mergeCell ref="A44:Z44"/>
    <mergeCell ref="A45:Z45"/>
  </mergeCells>
  <hyperlinks>
    <hyperlink ref="Z1" location="Indice!A1" display="VOLVER"/>
  </hyperlinks>
  <printOptions horizontalCentered="1" verticalCentered="1" gridLinesSet="0"/>
  <pageMargins left="0.75" right="0.75" top="1" bottom="1" header="0" footer="0"/>
  <pageSetup paperSize="9" scale="80" orientation="portrait" horizontalDpi="1200" verticalDpi="18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showGridLines="0" workbookViewId="0">
      <selection activeCell="D51" sqref="D51"/>
    </sheetView>
  </sheetViews>
  <sheetFormatPr baseColWidth="10" defaultRowHeight="12.75"/>
  <cols>
    <col min="1" max="1" width="7.42578125" style="530" customWidth="1"/>
    <col min="2" max="2" width="6.28515625" style="530" customWidth="1"/>
    <col min="3" max="3" width="3.5703125" style="575" customWidth="1"/>
    <col min="4" max="4" width="6.5703125" style="530" customWidth="1"/>
    <col min="5" max="5" width="3.5703125" style="575" customWidth="1"/>
    <col min="6" max="6" width="6.5703125" style="530" customWidth="1"/>
    <col min="7" max="7" width="3.5703125" style="575" customWidth="1"/>
    <col min="8" max="8" width="6.5703125" style="530" customWidth="1"/>
    <col min="9" max="9" width="3.5703125" style="575" customWidth="1"/>
    <col min="10" max="10" width="6.5703125" style="530" customWidth="1"/>
    <col min="11" max="11" width="3.5703125" style="575" customWidth="1"/>
    <col min="12" max="12" width="6.5703125" style="530" customWidth="1"/>
    <col min="13" max="13" width="3.5703125" style="575" customWidth="1"/>
    <col min="14" max="14" width="6.5703125" style="530" customWidth="1"/>
    <col min="15" max="15" width="3.5703125" style="575" customWidth="1"/>
    <col min="16" max="16" width="6.5703125" style="530" customWidth="1"/>
    <col min="17" max="17" width="3.5703125" style="575" customWidth="1"/>
    <col min="18" max="18" width="6.5703125" style="530" customWidth="1"/>
    <col min="19" max="19" width="3.5703125" style="575" customWidth="1"/>
    <col min="20" max="20" width="6.5703125" style="530" customWidth="1"/>
    <col min="21" max="21" width="3.5703125" style="575" customWidth="1"/>
    <col min="22" max="22" width="6.5703125" style="530" customWidth="1"/>
    <col min="23" max="23" width="3.5703125" style="575" customWidth="1"/>
    <col min="24" max="24" width="6.5703125" style="530" customWidth="1"/>
    <col min="25" max="25" width="3.5703125" style="575" customWidth="1"/>
    <col min="26" max="26" width="6.5703125" style="530" customWidth="1"/>
    <col min="27" max="256" width="10.85546875" style="530"/>
    <col min="257" max="257" width="7.42578125" style="530" customWidth="1"/>
    <col min="258" max="258" width="6.28515625" style="530" customWidth="1"/>
    <col min="259" max="259" width="2.5703125" style="530" customWidth="1"/>
    <col min="260" max="260" width="6.28515625" style="530" customWidth="1"/>
    <col min="261" max="261" width="2.5703125" style="530" customWidth="1"/>
    <col min="262" max="262" width="6.28515625" style="530" customWidth="1"/>
    <col min="263" max="263" width="2.5703125" style="530" customWidth="1"/>
    <col min="264" max="264" width="6.28515625" style="530" customWidth="1"/>
    <col min="265" max="265" width="2.5703125" style="530" customWidth="1"/>
    <col min="266" max="266" width="6.28515625" style="530" customWidth="1"/>
    <col min="267" max="267" width="2.5703125" style="530" customWidth="1"/>
    <col min="268" max="268" width="6.28515625" style="530" customWidth="1"/>
    <col min="269" max="269" width="2.5703125" style="530" customWidth="1"/>
    <col min="270" max="270" width="6.28515625" style="530" customWidth="1"/>
    <col min="271" max="271" width="2.5703125" style="530" customWidth="1"/>
    <col min="272" max="272" width="6.28515625" style="530" customWidth="1"/>
    <col min="273" max="273" width="2.5703125" style="530" customWidth="1"/>
    <col min="274" max="274" width="6.28515625" style="530" customWidth="1"/>
    <col min="275" max="275" width="2.5703125" style="530" customWidth="1"/>
    <col min="276" max="276" width="6.28515625" style="530" customWidth="1"/>
    <col min="277" max="277" width="2.5703125" style="530" customWidth="1"/>
    <col min="278" max="278" width="6.28515625" style="530" customWidth="1"/>
    <col min="279" max="279" width="2.5703125" style="530" customWidth="1"/>
    <col min="280" max="280" width="6.28515625" style="530" customWidth="1"/>
    <col min="281" max="281" width="2.5703125" style="530" customWidth="1"/>
    <col min="282" max="282" width="6.28515625" style="530" customWidth="1"/>
    <col min="283" max="512" width="10.85546875" style="530"/>
    <col min="513" max="513" width="7.42578125" style="530" customWidth="1"/>
    <col min="514" max="514" width="6.28515625" style="530" customWidth="1"/>
    <col min="515" max="515" width="2.5703125" style="530" customWidth="1"/>
    <col min="516" max="516" width="6.28515625" style="530" customWidth="1"/>
    <col min="517" max="517" width="2.5703125" style="530" customWidth="1"/>
    <col min="518" max="518" width="6.28515625" style="530" customWidth="1"/>
    <col min="519" max="519" width="2.5703125" style="530" customWidth="1"/>
    <col min="520" max="520" width="6.28515625" style="530" customWidth="1"/>
    <col min="521" max="521" width="2.5703125" style="530" customWidth="1"/>
    <col min="522" max="522" width="6.28515625" style="530" customWidth="1"/>
    <col min="523" max="523" width="2.5703125" style="530" customWidth="1"/>
    <col min="524" max="524" width="6.28515625" style="530" customWidth="1"/>
    <col min="525" max="525" width="2.5703125" style="530" customWidth="1"/>
    <col min="526" max="526" width="6.28515625" style="530" customWidth="1"/>
    <col min="527" max="527" width="2.5703125" style="530" customWidth="1"/>
    <col min="528" max="528" width="6.28515625" style="530" customWidth="1"/>
    <col min="529" max="529" width="2.5703125" style="530" customWidth="1"/>
    <col min="530" max="530" width="6.28515625" style="530" customWidth="1"/>
    <col min="531" max="531" width="2.5703125" style="530" customWidth="1"/>
    <col min="532" max="532" width="6.28515625" style="530" customWidth="1"/>
    <col min="533" max="533" width="2.5703125" style="530" customWidth="1"/>
    <col min="534" max="534" width="6.28515625" style="530" customWidth="1"/>
    <col min="535" max="535" width="2.5703125" style="530" customWidth="1"/>
    <col min="536" max="536" width="6.28515625" style="530" customWidth="1"/>
    <col min="537" max="537" width="2.5703125" style="530" customWidth="1"/>
    <col min="538" max="538" width="6.28515625" style="530" customWidth="1"/>
    <col min="539" max="768" width="10.85546875" style="530"/>
    <col min="769" max="769" width="7.42578125" style="530" customWidth="1"/>
    <col min="770" max="770" width="6.28515625" style="530" customWidth="1"/>
    <col min="771" max="771" width="2.5703125" style="530" customWidth="1"/>
    <col min="772" max="772" width="6.28515625" style="530" customWidth="1"/>
    <col min="773" max="773" width="2.5703125" style="530" customWidth="1"/>
    <col min="774" max="774" width="6.28515625" style="530" customWidth="1"/>
    <col min="775" max="775" width="2.5703125" style="530" customWidth="1"/>
    <col min="776" max="776" width="6.28515625" style="530" customWidth="1"/>
    <col min="777" max="777" width="2.5703125" style="530" customWidth="1"/>
    <col min="778" max="778" width="6.28515625" style="530" customWidth="1"/>
    <col min="779" max="779" width="2.5703125" style="530" customWidth="1"/>
    <col min="780" max="780" width="6.28515625" style="530" customWidth="1"/>
    <col min="781" max="781" width="2.5703125" style="530" customWidth="1"/>
    <col min="782" max="782" width="6.28515625" style="530" customWidth="1"/>
    <col min="783" max="783" width="2.5703125" style="530" customWidth="1"/>
    <col min="784" max="784" width="6.28515625" style="530" customWidth="1"/>
    <col min="785" max="785" width="2.5703125" style="530" customWidth="1"/>
    <col min="786" max="786" width="6.28515625" style="530" customWidth="1"/>
    <col min="787" max="787" width="2.5703125" style="530" customWidth="1"/>
    <col min="788" max="788" width="6.28515625" style="530" customWidth="1"/>
    <col min="789" max="789" width="2.5703125" style="530" customWidth="1"/>
    <col min="790" max="790" width="6.28515625" style="530" customWidth="1"/>
    <col min="791" max="791" width="2.5703125" style="530" customWidth="1"/>
    <col min="792" max="792" width="6.28515625" style="530" customWidth="1"/>
    <col min="793" max="793" width="2.5703125" style="530" customWidth="1"/>
    <col min="794" max="794" width="6.28515625" style="530" customWidth="1"/>
    <col min="795" max="1024" width="10.85546875" style="530"/>
    <col min="1025" max="1025" width="7.42578125" style="530" customWidth="1"/>
    <col min="1026" max="1026" width="6.28515625" style="530" customWidth="1"/>
    <col min="1027" max="1027" width="2.5703125" style="530" customWidth="1"/>
    <col min="1028" max="1028" width="6.28515625" style="530" customWidth="1"/>
    <col min="1029" max="1029" width="2.5703125" style="530" customWidth="1"/>
    <col min="1030" max="1030" width="6.28515625" style="530" customWidth="1"/>
    <col min="1031" max="1031" width="2.5703125" style="530" customWidth="1"/>
    <col min="1032" max="1032" width="6.28515625" style="530" customWidth="1"/>
    <col min="1033" max="1033" width="2.5703125" style="530" customWidth="1"/>
    <col min="1034" max="1034" width="6.28515625" style="530" customWidth="1"/>
    <col min="1035" max="1035" width="2.5703125" style="530" customWidth="1"/>
    <col min="1036" max="1036" width="6.28515625" style="530" customWidth="1"/>
    <col min="1037" max="1037" width="2.5703125" style="530" customWidth="1"/>
    <col min="1038" max="1038" width="6.28515625" style="530" customWidth="1"/>
    <col min="1039" max="1039" width="2.5703125" style="530" customWidth="1"/>
    <col min="1040" max="1040" width="6.28515625" style="530" customWidth="1"/>
    <col min="1041" max="1041" width="2.5703125" style="530" customWidth="1"/>
    <col min="1042" max="1042" width="6.28515625" style="530" customWidth="1"/>
    <col min="1043" max="1043" width="2.5703125" style="530" customWidth="1"/>
    <col min="1044" max="1044" width="6.28515625" style="530" customWidth="1"/>
    <col min="1045" max="1045" width="2.5703125" style="530" customWidth="1"/>
    <col min="1046" max="1046" width="6.28515625" style="530" customWidth="1"/>
    <col min="1047" max="1047" width="2.5703125" style="530" customWidth="1"/>
    <col min="1048" max="1048" width="6.28515625" style="530" customWidth="1"/>
    <col min="1049" max="1049" width="2.5703125" style="530" customWidth="1"/>
    <col min="1050" max="1050" width="6.28515625" style="530" customWidth="1"/>
    <col min="1051" max="1280" width="10.85546875" style="530"/>
    <col min="1281" max="1281" width="7.42578125" style="530" customWidth="1"/>
    <col min="1282" max="1282" width="6.28515625" style="530" customWidth="1"/>
    <col min="1283" max="1283" width="2.5703125" style="530" customWidth="1"/>
    <col min="1284" max="1284" width="6.28515625" style="530" customWidth="1"/>
    <col min="1285" max="1285" width="2.5703125" style="530" customWidth="1"/>
    <col min="1286" max="1286" width="6.28515625" style="530" customWidth="1"/>
    <col min="1287" max="1287" width="2.5703125" style="530" customWidth="1"/>
    <col min="1288" max="1288" width="6.28515625" style="530" customWidth="1"/>
    <col min="1289" max="1289" width="2.5703125" style="530" customWidth="1"/>
    <col min="1290" max="1290" width="6.28515625" style="530" customWidth="1"/>
    <col min="1291" max="1291" width="2.5703125" style="530" customWidth="1"/>
    <col min="1292" max="1292" width="6.28515625" style="530" customWidth="1"/>
    <col min="1293" max="1293" width="2.5703125" style="530" customWidth="1"/>
    <col min="1294" max="1294" width="6.28515625" style="530" customWidth="1"/>
    <col min="1295" max="1295" width="2.5703125" style="530" customWidth="1"/>
    <col min="1296" max="1296" width="6.28515625" style="530" customWidth="1"/>
    <col min="1297" max="1297" width="2.5703125" style="530" customWidth="1"/>
    <col min="1298" max="1298" width="6.28515625" style="530" customWidth="1"/>
    <col min="1299" max="1299" width="2.5703125" style="530" customWidth="1"/>
    <col min="1300" max="1300" width="6.28515625" style="530" customWidth="1"/>
    <col min="1301" max="1301" width="2.5703125" style="530" customWidth="1"/>
    <col min="1302" max="1302" width="6.28515625" style="530" customWidth="1"/>
    <col min="1303" max="1303" width="2.5703125" style="530" customWidth="1"/>
    <col min="1304" max="1304" width="6.28515625" style="530" customWidth="1"/>
    <col min="1305" max="1305" width="2.5703125" style="530" customWidth="1"/>
    <col min="1306" max="1306" width="6.28515625" style="530" customWidth="1"/>
    <col min="1307" max="1536" width="10.85546875" style="530"/>
    <col min="1537" max="1537" width="7.42578125" style="530" customWidth="1"/>
    <col min="1538" max="1538" width="6.28515625" style="530" customWidth="1"/>
    <col min="1539" max="1539" width="2.5703125" style="530" customWidth="1"/>
    <col min="1540" max="1540" width="6.28515625" style="530" customWidth="1"/>
    <col min="1541" max="1541" width="2.5703125" style="530" customWidth="1"/>
    <col min="1542" max="1542" width="6.28515625" style="530" customWidth="1"/>
    <col min="1543" max="1543" width="2.5703125" style="530" customWidth="1"/>
    <col min="1544" max="1544" width="6.28515625" style="530" customWidth="1"/>
    <col min="1545" max="1545" width="2.5703125" style="530" customWidth="1"/>
    <col min="1546" max="1546" width="6.28515625" style="530" customWidth="1"/>
    <col min="1547" max="1547" width="2.5703125" style="530" customWidth="1"/>
    <col min="1548" max="1548" width="6.28515625" style="530" customWidth="1"/>
    <col min="1549" max="1549" width="2.5703125" style="530" customWidth="1"/>
    <col min="1550" max="1550" width="6.28515625" style="530" customWidth="1"/>
    <col min="1551" max="1551" width="2.5703125" style="530" customWidth="1"/>
    <col min="1552" max="1552" width="6.28515625" style="530" customWidth="1"/>
    <col min="1553" max="1553" width="2.5703125" style="530" customWidth="1"/>
    <col min="1554" max="1554" width="6.28515625" style="530" customWidth="1"/>
    <col min="1555" max="1555" width="2.5703125" style="530" customWidth="1"/>
    <col min="1556" max="1556" width="6.28515625" style="530" customWidth="1"/>
    <col min="1557" max="1557" width="2.5703125" style="530" customWidth="1"/>
    <col min="1558" max="1558" width="6.28515625" style="530" customWidth="1"/>
    <col min="1559" max="1559" width="2.5703125" style="530" customWidth="1"/>
    <col min="1560" max="1560" width="6.28515625" style="530" customWidth="1"/>
    <col min="1561" max="1561" width="2.5703125" style="530" customWidth="1"/>
    <col min="1562" max="1562" width="6.28515625" style="530" customWidth="1"/>
    <col min="1563" max="1792" width="10.85546875" style="530"/>
    <col min="1793" max="1793" width="7.42578125" style="530" customWidth="1"/>
    <col min="1794" max="1794" width="6.28515625" style="530" customWidth="1"/>
    <col min="1795" max="1795" width="2.5703125" style="530" customWidth="1"/>
    <col min="1796" max="1796" width="6.28515625" style="530" customWidth="1"/>
    <col min="1797" max="1797" width="2.5703125" style="530" customWidth="1"/>
    <col min="1798" max="1798" width="6.28515625" style="530" customWidth="1"/>
    <col min="1799" max="1799" width="2.5703125" style="530" customWidth="1"/>
    <col min="1800" max="1800" width="6.28515625" style="530" customWidth="1"/>
    <col min="1801" max="1801" width="2.5703125" style="530" customWidth="1"/>
    <col min="1802" max="1802" width="6.28515625" style="530" customWidth="1"/>
    <col min="1803" max="1803" width="2.5703125" style="530" customWidth="1"/>
    <col min="1804" max="1804" width="6.28515625" style="530" customWidth="1"/>
    <col min="1805" max="1805" width="2.5703125" style="530" customWidth="1"/>
    <col min="1806" max="1806" width="6.28515625" style="530" customWidth="1"/>
    <col min="1807" max="1807" width="2.5703125" style="530" customWidth="1"/>
    <col min="1808" max="1808" width="6.28515625" style="530" customWidth="1"/>
    <col min="1809" max="1809" width="2.5703125" style="530" customWidth="1"/>
    <col min="1810" max="1810" width="6.28515625" style="530" customWidth="1"/>
    <col min="1811" max="1811" width="2.5703125" style="530" customWidth="1"/>
    <col min="1812" max="1812" width="6.28515625" style="530" customWidth="1"/>
    <col min="1813" max="1813" width="2.5703125" style="530" customWidth="1"/>
    <col min="1814" max="1814" width="6.28515625" style="530" customWidth="1"/>
    <col min="1815" max="1815" width="2.5703125" style="530" customWidth="1"/>
    <col min="1816" max="1816" width="6.28515625" style="530" customWidth="1"/>
    <col min="1817" max="1817" width="2.5703125" style="530" customWidth="1"/>
    <col min="1818" max="1818" width="6.28515625" style="530" customWidth="1"/>
    <col min="1819" max="2048" width="10.85546875" style="530"/>
    <col min="2049" max="2049" width="7.42578125" style="530" customWidth="1"/>
    <col min="2050" max="2050" width="6.28515625" style="530" customWidth="1"/>
    <col min="2051" max="2051" width="2.5703125" style="530" customWidth="1"/>
    <col min="2052" max="2052" width="6.28515625" style="530" customWidth="1"/>
    <col min="2053" max="2053" width="2.5703125" style="530" customWidth="1"/>
    <col min="2054" max="2054" width="6.28515625" style="530" customWidth="1"/>
    <col min="2055" max="2055" width="2.5703125" style="530" customWidth="1"/>
    <col min="2056" max="2056" width="6.28515625" style="530" customWidth="1"/>
    <col min="2057" max="2057" width="2.5703125" style="530" customWidth="1"/>
    <col min="2058" max="2058" width="6.28515625" style="530" customWidth="1"/>
    <col min="2059" max="2059" width="2.5703125" style="530" customWidth="1"/>
    <col min="2060" max="2060" width="6.28515625" style="530" customWidth="1"/>
    <col min="2061" max="2061" width="2.5703125" style="530" customWidth="1"/>
    <col min="2062" max="2062" width="6.28515625" style="530" customWidth="1"/>
    <col min="2063" max="2063" width="2.5703125" style="530" customWidth="1"/>
    <col min="2064" max="2064" width="6.28515625" style="530" customWidth="1"/>
    <col min="2065" max="2065" width="2.5703125" style="530" customWidth="1"/>
    <col min="2066" max="2066" width="6.28515625" style="530" customWidth="1"/>
    <col min="2067" max="2067" width="2.5703125" style="530" customWidth="1"/>
    <col min="2068" max="2068" width="6.28515625" style="530" customWidth="1"/>
    <col min="2069" max="2069" width="2.5703125" style="530" customWidth="1"/>
    <col min="2070" max="2070" width="6.28515625" style="530" customWidth="1"/>
    <col min="2071" max="2071" width="2.5703125" style="530" customWidth="1"/>
    <col min="2072" max="2072" width="6.28515625" style="530" customWidth="1"/>
    <col min="2073" max="2073" width="2.5703125" style="530" customWidth="1"/>
    <col min="2074" max="2074" width="6.28515625" style="530" customWidth="1"/>
    <col min="2075" max="2304" width="10.85546875" style="530"/>
    <col min="2305" max="2305" width="7.42578125" style="530" customWidth="1"/>
    <col min="2306" max="2306" width="6.28515625" style="530" customWidth="1"/>
    <col min="2307" max="2307" width="2.5703125" style="530" customWidth="1"/>
    <col min="2308" max="2308" width="6.28515625" style="530" customWidth="1"/>
    <col min="2309" max="2309" width="2.5703125" style="530" customWidth="1"/>
    <col min="2310" max="2310" width="6.28515625" style="530" customWidth="1"/>
    <col min="2311" max="2311" width="2.5703125" style="530" customWidth="1"/>
    <col min="2312" max="2312" width="6.28515625" style="530" customWidth="1"/>
    <col min="2313" max="2313" width="2.5703125" style="530" customWidth="1"/>
    <col min="2314" max="2314" width="6.28515625" style="530" customWidth="1"/>
    <col min="2315" max="2315" width="2.5703125" style="530" customWidth="1"/>
    <col min="2316" max="2316" width="6.28515625" style="530" customWidth="1"/>
    <col min="2317" max="2317" width="2.5703125" style="530" customWidth="1"/>
    <col min="2318" max="2318" width="6.28515625" style="530" customWidth="1"/>
    <col min="2319" max="2319" width="2.5703125" style="530" customWidth="1"/>
    <col min="2320" max="2320" width="6.28515625" style="530" customWidth="1"/>
    <col min="2321" max="2321" width="2.5703125" style="530" customWidth="1"/>
    <col min="2322" max="2322" width="6.28515625" style="530" customWidth="1"/>
    <col min="2323" max="2323" width="2.5703125" style="530" customWidth="1"/>
    <col min="2324" max="2324" width="6.28515625" style="530" customWidth="1"/>
    <col min="2325" max="2325" width="2.5703125" style="530" customWidth="1"/>
    <col min="2326" max="2326" width="6.28515625" style="530" customWidth="1"/>
    <col min="2327" max="2327" width="2.5703125" style="530" customWidth="1"/>
    <col min="2328" max="2328" width="6.28515625" style="530" customWidth="1"/>
    <col min="2329" max="2329" width="2.5703125" style="530" customWidth="1"/>
    <col min="2330" max="2330" width="6.28515625" style="530" customWidth="1"/>
    <col min="2331" max="2560" width="10.85546875" style="530"/>
    <col min="2561" max="2561" width="7.42578125" style="530" customWidth="1"/>
    <col min="2562" max="2562" width="6.28515625" style="530" customWidth="1"/>
    <col min="2563" max="2563" width="2.5703125" style="530" customWidth="1"/>
    <col min="2564" max="2564" width="6.28515625" style="530" customWidth="1"/>
    <col min="2565" max="2565" width="2.5703125" style="530" customWidth="1"/>
    <col min="2566" max="2566" width="6.28515625" style="530" customWidth="1"/>
    <col min="2567" max="2567" width="2.5703125" style="530" customWidth="1"/>
    <col min="2568" max="2568" width="6.28515625" style="530" customWidth="1"/>
    <col min="2569" max="2569" width="2.5703125" style="530" customWidth="1"/>
    <col min="2570" max="2570" width="6.28515625" style="530" customWidth="1"/>
    <col min="2571" max="2571" width="2.5703125" style="530" customWidth="1"/>
    <col min="2572" max="2572" width="6.28515625" style="530" customWidth="1"/>
    <col min="2573" max="2573" width="2.5703125" style="530" customWidth="1"/>
    <col min="2574" max="2574" width="6.28515625" style="530" customWidth="1"/>
    <col min="2575" max="2575" width="2.5703125" style="530" customWidth="1"/>
    <col min="2576" max="2576" width="6.28515625" style="530" customWidth="1"/>
    <col min="2577" max="2577" width="2.5703125" style="530" customWidth="1"/>
    <col min="2578" max="2578" width="6.28515625" style="530" customWidth="1"/>
    <col min="2579" max="2579" width="2.5703125" style="530" customWidth="1"/>
    <col min="2580" max="2580" width="6.28515625" style="530" customWidth="1"/>
    <col min="2581" max="2581" width="2.5703125" style="530" customWidth="1"/>
    <col min="2582" max="2582" width="6.28515625" style="530" customWidth="1"/>
    <col min="2583" max="2583" width="2.5703125" style="530" customWidth="1"/>
    <col min="2584" max="2584" width="6.28515625" style="530" customWidth="1"/>
    <col min="2585" max="2585" width="2.5703125" style="530" customWidth="1"/>
    <col min="2586" max="2586" width="6.28515625" style="530" customWidth="1"/>
    <col min="2587" max="2816" width="10.85546875" style="530"/>
    <col min="2817" max="2817" width="7.42578125" style="530" customWidth="1"/>
    <col min="2818" max="2818" width="6.28515625" style="530" customWidth="1"/>
    <col min="2819" max="2819" width="2.5703125" style="530" customWidth="1"/>
    <col min="2820" max="2820" width="6.28515625" style="530" customWidth="1"/>
    <col min="2821" max="2821" width="2.5703125" style="530" customWidth="1"/>
    <col min="2822" max="2822" width="6.28515625" style="530" customWidth="1"/>
    <col min="2823" max="2823" width="2.5703125" style="530" customWidth="1"/>
    <col min="2824" max="2824" width="6.28515625" style="530" customWidth="1"/>
    <col min="2825" max="2825" width="2.5703125" style="530" customWidth="1"/>
    <col min="2826" max="2826" width="6.28515625" style="530" customWidth="1"/>
    <col min="2827" max="2827" width="2.5703125" style="530" customWidth="1"/>
    <col min="2828" max="2828" width="6.28515625" style="530" customWidth="1"/>
    <col min="2829" max="2829" width="2.5703125" style="530" customWidth="1"/>
    <col min="2830" max="2830" width="6.28515625" style="530" customWidth="1"/>
    <col min="2831" max="2831" width="2.5703125" style="530" customWidth="1"/>
    <col min="2832" max="2832" width="6.28515625" style="530" customWidth="1"/>
    <col min="2833" max="2833" width="2.5703125" style="530" customWidth="1"/>
    <col min="2834" max="2834" width="6.28515625" style="530" customWidth="1"/>
    <col min="2835" max="2835" width="2.5703125" style="530" customWidth="1"/>
    <col min="2836" max="2836" width="6.28515625" style="530" customWidth="1"/>
    <col min="2837" max="2837" width="2.5703125" style="530" customWidth="1"/>
    <col min="2838" max="2838" width="6.28515625" style="530" customWidth="1"/>
    <col min="2839" max="2839" width="2.5703125" style="530" customWidth="1"/>
    <col min="2840" max="2840" width="6.28515625" style="530" customWidth="1"/>
    <col min="2841" max="2841" width="2.5703125" style="530" customWidth="1"/>
    <col min="2842" max="2842" width="6.28515625" style="530" customWidth="1"/>
    <col min="2843" max="3072" width="10.85546875" style="530"/>
    <col min="3073" max="3073" width="7.42578125" style="530" customWidth="1"/>
    <col min="3074" max="3074" width="6.28515625" style="530" customWidth="1"/>
    <col min="3075" max="3075" width="2.5703125" style="530" customWidth="1"/>
    <col min="3076" max="3076" width="6.28515625" style="530" customWidth="1"/>
    <col min="3077" max="3077" width="2.5703125" style="530" customWidth="1"/>
    <col min="3078" max="3078" width="6.28515625" style="530" customWidth="1"/>
    <col min="3079" max="3079" width="2.5703125" style="530" customWidth="1"/>
    <col min="3080" max="3080" width="6.28515625" style="530" customWidth="1"/>
    <col min="3081" max="3081" width="2.5703125" style="530" customWidth="1"/>
    <col min="3082" max="3082" width="6.28515625" style="530" customWidth="1"/>
    <col min="3083" max="3083" width="2.5703125" style="530" customWidth="1"/>
    <col min="3084" max="3084" width="6.28515625" style="530" customWidth="1"/>
    <col min="3085" max="3085" width="2.5703125" style="530" customWidth="1"/>
    <col min="3086" max="3086" width="6.28515625" style="530" customWidth="1"/>
    <col min="3087" max="3087" width="2.5703125" style="530" customWidth="1"/>
    <col min="3088" max="3088" width="6.28515625" style="530" customWidth="1"/>
    <col min="3089" max="3089" width="2.5703125" style="530" customWidth="1"/>
    <col min="3090" max="3090" width="6.28515625" style="530" customWidth="1"/>
    <col min="3091" max="3091" width="2.5703125" style="530" customWidth="1"/>
    <col min="3092" max="3092" width="6.28515625" style="530" customWidth="1"/>
    <col min="3093" max="3093" width="2.5703125" style="530" customWidth="1"/>
    <col min="3094" max="3094" width="6.28515625" style="530" customWidth="1"/>
    <col min="3095" max="3095" width="2.5703125" style="530" customWidth="1"/>
    <col min="3096" max="3096" width="6.28515625" style="530" customWidth="1"/>
    <col min="3097" max="3097" width="2.5703125" style="530" customWidth="1"/>
    <col min="3098" max="3098" width="6.28515625" style="530" customWidth="1"/>
    <col min="3099" max="3328" width="10.85546875" style="530"/>
    <col min="3329" max="3329" width="7.42578125" style="530" customWidth="1"/>
    <col min="3330" max="3330" width="6.28515625" style="530" customWidth="1"/>
    <col min="3331" max="3331" width="2.5703125" style="530" customWidth="1"/>
    <col min="3332" max="3332" width="6.28515625" style="530" customWidth="1"/>
    <col min="3333" max="3333" width="2.5703125" style="530" customWidth="1"/>
    <col min="3334" max="3334" width="6.28515625" style="530" customWidth="1"/>
    <col min="3335" max="3335" width="2.5703125" style="530" customWidth="1"/>
    <col min="3336" max="3336" width="6.28515625" style="530" customWidth="1"/>
    <col min="3337" max="3337" width="2.5703125" style="530" customWidth="1"/>
    <col min="3338" max="3338" width="6.28515625" style="530" customWidth="1"/>
    <col min="3339" max="3339" width="2.5703125" style="530" customWidth="1"/>
    <col min="3340" max="3340" width="6.28515625" style="530" customWidth="1"/>
    <col min="3341" max="3341" width="2.5703125" style="530" customWidth="1"/>
    <col min="3342" max="3342" width="6.28515625" style="530" customWidth="1"/>
    <col min="3343" max="3343" width="2.5703125" style="530" customWidth="1"/>
    <col min="3344" max="3344" width="6.28515625" style="530" customWidth="1"/>
    <col min="3345" max="3345" width="2.5703125" style="530" customWidth="1"/>
    <col min="3346" max="3346" width="6.28515625" style="530" customWidth="1"/>
    <col min="3347" max="3347" width="2.5703125" style="530" customWidth="1"/>
    <col min="3348" max="3348" width="6.28515625" style="530" customWidth="1"/>
    <col min="3349" max="3349" width="2.5703125" style="530" customWidth="1"/>
    <col min="3350" max="3350" width="6.28515625" style="530" customWidth="1"/>
    <col min="3351" max="3351" width="2.5703125" style="530" customWidth="1"/>
    <col min="3352" max="3352" width="6.28515625" style="530" customWidth="1"/>
    <col min="3353" max="3353" width="2.5703125" style="530" customWidth="1"/>
    <col min="3354" max="3354" width="6.28515625" style="530" customWidth="1"/>
    <col min="3355" max="3584" width="10.85546875" style="530"/>
    <col min="3585" max="3585" width="7.42578125" style="530" customWidth="1"/>
    <col min="3586" max="3586" width="6.28515625" style="530" customWidth="1"/>
    <col min="3587" max="3587" width="2.5703125" style="530" customWidth="1"/>
    <col min="3588" max="3588" width="6.28515625" style="530" customWidth="1"/>
    <col min="3589" max="3589" width="2.5703125" style="530" customWidth="1"/>
    <col min="3590" max="3590" width="6.28515625" style="530" customWidth="1"/>
    <col min="3591" max="3591" width="2.5703125" style="530" customWidth="1"/>
    <col min="3592" max="3592" width="6.28515625" style="530" customWidth="1"/>
    <col min="3593" max="3593" width="2.5703125" style="530" customWidth="1"/>
    <col min="3594" max="3594" width="6.28515625" style="530" customWidth="1"/>
    <col min="3595" max="3595" width="2.5703125" style="530" customWidth="1"/>
    <col min="3596" max="3596" width="6.28515625" style="530" customWidth="1"/>
    <col min="3597" max="3597" width="2.5703125" style="530" customWidth="1"/>
    <col min="3598" max="3598" width="6.28515625" style="530" customWidth="1"/>
    <col min="3599" max="3599" width="2.5703125" style="530" customWidth="1"/>
    <col min="3600" max="3600" width="6.28515625" style="530" customWidth="1"/>
    <col min="3601" max="3601" width="2.5703125" style="530" customWidth="1"/>
    <col min="3602" max="3602" width="6.28515625" style="530" customWidth="1"/>
    <col min="3603" max="3603" width="2.5703125" style="530" customWidth="1"/>
    <col min="3604" max="3604" width="6.28515625" style="530" customWidth="1"/>
    <col min="3605" max="3605" width="2.5703125" style="530" customWidth="1"/>
    <col min="3606" max="3606" width="6.28515625" style="530" customWidth="1"/>
    <col min="3607" max="3607" width="2.5703125" style="530" customWidth="1"/>
    <col min="3608" max="3608" width="6.28515625" style="530" customWidth="1"/>
    <col min="3609" max="3609" width="2.5703125" style="530" customWidth="1"/>
    <col min="3610" max="3610" width="6.28515625" style="530" customWidth="1"/>
    <col min="3611" max="3840" width="10.85546875" style="530"/>
    <col min="3841" max="3841" width="7.42578125" style="530" customWidth="1"/>
    <col min="3842" max="3842" width="6.28515625" style="530" customWidth="1"/>
    <col min="3843" max="3843" width="2.5703125" style="530" customWidth="1"/>
    <col min="3844" max="3844" width="6.28515625" style="530" customWidth="1"/>
    <col min="3845" max="3845" width="2.5703125" style="530" customWidth="1"/>
    <col min="3846" max="3846" width="6.28515625" style="530" customWidth="1"/>
    <col min="3847" max="3847" width="2.5703125" style="530" customWidth="1"/>
    <col min="3848" max="3848" width="6.28515625" style="530" customWidth="1"/>
    <col min="3849" max="3849" width="2.5703125" style="530" customWidth="1"/>
    <col min="3850" max="3850" width="6.28515625" style="530" customWidth="1"/>
    <col min="3851" max="3851" width="2.5703125" style="530" customWidth="1"/>
    <col min="3852" max="3852" width="6.28515625" style="530" customWidth="1"/>
    <col min="3853" max="3853" width="2.5703125" style="530" customWidth="1"/>
    <col min="3854" max="3854" width="6.28515625" style="530" customWidth="1"/>
    <col min="3855" max="3855" width="2.5703125" style="530" customWidth="1"/>
    <col min="3856" max="3856" width="6.28515625" style="530" customWidth="1"/>
    <col min="3857" max="3857" width="2.5703125" style="530" customWidth="1"/>
    <col min="3858" max="3858" width="6.28515625" style="530" customWidth="1"/>
    <col min="3859" max="3859" width="2.5703125" style="530" customWidth="1"/>
    <col min="3860" max="3860" width="6.28515625" style="530" customWidth="1"/>
    <col min="3861" max="3861" width="2.5703125" style="530" customWidth="1"/>
    <col min="3862" max="3862" width="6.28515625" style="530" customWidth="1"/>
    <col min="3863" max="3863" width="2.5703125" style="530" customWidth="1"/>
    <col min="3864" max="3864" width="6.28515625" style="530" customWidth="1"/>
    <col min="3865" max="3865" width="2.5703125" style="530" customWidth="1"/>
    <col min="3866" max="3866" width="6.28515625" style="530" customWidth="1"/>
    <col min="3867" max="4096" width="10.85546875" style="530"/>
    <col min="4097" max="4097" width="7.42578125" style="530" customWidth="1"/>
    <col min="4098" max="4098" width="6.28515625" style="530" customWidth="1"/>
    <col min="4099" max="4099" width="2.5703125" style="530" customWidth="1"/>
    <col min="4100" max="4100" width="6.28515625" style="530" customWidth="1"/>
    <col min="4101" max="4101" width="2.5703125" style="530" customWidth="1"/>
    <col min="4102" max="4102" width="6.28515625" style="530" customWidth="1"/>
    <col min="4103" max="4103" width="2.5703125" style="530" customWidth="1"/>
    <col min="4104" max="4104" width="6.28515625" style="530" customWidth="1"/>
    <col min="4105" max="4105" width="2.5703125" style="530" customWidth="1"/>
    <col min="4106" max="4106" width="6.28515625" style="530" customWidth="1"/>
    <col min="4107" max="4107" width="2.5703125" style="530" customWidth="1"/>
    <col min="4108" max="4108" width="6.28515625" style="530" customWidth="1"/>
    <col min="4109" max="4109" width="2.5703125" style="530" customWidth="1"/>
    <col min="4110" max="4110" width="6.28515625" style="530" customWidth="1"/>
    <col min="4111" max="4111" width="2.5703125" style="530" customWidth="1"/>
    <col min="4112" max="4112" width="6.28515625" style="530" customWidth="1"/>
    <col min="4113" max="4113" width="2.5703125" style="530" customWidth="1"/>
    <col min="4114" max="4114" width="6.28515625" style="530" customWidth="1"/>
    <col min="4115" max="4115" width="2.5703125" style="530" customWidth="1"/>
    <col min="4116" max="4116" width="6.28515625" style="530" customWidth="1"/>
    <col min="4117" max="4117" width="2.5703125" style="530" customWidth="1"/>
    <col min="4118" max="4118" width="6.28515625" style="530" customWidth="1"/>
    <col min="4119" max="4119" width="2.5703125" style="530" customWidth="1"/>
    <col min="4120" max="4120" width="6.28515625" style="530" customWidth="1"/>
    <col min="4121" max="4121" width="2.5703125" style="530" customWidth="1"/>
    <col min="4122" max="4122" width="6.28515625" style="530" customWidth="1"/>
    <col min="4123" max="4352" width="10.85546875" style="530"/>
    <col min="4353" max="4353" width="7.42578125" style="530" customWidth="1"/>
    <col min="4354" max="4354" width="6.28515625" style="530" customWidth="1"/>
    <col min="4355" max="4355" width="2.5703125" style="530" customWidth="1"/>
    <col min="4356" max="4356" width="6.28515625" style="530" customWidth="1"/>
    <col min="4357" max="4357" width="2.5703125" style="530" customWidth="1"/>
    <col min="4358" max="4358" width="6.28515625" style="530" customWidth="1"/>
    <col min="4359" max="4359" width="2.5703125" style="530" customWidth="1"/>
    <col min="4360" max="4360" width="6.28515625" style="530" customWidth="1"/>
    <col min="4361" max="4361" width="2.5703125" style="530" customWidth="1"/>
    <col min="4362" max="4362" width="6.28515625" style="530" customWidth="1"/>
    <col min="4363" max="4363" width="2.5703125" style="530" customWidth="1"/>
    <col min="4364" max="4364" width="6.28515625" style="530" customWidth="1"/>
    <col min="4365" max="4365" width="2.5703125" style="530" customWidth="1"/>
    <col min="4366" max="4366" width="6.28515625" style="530" customWidth="1"/>
    <col min="4367" max="4367" width="2.5703125" style="530" customWidth="1"/>
    <col min="4368" max="4368" width="6.28515625" style="530" customWidth="1"/>
    <col min="4369" max="4369" width="2.5703125" style="530" customWidth="1"/>
    <col min="4370" max="4370" width="6.28515625" style="530" customWidth="1"/>
    <col min="4371" max="4371" width="2.5703125" style="530" customWidth="1"/>
    <col min="4372" max="4372" width="6.28515625" style="530" customWidth="1"/>
    <col min="4373" max="4373" width="2.5703125" style="530" customWidth="1"/>
    <col min="4374" max="4374" width="6.28515625" style="530" customWidth="1"/>
    <col min="4375" max="4375" width="2.5703125" style="530" customWidth="1"/>
    <col min="4376" max="4376" width="6.28515625" style="530" customWidth="1"/>
    <col min="4377" max="4377" width="2.5703125" style="530" customWidth="1"/>
    <col min="4378" max="4378" width="6.28515625" style="530" customWidth="1"/>
    <col min="4379" max="4608" width="10.85546875" style="530"/>
    <col min="4609" max="4609" width="7.42578125" style="530" customWidth="1"/>
    <col min="4610" max="4610" width="6.28515625" style="530" customWidth="1"/>
    <col min="4611" max="4611" width="2.5703125" style="530" customWidth="1"/>
    <col min="4612" max="4612" width="6.28515625" style="530" customWidth="1"/>
    <col min="4613" max="4613" width="2.5703125" style="530" customWidth="1"/>
    <col min="4614" max="4614" width="6.28515625" style="530" customWidth="1"/>
    <col min="4615" max="4615" width="2.5703125" style="530" customWidth="1"/>
    <col min="4616" max="4616" width="6.28515625" style="530" customWidth="1"/>
    <col min="4617" max="4617" width="2.5703125" style="530" customWidth="1"/>
    <col min="4618" max="4618" width="6.28515625" style="530" customWidth="1"/>
    <col min="4619" max="4619" width="2.5703125" style="530" customWidth="1"/>
    <col min="4620" max="4620" width="6.28515625" style="530" customWidth="1"/>
    <col min="4621" max="4621" width="2.5703125" style="530" customWidth="1"/>
    <col min="4622" max="4622" width="6.28515625" style="530" customWidth="1"/>
    <col min="4623" max="4623" width="2.5703125" style="530" customWidth="1"/>
    <col min="4624" max="4624" width="6.28515625" style="530" customWidth="1"/>
    <col min="4625" max="4625" width="2.5703125" style="530" customWidth="1"/>
    <col min="4626" max="4626" width="6.28515625" style="530" customWidth="1"/>
    <col min="4627" max="4627" width="2.5703125" style="530" customWidth="1"/>
    <col min="4628" max="4628" width="6.28515625" style="530" customWidth="1"/>
    <col min="4629" max="4629" width="2.5703125" style="530" customWidth="1"/>
    <col min="4630" max="4630" width="6.28515625" style="530" customWidth="1"/>
    <col min="4631" max="4631" width="2.5703125" style="530" customWidth="1"/>
    <col min="4632" max="4632" width="6.28515625" style="530" customWidth="1"/>
    <col min="4633" max="4633" width="2.5703125" style="530" customWidth="1"/>
    <col min="4634" max="4634" width="6.28515625" style="530" customWidth="1"/>
    <col min="4635" max="4864" width="10.85546875" style="530"/>
    <col min="4865" max="4865" width="7.42578125" style="530" customWidth="1"/>
    <col min="4866" max="4866" width="6.28515625" style="530" customWidth="1"/>
    <col min="4867" max="4867" width="2.5703125" style="530" customWidth="1"/>
    <col min="4868" max="4868" width="6.28515625" style="530" customWidth="1"/>
    <col min="4869" max="4869" width="2.5703125" style="530" customWidth="1"/>
    <col min="4870" max="4870" width="6.28515625" style="530" customWidth="1"/>
    <col min="4871" max="4871" width="2.5703125" style="530" customWidth="1"/>
    <col min="4872" max="4872" width="6.28515625" style="530" customWidth="1"/>
    <col min="4873" max="4873" width="2.5703125" style="530" customWidth="1"/>
    <col min="4874" max="4874" width="6.28515625" style="530" customWidth="1"/>
    <col min="4875" max="4875" width="2.5703125" style="530" customWidth="1"/>
    <col min="4876" max="4876" width="6.28515625" style="530" customWidth="1"/>
    <col min="4877" max="4877" width="2.5703125" style="530" customWidth="1"/>
    <col min="4878" max="4878" width="6.28515625" style="530" customWidth="1"/>
    <col min="4879" max="4879" width="2.5703125" style="530" customWidth="1"/>
    <col min="4880" max="4880" width="6.28515625" style="530" customWidth="1"/>
    <col min="4881" max="4881" width="2.5703125" style="530" customWidth="1"/>
    <col min="4882" max="4882" width="6.28515625" style="530" customWidth="1"/>
    <col min="4883" max="4883" width="2.5703125" style="530" customWidth="1"/>
    <col min="4884" max="4884" width="6.28515625" style="530" customWidth="1"/>
    <col min="4885" max="4885" width="2.5703125" style="530" customWidth="1"/>
    <col min="4886" max="4886" width="6.28515625" style="530" customWidth="1"/>
    <col min="4887" max="4887" width="2.5703125" style="530" customWidth="1"/>
    <col min="4888" max="4888" width="6.28515625" style="530" customWidth="1"/>
    <col min="4889" max="4889" width="2.5703125" style="530" customWidth="1"/>
    <col min="4890" max="4890" width="6.28515625" style="530" customWidth="1"/>
    <col min="4891" max="5120" width="10.85546875" style="530"/>
    <col min="5121" max="5121" width="7.42578125" style="530" customWidth="1"/>
    <col min="5122" max="5122" width="6.28515625" style="530" customWidth="1"/>
    <col min="5123" max="5123" width="2.5703125" style="530" customWidth="1"/>
    <col min="5124" max="5124" width="6.28515625" style="530" customWidth="1"/>
    <col min="5125" max="5125" width="2.5703125" style="530" customWidth="1"/>
    <col min="5126" max="5126" width="6.28515625" style="530" customWidth="1"/>
    <col min="5127" max="5127" width="2.5703125" style="530" customWidth="1"/>
    <col min="5128" max="5128" width="6.28515625" style="530" customWidth="1"/>
    <col min="5129" max="5129" width="2.5703125" style="530" customWidth="1"/>
    <col min="5130" max="5130" width="6.28515625" style="530" customWidth="1"/>
    <col min="5131" max="5131" width="2.5703125" style="530" customWidth="1"/>
    <col min="5132" max="5132" width="6.28515625" style="530" customWidth="1"/>
    <col min="5133" max="5133" width="2.5703125" style="530" customWidth="1"/>
    <col min="5134" max="5134" width="6.28515625" style="530" customWidth="1"/>
    <col min="5135" max="5135" width="2.5703125" style="530" customWidth="1"/>
    <col min="5136" max="5136" width="6.28515625" style="530" customWidth="1"/>
    <col min="5137" max="5137" width="2.5703125" style="530" customWidth="1"/>
    <col min="5138" max="5138" width="6.28515625" style="530" customWidth="1"/>
    <col min="5139" max="5139" width="2.5703125" style="530" customWidth="1"/>
    <col min="5140" max="5140" width="6.28515625" style="530" customWidth="1"/>
    <col min="5141" max="5141" width="2.5703125" style="530" customWidth="1"/>
    <col min="5142" max="5142" width="6.28515625" style="530" customWidth="1"/>
    <col min="5143" max="5143" width="2.5703125" style="530" customWidth="1"/>
    <col min="5144" max="5144" width="6.28515625" style="530" customWidth="1"/>
    <col min="5145" max="5145" width="2.5703125" style="530" customWidth="1"/>
    <col min="5146" max="5146" width="6.28515625" style="530" customWidth="1"/>
    <col min="5147" max="5376" width="10.85546875" style="530"/>
    <col min="5377" max="5377" width="7.42578125" style="530" customWidth="1"/>
    <col min="5378" max="5378" width="6.28515625" style="530" customWidth="1"/>
    <col min="5379" max="5379" width="2.5703125" style="530" customWidth="1"/>
    <col min="5380" max="5380" width="6.28515625" style="530" customWidth="1"/>
    <col min="5381" max="5381" width="2.5703125" style="530" customWidth="1"/>
    <col min="5382" max="5382" width="6.28515625" style="530" customWidth="1"/>
    <col min="5383" max="5383" width="2.5703125" style="530" customWidth="1"/>
    <col min="5384" max="5384" width="6.28515625" style="530" customWidth="1"/>
    <col min="5385" max="5385" width="2.5703125" style="530" customWidth="1"/>
    <col min="5386" max="5386" width="6.28515625" style="530" customWidth="1"/>
    <col min="5387" max="5387" width="2.5703125" style="530" customWidth="1"/>
    <col min="5388" max="5388" width="6.28515625" style="530" customWidth="1"/>
    <col min="5389" max="5389" width="2.5703125" style="530" customWidth="1"/>
    <col min="5390" max="5390" width="6.28515625" style="530" customWidth="1"/>
    <col min="5391" max="5391" width="2.5703125" style="530" customWidth="1"/>
    <col min="5392" max="5392" width="6.28515625" style="530" customWidth="1"/>
    <col min="5393" max="5393" width="2.5703125" style="530" customWidth="1"/>
    <col min="5394" max="5394" width="6.28515625" style="530" customWidth="1"/>
    <col min="5395" max="5395" width="2.5703125" style="530" customWidth="1"/>
    <col min="5396" max="5396" width="6.28515625" style="530" customWidth="1"/>
    <col min="5397" max="5397" width="2.5703125" style="530" customWidth="1"/>
    <col min="5398" max="5398" width="6.28515625" style="530" customWidth="1"/>
    <col min="5399" max="5399" width="2.5703125" style="530" customWidth="1"/>
    <col min="5400" max="5400" width="6.28515625" style="530" customWidth="1"/>
    <col min="5401" max="5401" width="2.5703125" style="530" customWidth="1"/>
    <col min="5402" max="5402" width="6.28515625" style="530" customWidth="1"/>
    <col min="5403" max="5632" width="10.85546875" style="530"/>
    <col min="5633" max="5633" width="7.42578125" style="530" customWidth="1"/>
    <col min="5634" max="5634" width="6.28515625" style="530" customWidth="1"/>
    <col min="5635" max="5635" width="2.5703125" style="530" customWidth="1"/>
    <col min="5636" max="5636" width="6.28515625" style="530" customWidth="1"/>
    <col min="5637" max="5637" width="2.5703125" style="530" customWidth="1"/>
    <col min="5638" max="5638" width="6.28515625" style="530" customWidth="1"/>
    <col min="5639" max="5639" width="2.5703125" style="530" customWidth="1"/>
    <col min="5640" max="5640" width="6.28515625" style="530" customWidth="1"/>
    <col min="5641" max="5641" width="2.5703125" style="530" customWidth="1"/>
    <col min="5642" max="5642" width="6.28515625" style="530" customWidth="1"/>
    <col min="5643" max="5643" width="2.5703125" style="530" customWidth="1"/>
    <col min="5644" max="5644" width="6.28515625" style="530" customWidth="1"/>
    <col min="5645" max="5645" width="2.5703125" style="530" customWidth="1"/>
    <col min="5646" max="5646" width="6.28515625" style="530" customWidth="1"/>
    <col min="5647" max="5647" width="2.5703125" style="530" customWidth="1"/>
    <col min="5648" max="5648" width="6.28515625" style="530" customWidth="1"/>
    <col min="5649" max="5649" width="2.5703125" style="530" customWidth="1"/>
    <col min="5650" max="5650" width="6.28515625" style="530" customWidth="1"/>
    <col min="5651" max="5651" width="2.5703125" style="530" customWidth="1"/>
    <col min="5652" max="5652" width="6.28515625" style="530" customWidth="1"/>
    <col min="5653" max="5653" width="2.5703125" style="530" customWidth="1"/>
    <col min="5654" max="5654" width="6.28515625" style="530" customWidth="1"/>
    <col min="5655" max="5655" width="2.5703125" style="530" customWidth="1"/>
    <col min="5656" max="5656" width="6.28515625" style="530" customWidth="1"/>
    <col min="5657" max="5657" width="2.5703125" style="530" customWidth="1"/>
    <col min="5658" max="5658" width="6.28515625" style="530" customWidth="1"/>
    <col min="5659" max="5888" width="10.85546875" style="530"/>
    <col min="5889" max="5889" width="7.42578125" style="530" customWidth="1"/>
    <col min="5890" max="5890" width="6.28515625" style="530" customWidth="1"/>
    <col min="5891" max="5891" width="2.5703125" style="530" customWidth="1"/>
    <col min="5892" max="5892" width="6.28515625" style="530" customWidth="1"/>
    <col min="5893" max="5893" width="2.5703125" style="530" customWidth="1"/>
    <col min="5894" max="5894" width="6.28515625" style="530" customWidth="1"/>
    <col min="5895" max="5895" width="2.5703125" style="530" customWidth="1"/>
    <col min="5896" max="5896" width="6.28515625" style="530" customWidth="1"/>
    <col min="5897" max="5897" width="2.5703125" style="530" customWidth="1"/>
    <col min="5898" max="5898" width="6.28515625" style="530" customWidth="1"/>
    <col min="5899" max="5899" width="2.5703125" style="530" customWidth="1"/>
    <col min="5900" max="5900" width="6.28515625" style="530" customWidth="1"/>
    <col min="5901" max="5901" width="2.5703125" style="530" customWidth="1"/>
    <col min="5902" max="5902" width="6.28515625" style="530" customWidth="1"/>
    <col min="5903" max="5903" width="2.5703125" style="530" customWidth="1"/>
    <col min="5904" max="5904" width="6.28515625" style="530" customWidth="1"/>
    <col min="5905" max="5905" width="2.5703125" style="530" customWidth="1"/>
    <col min="5906" max="5906" width="6.28515625" style="530" customWidth="1"/>
    <col min="5907" max="5907" width="2.5703125" style="530" customWidth="1"/>
    <col min="5908" max="5908" width="6.28515625" style="530" customWidth="1"/>
    <col min="5909" max="5909" width="2.5703125" style="530" customWidth="1"/>
    <col min="5910" max="5910" width="6.28515625" style="530" customWidth="1"/>
    <col min="5911" max="5911" width="2.5703125" style="530" customWidth="1"/>
    <col min="5912" max="5912" width="6.28515625" style="530" customWidth="1"/>
    <col min="5913" max="5913" width="2.5703125" style="530" customWidth="1"/>
    <col min="5914" max="5914" width="6.28515625" style="530" customWidth="1"/>
    <col min="5915" max="6144" width="10.85546875" style="530"/>
    <col min="6145" max="6145" width="7.42578125" style="530" customWidth="1"/>
    <col min="6146" max="6146" width="6.28515625" style="530" customWidth="1"/>
    <col min="6147" max="6147" width="2.5703125" style="530" customWidth="1"/>
    <col min="6148" max="6148" width="6.28515625" style="530" customWidth="1"/>
    <col min="6149" max="6149" width="2.5703125" style="530" customWidth="1"/>
    <col min="6150" max="6150" width="6.28515625" style="530" customWidth="1"/>
    <col min="6151" max="6151" width="2.5703125" style="530" customWidth="1"/>
    <col min="6152" max="6152" width="6.28515625" style="530" customWidth="1"/>
    <col min="6153" max="6153" width="2.5703125" style="530" customWidth="1"/>
    <col min="6154" max="6154" width="6.28515625" style="530" customWidth="1"/>
    <col min="6155" max="6155" width="2.5703125" style="530" customWidth="1"/>
    <col min="6156" max="6156" width="6.28515625" style="530" customWidth="1"/>
    <col min="6157" max="6157" width="2.5703125" style="530" customWidth="1"/>
    <col min="6158" max="6158" width="6.28515625" style="530" customWidth="1"/>
    <col min="6159" max="6159" width="2.5703125" style="530" customWidth="1"/>
    <col min="6160" max="6160" width="6.28515625" style="530" customWidth="1"/>
    <col min="6161" max="6161" width="2.5703125" style="530" customWidth="1"/>
    <col min="6162" max="6162" width="6.28515625" style="530" customWidth="1"/>
    <col min="6163" max="6163" width="2.5703125" style="530" customWidth="1"/>
    <col min="6164" max="6164" width="6.28515625" style="530" customWidth="1"/>
    <col min="6165" max="6165" width="2.5703125" style="530" customWidth="1"/>
    <col min="6166" max="6166" width="6.28515625" style="530" customWidth="1"/>
    <col min="6167" max="6167" width="2.5703125" style="530" customWidth="1"/>
    <col min="6168" max="6168" width="6.28515625" style="530" customWidth="1"/>
    <col min="6169" max="6169" width="2.5703125" style="530" customWidth="1"/>
    <col min="6170" max="6170" width="6.28515625" style="530" customWidth="1"/>
    <col min="6171" max="6400" width="10.85546875" style="530"/>
    <col min="6401" max="6401" width="7.42578125" style="530" customWidth="1"/>
    <col min="6402" max="6402" width="6.28515625" style="530" customWidth="1"/>
    <col min="6403" max="6403" width="2.5703125" style="530" customWidth="1"/>
    <col min="6404" max="6404" width="6.28515625" style="530" customWidth="1"/>
    <col min="6405" max="6405" width="2.5703125" style="530" customWidth="1"/>
    <col min="6406" max="6406" width="6.28515625" style="530" customWidth="1"/>
    <col min="6407" max="6407" width="2.5703125" style="530" customWidth="1"/>
    <col min="6408" max="6408" width="6.28515625" style="530" customWidth="1"/>
    <col min="6409" max="6409" width="2.5703125" style="530" customWidth="1"/>
    <col min="6410" max="6410" width="6.28515625" style="530" customWidth="1"/>
    <col min="6411" max="6411" width="2.5703125" style="530" customWidth="1"/>
    <col min="6412" max="6412" width="6.28515625" style="530" customWidth="1"/>
    <col min="6413" max="6413" width="2.5703125" style="530" customWidth="1"/>
    <col min="6414" max="6414" width="6.28515625" style="530" customWidth="1"/>
    <col min="6415" max="6415" width="2.5703125" style="530" customWidth="1"/>
    <col min="6416" max="6416" width="6.28515625" style="530" customWidth="1"/>
    <col min="6417" max="6417" width="2.5703125" style="530" customWidth="1"/>
    <col min="6418" max="6418" width="6.28515625" style="530" customWidth="1"/>
    <col min="6419" max="6419" width="2.5703125" style="530" customWidth="1"/>
    <col min="6420" max="6420" width="6.28515625" style="530" customWidth="1"/>
    <col min="6421" max="6421" width="2.5703125" style="530" customWidth="1"/>
    <col min="6422" max="6422" width="6.28515625" style="530" customWidth="1"/>
    <col min="6423" max="6423" width="2.5703125" style="530" customWidth="1"/>
    <col min="6424" max="6424" width="6.28515625" style="530" customWidth="1"/>
    <col min="6425" max="6425" width="2.5703125" style="530" customWidth="1"/>
    <col min="6426" max="6426" width="6.28515625" style="530" customWidth="1"/>
    <col min="6427" max="6656" width="10.85546875" style="530"/>
    <col min="6657" max="6657" width="7.42578125" style="530" customWidth="1"/>
    <col min="6658" max="6658" width="6.28515625" style="530" customWidth="1"/>
    <col min="6659" max="6659" width="2.5703125" style="530" customWidth="1"/>
    <col min="6660" max="6660" width="6.28515625" style="530" customWidth="1"/>
    <col min="6661" max="6661" width="2.5703125" style="530" customWidth="1"/>
    <col min="6662" max="6662" width="6.28515625" style="530" customWidth="1"/>
    <col min="6663" max="6663" width="2.5703125" style="530" customWidth="1"/>
    <col min="6664" max="6664" width="6.28515625" style="530" customWidth="1"/>
    <col min="6665" max="6665" width="2.5703125" style="530" customWidth="1"/>
    <col min="6666" max="6666" width="6.28515625" style="530" customWidth="1"/>
    <col min="6667" max="6667" width="2.5703125" style="530" customWidth="1"/>
    <col min="6668" max="6668" width="6.28515625" style="530" customWidth="1"/>
    <col min="6669" max="6669" width="2.5703125" style="530" customWidth="1"/>
    <col min="6670" max="6670" width="6.28515625" style="530" customWidth="1"/>
    <col min="6671" max="6671" width="2.5703125" style="530" customWidth="1"/>
    <col min="6672" max="6672" width="6.28515625" style="530" customWidth="1"/>
    <col min="6673" max="6673" width="2.5703125" style="530" customWidth="1"/>
    <col min="6674" max="6674" width="6.28515625" style="530" customWidth="1"/>
    <col min="6675" max="6675" width="2.5703125" style="530" customWidth="1"/>
    <col min="6676" max="6676" width="6.28515625" style="530" customWidth="1"/>
    <col min="6677" max="6677" width="2.5703125" style="530" customWidth="1"/>
    <col min="6678" max="6678" width="6.28515625" style="530" customWidth="1"/>
    <col min="6679" max="6679" width="2.5703125" style="530" customWidth="1"/>
    <col min="6680" max="6680" width="6.28515625" style="530" customWidth="1"/>
    <col min="6681" max="6681" width="2.5703125" style="530" customWidth="1"/>
    <col min="6682" max="6682" width="6.28515625" style="530" customWidth="1"/>
    <col min="6683" max="6912" width="10.85546875" style="530"/>
    <col min="6913" max="6913" width="7.42578125" style="530" customWidth="1"/>
    <col min="6914" max="6914" width="6.28515625" style="530" customWidth="1"/>
    <col min="6915" max="6915" width="2.5703125" style="530" customWidth="1"/>
    <col min="6916" max="6916" width="6.28515625" style="530" customWidth="1"/>
    <col min="6917" max="6917" width="2.5703125" style="530" customWidth="1"/>
    <col min="6918" max="6918" width="6.28515625" style="530" customWidth="1"/>
    <col min="6919" max="6919" width="2.5703125" style="530" customWidth="1"/>
    <col min="6920" max="6920" width="6.28515625" style="530" customWidth="1"/>
    <col min="6921" max="6921" width="2.5703125" style="530" customWidth="1"/>
    <col min="6922" max="6922" width="6.28515625" style="530" customWidth="1"/>
    <col min="6923" max="6923" width="2.5703125" style="530" customWidth="1"/>
    <col min="6924" max="6924" width="6.28515625" style="530" customWidth="1"/>
    <col min="6925" max="6925" width="2.5703125" style="530" customWidth="1"/>
    <col min="6926" max="6926" width="6.28515625" style="530" customWidth="1"/>
    <col min="6927" max="6927" width="2.5703125" style="530" customWidth="1"/>
    <col min="6928" max="6928" width="6.28515625" style="530" customWidth="1"/>
    <col min="6929" max="6929" width="2.5703125" style="530" customWidth="1"/>
    <col min="6930" max="6930" width="6.28515625" style="530" customWidth="1"/>
    <col min="6931" max="6931" width="2.5703125" style="530" customWidth="1"/>
    <col min="6932" max="6932" width="6.28515625" style="530" customWidth="1"/>
    <col min="6933" max="6933" width="2.5703125" style="530" customWidth="1"/>
    <col min="6934" max="6934" width="6.28515625" style="530" customWidth="1"/>
    <col min="6935" max="6935" width="2.5703125" style="530" customWidth="1"/>
    <col min="6936" max="6936" width="6.28515625" style="530" customWidth="1"/>
    <col min="6937" max="6937" width="2.5703125" style="530" customWidth="1"/>
    <col min="6938" max="6938" width="6.28515625" style="530" customWidth="1"/>
    <col min="6939" max="7168" width="10.85546875" style="530"/>
    <col min="7169" max="7169" width="7.42578125" style="530" customWidth="1"/>
    <col min="7170" max="7170" width="6.28515625" style="530" customWidth="1"/>
    <col min="7171" max="7171" width="2.5703125" style="530" customWidth="1"/>
    <col min="7172" max="7172" width="6.28515625" style="530" customWidth="1"/>
    <col min="7173" max="7173" width="2.5703125" style="530" customWidth="1"/>
    <col min="7174" max="7174" width="6.28515625" style="530" customWidth="1"/>
    <col min="7175" max="7175" width="2.5703125" style="530" customWidth="1"/>
    <col min="7176" max="7176" width="6.28515625" style="530" customWidth="1"/>
    <col min="7177" max="7177" width="2.5703125" style="530" customWidth="1"/>
    <col min="7178" max="7178" width="6.28515625" style="530" customWidth="1"/>
    <col min="7179" max="7179" width="2.5703125" style="530" customWidth="1"/>
    <col min="7180" max="7180" width="6.28515625" style="530" customWidth="1"/>
    <col min="7181" max="7181" width="2.5703125" style="530" customWidth="1"/>
    <col min="7182" max="7182" width="6.28515625" style="530" customWidth="1"/>
    <col min="7183" max="7183" width="2.5703125" style="530" customWidth="1"/>
    <col min="7184" max="7184" width="6.28515625" style="530" customWidth="1"/>
    <col min="7185" max="7185" width="2.5703125" style="530" customWidth="1"/>
    <col min="7186" max="7186" width="6.28515625" style="530" customWidth="1"/>
    <col min="7187" max="7187" width="2.5703125" style="530" customWidth="1"/>
    <col min="7188" max="7188" width="6.28515625" style="530" customWidth="1"/>
    <col min="7189" max="7189" width="2.5703125" style="530" customWidth="1"/>
    <col min="7190" max="7190" width="6.28515625" style="530" customWidth="1"/>
    <col min="7191" max="7191" width="2.5703125" style="530" customWidth="1"/>
    <col min="7192" max="7192" width="6.28515625" style="530" customWidth="1"/>
    <col min="7193" max="7193" width="2.5703125" style="530" customWidth="1"/>
    <col min="7194" max="7194" width="6.28515625" style="530" customWidth="1"/>
    <col min="7195" max="7424" width="10.85546875" style="530"/>
    <col min="7425" max="7425" width="7.42578125" style="530" customWidth="1"/>
    <col min="7426" max="7426" width="6.28515625" style="530" customWidth="1"/>
    <col min="7427" max="7427" width="2.5703125" style="530" customWidth="1"/>
    <col min="7428" max="7428" width="6.28515625" style="530" customWidth="1"/>
    <col min="7429" max="7429" width="2.5703125" style="530" customWidth="1"/>
    <col min="7430" max="7430" width="6.28515625" style="530" customWidth="1"/>
    <col min="7431" max="7431" width="2.5703125" style="530" customWidth="1"/>
    <col min="7432" max="7432" width="6.28515625" style="530" customWidth="1"/>
    <col min="7433" max="7433" width="2.5703125" style="530" customWidth="1"/>
    <col min="7434" max="7434" width="6.28515625" style="530" customWidth="1"/>
    <col min="7435" max="7435" width="2.5703125" style="530" customWidth="1"/>
    <col min="7436" max="7436" width="6.28515625" style="530" customWidth="1"/>
    <col min="7437" max="7437" width="2.5703125" style="530" customWidth="1"/>
    <col min="7438" max="7438" width="6.28515625" style="530" customWidth="1"/>
    <col min="7439" max="7439" width="2.5703125" style="530" customWidth="1"/>
    <col min="7440" max="7440" width="6.28515625" style="530" customWidth="1"/>
    <col min="7441" max="7441" width="2.5703125" style="530" customWidth="1"/>
    <col min="7442" max="7442" width="6.28515625" style="530" customWidth="1"/>
    <col min="7443" max="7443" width="2.5703125" style="530" customWidth="1"/>
    <col min="7444" max="7444" width="6.28515625" style="530" customWidth="1"/>
    <col min="7445" max="7445" width="2.5703125" style="530" customWidth="1"/>
    <col min="7446" max="7446" width="6.28515625" style="530" customWidth="1"/>
    <col min="7447" max="7447" width="2.5703125" style="530" customWidth="1"/>
    <col min="7448" max="7448" width="6.28515625" style="530" customWidth="1"/>
    <col min="7449" max="7449" width="2.5703125" style="530" customWidth="1"/>
    <col min="7450" max="7450" width="6.28515625" style="530" customWidth="1"/>
    <col min="7451" max="7680" width="10.85546875" style="530"/>
    <col min="7681" max="7681" width="7.42578125" style="530" customWidth="1"/>
    <col min="7682" max="7682" width="6.28515625" style="530" customWidth="1"/>
    <col min="7683" max="7683" width="2.5703125" style="530" customWidth="1"/>
    <col min="7684" max="7684" width="6.28515625" style="530" customWidth="1"/>
    <col min="7685" max="7685" width="2.5703125" style="530" customWidth="1"/>
    <col min="7686" max="7686" width="6.28515625" style="530" customWidth="1"/>
    <col min="7687" max="7687" width="2.5703125" style="530" customWidth="1"/>
    <col min="7688" max="7688" width="6.28515625" style="530" customWidth="1"/>
    <col min="7689" max="7689" width="2.5703125" style="530" customWidth="1"/>
    <col min="7690" max="7690" width="6.28515625" style="530" customWidth="1"/>
    <col min="7691" max="7691" width="2.5703125" style="530" customWidth="1"/>
    <col min="7692" max="7692" width="6.28515625" style="530" customWidth="1"/>
    <col min="7693" max="7693" width="2.5703125" style="530" customWidth="1"/>
    <col min="7694" max="7694" width="6.28515625" style="530" customWidth="1"/>
    <col min="7695" max="7695" width="2.5703125" style="530" customWidth="1"/>
    <col min="7696" max="7696" width="6.28515625" style="530" customWidth="1"/>
    <col min="7697" max="7697" width="2.5703125" style="530" customWidth="1"/>
    <col min="7698" max="7698" width="6.28515625" style="530" customWidth="1"/>
    <col min="7699" max="7699" width="2.5703125" style="530" customWidth="1"/>
    <col min="7700" max="7700" width="6.28515625" style="530" customWidth="1"/>
    <col min="7701" max="7701" width="2.5703125" style="530" customWidth="1"/>
    <col min="7702" max="7702" width="6.28515625" style="530" customWidth="1"/>
    <col min="7703" max="7703" width="2.5703125" style="530" customWidth="1"/>
    <col min="7704" max="7704" width="6.28515625" style="530" customWidth="1"/>
    <col min="7705" max="7705" width="2.5703125" style="530" customWidth="1"/>
    <col min="7706" max="7706" width="6.28515625" style="530" customWidth="1"/>
    <col min="7707" max="7936" width="10.85546875" style="530"/>
    <col min="7937" max="7937" width="7.42578125" style="530" customWidth="1"/>
    <col min="7938" max="7938" width="6.28515625" style="530" customWidth="1"/>
    <col min="7939" max="7939" width="2.5703125" style="530" customWidth="1"/>
    <col min="7940" max="7940" width="6.28515625" style="530" customWidth="1"/>
    <col min="7941" max="7941" width="2.5703125" style="530" customWidth="1"/>
    <col min="7942" max="7942" width="6.28515625" style="530" customWidth="1"/>
    <col min="7943" max="7943" width="2.5703125" style="530" customWidth="1"/>
    <col min="7944" max="7944" width="6.28515625" style="530" customWidth="1"/>
    <col min="7945" max="7945" width="2.5703125" style="530" customWidth="1"/>
    <col min="7946" max="7946" width="6.28515625" style="530" customWidth="1"/>
    <col min="7947" max="7947" width="2.5703125" style="530" customWidth="1"/>
    <col min="7948" max="7948" width="6.28515625" style="530" customWidth="1"/>
    <col min="7949" max="7949" width="2.5703125" style="530" customWidth="1"/>
    <col min="7950" max="7950" width="6.28515625" style="530" customWidth="1"/>
    <col min="7951" max="7951" width="2.5703125" style="530" customWidth="1"/>
    <col min="7952" max="7952" width="6.28515625" style="530" customWidth="1"/>
    <col min="7953" max="7953" width="2.5703125" style="530" customWidth="1"/>
    <col min="7954" max="7954" width="6.28515625" style="530" customWidth="1"/>
    <col min="7955" max="7955" width="2.5703125" style="530" customWidth="1"/>
    <col min="7956" max="7956" width="6.28515625" style="530" customWidth="1"/>
    <col min="7957" max="7957" width="2.5703125" style="530" customWidth="1"/>
    <col min="7958" max="7958" width="6.28515625" style="530" customWidth="1"/>
    <col min="7959" max="7959" width="2.5703125" style="530" customWidth="1"/>
    <col min="7960" max="7960" width="6.28515625" style="530" customWidth="1"/>
    <col min="7961" max="7961" width="2.5703125" style="530" customWidth="1"/>
    <col min="7962" max="7962" width="6.28515625" style="530" customWidth="1"/>
    <col min="7963" max="8192" width="10.85546875" style="530"/>
    <col min="8193" max="8193" width="7.42578125" style="530" customWidth="1"/>
    <col min="8194" max="8194" width="6.28515625" style="530" customWidth="1"/>
    <col min="8195" max="8195" width="2.5703125" style="530" customWidth="1"/>
    <col min="8196" max="8196" width="6.28515625" style="530" customWidth="1"/>
    <col min="8197" max="8197" width="2.5703125" style="530" customWidth="1"/>
    <col min="8198" max="8198" width="6.28515625" style="530" customWidth="1"/>
    <col min="8199" max="8199" width="2.5703125" style="530" customWidth="1"/>
    <col min="8200" max="8200" width="6.28515625" style="530" customWidth="1"/>
    <col min="8201" max="8201" width="2.5703125" style="530" customWidth="1"/>
    <col min="8202" max="8202" width="6.28515625" style="530" customWidth="1"/>
    <col min="8203" max="8203" width="2.5703125" style="530" customWidth="1"/>
    <col min="8204" max="8204" width="6.28515625" style="530" customWidth="1"/>
    <col min="8205" max="8205" width="2.5703125" style="530" customWidth="1"/>
    <col min="8206" max="8206" width="6.28515625" style="530" customWidth="1"/>
    <col min="8207" max="8207" width="2.5703125" style="530" customWidth="1"/>
    <col min="8208" max="8208" width="6.28515625" style="530" customWidth="1"/>
    <col min="8209" max="8209" width="2.5703125" style="530" customWidth="1"/>
    <col min="8210" max="8210" width="6.28515625" style="530" customWidth="1"/>
    <col min="8211" max="8211" width="2.5703125" style="530" customWidth="1"/>
    <col min="8212" max="8212" width="6.28515625" style="530" customWidth="1"/>
    <col min="8213" max="8213" width="2.5703125" style="530" customWidth="1"/>
    <col min="8214" max="8214" width="6.28515625" style="530" customWidth="1"/>
    <col min="8215" max="8215" width="2.5703125" style="530" customWidth="1"/>
    <col min="8216" max="8216" width="6.28515625" style="530" customWidth="1"/>
    <col min="8217" max="8217" width="2.5703125" style="530" customWidth="1"/>
    <col min="8218" max="8218" width="6.28515625" style="530" customWidth="1"/>
    <col min="8219" max="8448" width="10.85546875" style="530"/>
    <col min="8449" max="8449" width="7.42578125" style="530" customWidth="1"/>
    <col min="8450" max="8450" width="6.28515625" style="530" customWidth="1"/>
    <col min="8451" max="8451" width="2.5703125" style="530" customWidth="1"/>
    <col min="8452" max="8452" width="6.28515625" style="530" customWidth="1"/>
    <col min="8453" max="8453" width="2.5703125" style="530" customWidth="1"/>
    <col min="8454" max="8454" width="6.28515625" style="530" customWidth="1"/>
    <col min="8455" max="8455" width="2.5703125" style="530" customWidth="1"/>
    <col min="8456" max="8456" width="6.28515625" style="530" customWidth="1"/>
    <col min="8457" max="8457" width="2.5703125" style="530" customWidth="1"/>
    <col min="8458" max="8458" width="6.28515625" style="530" customWidth="1"/>
    <col min="8459" max="8459" width="2.5703125" style="530" customWidth="1"/>
    <col min="8460" max="8460" width="6.28515625" style="530" customWidth="1"/>
    <col min="8461" max="8461" width="2.5703125" style="530" customWidth="1"/>
    <col min="8462" max="8462" width="6.28515625" style="530" customWidth="1"/>
    <col min="8463" max="8463" width="2.5703125" style="530" customWidth="1"/>
    <col min="8464" max="8464" width="6.28515625" style="530" customWidth="1"/>
    <col min="8465" max="8465" width="2.5703125" style="530" customWidth="1"/>
    <col min="8466" max="8466" width="6.28515625" style="530" customWidth="1"/>
    <col min="8467" max="8467" width="2.5703125" style="530" customWidth="1"/>
    <col min="8468" max="8468" width="6.28515625" style="530" customWidth="1"/>
    <col min="8469" max="8469" width="2.5703125" style="530" customWidth="1"/>
    <col min="8470" max="8470" width="6.28515625" style="530" customWidth="1"/>
    <col min="8471" max="8471" width="2.5703125" style="530" customWidth="1"/>
    <col min="8472" max="8472" width="6.28515625" style="530" customWidth="1"/>
    <col min="8473" max="8473" width="2.5703125" style="530" customWidth="1"/>
    <col min="8474" max="8474" width="6.28515625" style="530" customWidth="1"/>
    <col min="8475" max="8704" width="10.85546875" style="530"/>
    <col min="8705" max="8705" width="7.42578125" style="530" customWidth="1"/>
    <col min="8706" max="8706" width="6.28515625" style="530" customWidth="1"/>
    <col min="8707" max="8707" width="2.5703125" style="530" customWidth="1"/>
    <col min="8708" max="8708" width="6.28515625" style="530" customWidth="1"/>
    <col min="8709" max="8709" width="2.5703125" style="530" customWidth="1"/>
    <col min="8710" max="8710" width="6.28515625" style="530" customWidth="1"/>
    <col min="8711" max="8711" width="2.5703125" style="530" customWidth="1"/>
    <col min="8712" max="8712" width="6.28515625" style="530" customWidth="1"/>
    <col min="8713" max="8713" width="2.5703125" style="530" customWidth="1"/>
    <col min="8714" max="8714" width="6.28515625" style="530" customWidth="1"/>
    <col min="8715" max="8715" width="2.5703125" style="530" customWidth="1"/>
    <col min="8716" max="8716" width="6.28515625" style="530" customWidth="1"/>
    <col min="8717" max="8717" width="2.5703125" style="530" customWidth="1"/>
    <col min="8718" max="8718" width="6.28515625" style="530" customWidth="1"/>
    <col min="8719" max="8719" width="2.5703125" style="530" customWidth="1"/>
    <col min="8720" max="8720" width="6.28515625" style="530" customWidth="1"/>
    <col min="8721" max="8721" width="2.5703125" style="530" customWidth="1"/>
    <col min="8722" max="8722" width="6.28515625" style="530" customWidth="1"/>
    <col min="8723" max="8723" width="2.5703125" style="530" customWidth="1"/>
    <col min="8724" max="8724" width="6.28515625" style="530" customWidth="1"/>
    <col min="8725" max="8725" width="2.5703125" style="530" customWidth="1"/>
    <col min="8726" max="8726" width="6.28515625" style="530" customWidth="1"/>
    <col min="8727" max="8727" width="2.5703125" style="530" customWidth="1"/>
    <col min="8728" max="8728" width="6.28515625" style="530" customWidth="1"/>
    <col min="8729" max="8729" width="2.5703125" style="530" customWidth="1"/>
    <col min="8730" max="8730" width="6.28515625" style="530" customWidth="1"/>
    <col min="8731" max="8960" width="10.85546875" style="530"/>
    <col min="8961" max="8961" width="7.42578125" style="530" customWidth="1"/>
    <col min="8962" max="8962" width="6.28515625" style="530" customWidth="1"/>
    <col min="8963" max="8963" width="2.5703125" style="530" customWidth="1"/>
    <col min="8964" max="8964" width="6.28515625" style="530" customWidth="1"/>
    <col min="8965" max="8965" width="2.5703125" style="530" customWidth="1"/>
    <col min="8966" max="8966" width="6.28515625" style="530" customWidth="1"/>
    <col min="8967" max="8967" width="2.5703125" style="530" customWidth="1"/>
    <col min="8968" max="8968" width="6.28515625" style="530" customWidth="1"/>
    <col min="8969" max="8969" width="2.5703125" style="530" customWidth="1"/>
    <col min="8970" max="8970" width="6.28515625" style="530" customWidth="1"/>
    <col min="8971" max="8971" width="2.5703125" style="530" customWidth="1"/>
    <col min="8972" max="8972" width="6.28515625" style="530" customWidth="1"/>
    <col min="8973" max="8973" width="2.5703125" style="530" customWidth="1"/>
    <col min="8974" max="8974" width="6.28515625" style="530" customWidth="1"/>
    <col min="8975" max="8975" width="2.5703125" style="530" customWidth="1"/>
    <col min="8976" max="8976" width="6.28515625" style="530" customWidth="1"/>
    <col min="8977" max="8977" width="2.5703125" style="530" customWidth="1"/>
    <col min="8978" max="8978" width="6.28515625" style="530" customWidth="1"/>
    <col min="8979" max="8979" width="2.5703125" style="530" customWidth="1"/>
    <col min="8980" max="8980" width="6.28515625" style="530" customWidth="1"/>
    <col min="8981" max="8981" width="2.5703125" style="530" customWidth="1"/>
    <col min="8982" max="8982" width="6.28515625" style="530" customWidth="1"/>
    <col min="8983" max="8983" width="2.5703125" style="530" customWidth="1"/>
    <col min="8984" max="8984" width="6.28515625" style="530" customWidth="1"/>
    <col min="8985" max="8985" width="2.5703125" style="530" customWidth="1"/>
    <col min="8986" max="8986" width="6.28515625" style="530" customWidth="1"/>
    <col min="8987" max="9216" width="10.85546875" style="530"/>
    <col min="9217" max="9217" width="7.42578125" style="530" customWidth="1"/>
    <col min="9218" max="9218" width="6.28515625" style="530" customWidth="1"/>
    <col min="9219" max="9219" width="2.5703125" style="530" customWidth="1"/>
    <col min="9220" max="9220" width="6.28515625" style="530" customWidth="1"/>
    <col min="9221" max="9221" width="2.5703125" style="530" customWidth="1"/>
    <col min="9222" max="9222" width="6.28515625" style="530" customWidth="1"/>
    <col min="9223" max="9223" width="2.5703125" style="530" customWidth="1"/>
    <col min="9224" max="9224" width="6.28515625" style="530" customWidth="1"/>
    <col min="9225" max="9225" width="2.5703125" style="530" customWidth="1"/>
    <col min="9226" max="9226" width="6.28515625" style="530" customWidth="1"/>
    <col min="9227" max="9227" width="2.5703125" style="530" customWidth="1"/>
    <col min="9228" max="9228" width="6.28515625" style="530" customWidth="1"/>
    <col min="9229" max="9229" width="2.5703125" style="530" customWidth="1"/>
    <col min="9230" max="9230" width="6.28515625" style="530" customWidth="1"/>
    <col min="9231" max="9231" width="2.5703125" style="530" customWidth="1"/>
    <col min="9232" max="9232" width="6.28515625" style="530" customWidth="1"/>
    <col min="9233" max="9233" width="2.5703125" style="530" customWidth="1"/>
    <col min="9234" max="9234" width="6.28515625" style="530" customWidth="1"/>
    <col min="9235" max="9235" width="2.5703125" style="530" customWidth="1"/>
    <col min="9236" max="9236" width="6.28515625" style="530" customWidth="1"/>
    <col min="9237" max="9237" width="2.5703125" style="530" customWidth="1"/>
    <col min="9238" max="9238" width="6.28515625" style="530" customWidth="1"/>
    <col min="9239" max="9239" width="2.5703125" style="530" customWidth="1"/>
    <col min="9240" max="9240" width="6.28515625" style="530" customWidth="1"/>
    <col min="9241" max="9241" width="2.5703125" style="530" customWidth="1"/>
    <col min="9242" max="9242" width="6.28515625" style="530" customWidth="1"/>
    <col min="9243" max="9472" width="10.85546875" style="530"/>
    <col min="9473" max="9473" width="7.42578125" style="530" customWidth="1"/>
    <col min="9474" max="9474" width="6.28515625" style="530" customWidth="1"/>
    <col min="9475" max="9475" width="2.5703125" style="530" customWidth="1"/>
    <col min="9476" max="9476" width="6.28515625" style="530" customWidth="1"/>
    <col min="9477" max="9477" width="2.5703125" style="530" customWidth="1"/>
    <col min="9478" max="9478" width="6.28515625" style="530" customWidth="1"/>
    <col min="9479" max="9479" width="2.5703125" style="530" customWidth="1"/>
    <col min="9480" max="9480" width="6.28515625" style="530" customWidth="1"/>
    <col min="9481" max="9481" width="2.5703125" style="530" customWidth="1"/>
    <col min="9482" max="9482" width="6.28515625" style="530" customWidth="1"/>
    <col min="9483" max="9483" width="2.5703125" style="530" customWidth="1"/>
    <col min="9484" max="9484" width="6.28515625" style="530" customWidth="1"/>
    <col min="9485" max="9485" width="2.5703125" style="530" customWidth="1"/>
    <col min="9486" max="9486" width="6.28515625" style="530" customWidth="1"/>
    <col min="9487" max="9487" width="2.5703125" style="530" customWidth="1"/>
    <col min="9488" max="9488" width="6.28515625" style="530" customWidth="1"/>
    <col min="9489" max="9489" width="2.5703125" style="530" customWidth="1"/>
    <col min="9490" max="9490" width="6.28515625" style="530" customWidth="1"/>
    <col min="9491" max="9491" width="2.5703125" style="530" customWidth="1"/>
    <col min="9492" max="9492" width="6.28515625" style="530" customWidth="1"/>
    <col min="9493" max="9493" width="2.5703125" style="530" customWidth="1"/>
    <col min="9494" max="9494" width="6.28515625" style="530" customWidth="1"/>
    <col min="9495" max="9495" width="2.5703125" style="530" customWidth="1"/>
    <col min="9496" max="9496" width="6.28515625" style="530" customWidth="1"/>
    <col min="9497" max="9497" width="2.5703125" style="530" customWidth="1"/>
    <col min="9498" max="9498" width="6.28515625" style="530" customWidth="1"/>
    <col min="9499" max="9728" width="10.85546875" style="530"/>
    <col min="9729" max="9729" width="7.42578125" style="530" customWidth="1"/>
    <col min="9730" max="9730" width="6.28515625" style="530" customWidth="1"/>
    <col min="9731" max="9731" width="2.5703125" style="530" customWidth="1"/>
    <col min="9732" max="9732" width="6.28515625" style="530" customWidth="1"/>
    <col min="9733" max="9733" width="2.5703125" style="530" customWidth="1"/>
    <col min="9734" max="9734" width="6.28515625" style="530" customWidth="1"/>
    <col min="9735" max="9735" width="2.5703125" style="530" customWidth="1"/>
    <col min="9736" max="9736" width="6.28515625" style="530" customWidth="1"/>
    <col min="9737" max="9737" width="2.5703125" style="530" customWidth="1"/>
    <col min="9738" max="9738" width="6.28515625" style="530" customWidth="1"/>
    <col min="9739" max="9739" width="2.5703125" style="530" customWidth="1"/>
    <col min="9740" max="9740" width="6.28515625" style="530" customWidth="1"/>
    <col min="9741" max="9741" width="2.5703125" style="530" customWidth="1"/>
    <col min="9742" max="9742" width="6.28515625" style="530" customWidth="1"/>
    <col min="9743" max="9743" width="2.5703125" style="530" customWidth="1"/>
    <col min="9744" max="9744" width="6.28515625" style="530" customWidth="1"/>
    <col min="9745" max="9745" width="2.5703125" style="530" customWidth="1"/>
    <col min="9746" max="9746" width="6.28515625" style="530" customWidth="1"/>
    <col min="9747" max="9747" width="2.5703125" style="530" customWidth="1"/>
    <col min="9748" max="9748" width="6.28515625" style="530" customWidth="1"/>
    <col min="9749" max="9749" width="2.5703125" style="530" customWidth="1"/>
    <col min="9750" max="9750" width="6.28515625" style="530" customWidth="1"/>
    <col min="9751" max="9751" width="2.5703125" style="530" customWidth="1"/>
    <col min="9752" max="9752" width="6.28515625" style="530" customWidth="1"/>
    <col min="9753" max="9753" width="2.5703125" style="530" customWidth="1"/>
    <col min="9754" max="9754" width="6.28515625" style="530" customWidth="1"/>
    <col min="9755" max="9984" width="10.85546875" style="530"/>
    <col min="9985" max="9985" width="7.42578125" style="530" customWidth="1"/>
    <col min="9986" max="9986" width="6.28515625" style="530" customWidth="1"/>
    <col min="9987" max="9987" width="2.5703125" style="530" customWidth="1"/>
    <col min="9988" max="9988" width="6.28515625" style="530" customWidth="1"/>
    <col min="9989" max="9989" width="2.5703125" style="530" customWidth="1"/>
    <col min="9990" max="9990" width="6.28515625" style="530" customWidth="1"/>
    <col min="9991" max="9991" width="2.5703125" style="530" customWidth="1"/>
    <col min="9992" max="9992" width="6.28515625" style="530" customWidth="1"/>
    <col min="9993" max="9993" width="2.5703125" style="530" customWidth="1"/>
    <col min="9994" max="9994" width="6.28515625" style="530" customWidth="1"/>
    <col min="9995" max="9995" width="2.5703125" style="530" customWidth="1"/>
    <col min="9996" max="9996" width="6.28515625" style="530" customWidth="1"/>
    <col min="9997" max="9997" width="2.5703125" style="530" customWidth="1"/>
    <col min="9998" max="9998" width="6.28515625" style="530" customWidth="1"/>
    <col min="9999" max="9999" width="2.5703125" style="530" customWidth="1"/>
    <col min="10000" max="10000" width="6.28515625" style="530" customWidth="1"/>
    <col min="10001" max="10001" width="2.5703125" style="530" customWidth="1"/>
    <col min="10002" max="10002" width="6.28515625" style="530" customWidth="1"/>
    <col min="10003" max="10003" width="2.5703125" style="530" customWidth="1"/>
    <col min="10004" max="10004" width="6.28515625" style="530" customWidth="1"/>
    <col min="10005" max="10005" width="2.5703125" style="530" customWidth="1"/>
    <col min="10006" max="10006" width="6.28515625" style="530" customWidth="1"/>
    <col min="10007" max="10007" width="2.5703125" style="530" customWidth="1"/>
    <col min="10008" max="10008" width="6.28515625" style="530" customWidth="1"/>
    <col min="10009" max="10009" width="2.5703125" style="530" customWidth="1"/>
    <col min="10010" max="10010" width="6.28515625" style="530" customWidth="1"/>
    <col min="10011" max="10240" width="10.85546875" style="530"/>
    <col min="10241" max="10241" width="7.42578125" style="530" customWidth="1"/>
    <col min="10242" max="10242" width="6.28515625" style="530" customWidth="1"/>
    <col min="10243" max="10243" width="2.5703125" style="530" customWidth="1"/>
    <col min="10244" max="10244" width="6.28515625" style="530" customWidth="1"/>
    <col min="10245" max="10245" width="2.5703125" style="530" customWidth="1"/>
    <col min="10246" max="10246" width="6.28515625" style="530" customWidth="1"/>
    <col min="10247" max="10247" width="2.5703125" style="530" customWidth="1"/>
    <col min="10248" max="10248" width="6.28515625" style="530" customWidth="1"/>
    <col min="10249" max="10249" width="2.5703125" style="530" customWidth="1"/>
    <col min="10250" max="10250" width="6.28515625" style="530" customWidth="1"/>
    <col min="10251" max="10251" width="2.5703125" style="530" customWidth="1"/>
    <col min="10252" max="10252" width="6.28515625" style="530" customWidth="1"/>
    <col min="10253" max="10253" width="2.5703125" style="530" customWidth="1"/>
    <col min="10254" max="10254" width="6.28515625" style="530" customWidth="1"/>
    <col min="10255" max="10255" width="2.5703125" style="530" customWidth="1"/>
    <col min="10256" max="10256" width="6.28515625" style="530" customWidth="1"/>
    <col min="10257" max="10257" width="2.5703125" style="530" customWidth="1"/>
    <col min="10258" max="10258" width="6.28515625" style="530" customWidth="1"/>
    <col min="10259" max="10259" width="2.5703125" style="530" customWidth="1"/>
    <col min="10260" max="10260" width="6.28515625" style="530" customWidth="1"/>
    <col min="10261" max="10261" width="2.5703125" style="530" customWidth="1"/>
    <col min="10262" max="10262" width="6.28515625" style="530" customWidth="1"/>
    <col min="10263" max="10263" width="2.5703125" style="530" customWidth="1"/>
    <col min="10264" max="10264" width="6.28515625" style="530" customWidth="1"/>
    <col min="10265" max="10265" width="2.5703125" style="530" customWidth="1"/>
    <col min="10266" max="10266" width="6.28515625" style="530" customWidth="1"/>
    <col min="10267" max="10496" width="10.85546875" style="530"/>
    <col min="10497" max="10497" width="7.42578125" style="530" customWidth="1"/>
    <col min="10498" max="10498" width="6.28515625" style="530" customWidth="1"/>
    <col min="10499" max="10499" width="2.5703125" style="530" customWidth="1"/>
    <col min="10500" max="10500" width="6.28515625" style="530" customWidth="1"/>
    <col min="10501" max="10501" width="2.5703125" style="530" customWidth="1"/>
    <col min="10502" max="10502" width="6.28515625" style="530" customWidth="1"/>
    <col min="10503" max="10503" width="2.5703125" style="530" customWidth="1"/>
    <col min="10504" max="10504" width="6.28515625" style="530" customWidth="1"/>
    <col min="10505" max="10505" width="2.5703125" style="530" customWidth="1"/>
    <col min="10506" max="10506" width="6.28515625" style="530" customWidth="1"/>
    <col min="10507" max="10507" width="2.5703125" style="530" customWidth="1"/>
    <col min="10508" max="10508" width="6.28515625" style="530" customWidth="1"/>
    <col min="10509" max="10509" width="2.5703125" style="530" customWidth="1"/>
    <col min="10510" max="10510" width="6.28515625" style="530" customWidth="1"/>
    <col min="10511" max="10511" width="2.5703125" style="530" customWidth="1"/>
    <col min="10512" max="10512" width="6.28515625" style="530" customWidth="1"/>
    <col min="10513" max="10513" width="2.5703125" style="530" customWidth="1"/>
    <col min="10514" max="10514" width="6.28515625" style="530" customWidth="1"/>
    <col min="10515" max="10515" width="2.5703125" style="530" customWidth="1"/>
    <col min="10516" max="10516" width="6.28515625" style="530" customWidth="1"/>
    <col min="10517" max="10517" width="2.5703125" style="530" customWidth="1"/>
    <col min="10518" max="10518" width="6.28515625" style="530" customWidth="1"/>
    <col min="10519" max="10519" width="2.5703125" style="530" customWidth="1"/>
    <col min="10520" max="10520" width="6.28515625" style="530" customWidth="1"/>
    <col min="10521" max="10521" width="2.5703125" style="530" customWidth="1"/>
    <col min="10522" max="10522" width="6.28515625" style="530" customWidth="1"/>
    <col min="10523" max="10752" width="10.85546875" style="530"/>
    <col min="10753" max="10753" width="7.42578125" style="530" customWidth="1"/>
    <col min="10754" max="10754" width="6.28515625" style="530" customWidth="1"/>
    <col min="10755" max="10755" width="2.5703125" style="530" customWidth="1"/>
    <col min="10756" max="10756" width="6.28515625" style="530" customWidth="1"/>
    <col min="10757" max="10757" width="2.5703125" style="530" customWidth="1"/>
    <col min="10758" max="10758" width="6.28515625" style="530" customWidth="1"/>
    <col min="10759" max="10759" width="2.5703125" style="530" customWidth="1"/>
    <col min="10760" max="10760" width="6.28515625" style="530" customWidth="1"/>
    <col min="10761" max="10761" width="2.5703125" style="530" customWidth="1"/>
    <col min="10762" max="10762" width="6.28515625" style="530" customWidth="1"/>
    <col min="10763" max="10763" width="2.5703125" style="530" customWidth="1"/>
    <col min="10764" max="10764" width="6.28515625" style="530" customWidth="1"/>
    <col min="10765" max="10765" width="2.5703125" style="530" customWidth="1"/>
    <col min="10766" max="10766" width="6.28515625" style="530" customWidth="1"/>
    <col min="10767" max="10767" width="2.5703125" style="530" customWidth="1"/>
    <col min="10768" max="10768" width="6.28515625" style="530" customWidth="1"/>
    <col min="10769" max="10769" width="2.5703125" style="530" customWidth="1"/>
    <col min="10770" max="10770" width="6.28515625" style="530" customWidth="1"/>
    <col min="10771" max="10771" width="2.5703125" style="530" customWidth="1"/>
    <col min="10772" max="10772" width="6.28515625" style="530" customWidth="1"/>
    <col min="10773" max="10773" width="2.5703125" style="530" customWidth="1"/>
    <col min="10774" max="10774" width="6.28515625" style="530" customWidth="1"/>
    <col min="10775" max="10775" width="2.5703125" style="530" customWidth="1"/>
    <col min="10776" max="10776" width="6.28515625" style="530" customWidth="1"/>
    <col min="10777" max="10777" width="2.5703125" style="530" customWidth="1"/>
    <col min="10778" max="10778" width="6.28515625" style="530" customWidth="1"/>
    <col min="10779" max="11008" width="10.85546875" style="530"/>
    <col min="11009" max="11009" width="7.42578125" style="530" customWidth="1"/>
    <col min="11010" max="11010" width="6.28515625" style="530" customWidth="1"/>
    <col min="11011" max="11011" width="2.5703125" style="530" customWidth="1"/>
    <col min="11012" max="11012" width="6.28515625" style="530" customWidth="1"/>
    <col min="11013" max="11013" width="2.5703125" style="530" customWidth="1"/>
    <col min="11014" max="11014" width="6.28515625" style="530" customWidth="1"/>
    <col min="11015" max="11015" width="2.5703125" style="530" customWidth="1"/>
    <col min="11016" max="11016" width="6.28515625" style="530" customWidth="1"/>
    <col min="11017" max="11017" width="2.5703125" style="530" customWidth="1"/>
    <col min="11018" max="11018" width="6.28515625" style="530" customWidth="1"/>
    <col min="11019" max="11019" width="2.5703125" style="530" customWidth="1"/>
    <col min="11020" max="11020" width="6.28515625" style="530" customWidth="1"/>
    <col min="11021" max="11021" width="2.5703125" style="530" customWidth="1"/>
    <col min="11022" max="11022" width="6.28515625" style="530" customWidth="1"/>
    <col min="11023" max="11023" width="2.5703125" style="530" customWidth="1"/>
    <col min="11024" max="11024" width="6.28515625" style="530" customWidth="1"/>
    <col min="11025" max="11025" width="2.5703125" style="530" customWidth="1"/>
    <col min="11026" max="11026" width="6.28515625" style="530" customWidth="1"/>
    <col min="11027" max="11027" width="2.5703125" style="530" customWidth="1"/>
    <col min="11028" max="11028" width="6.28515625" style="530" customWidth="1"/>
    <col min="11029" max="11029" width="2.5703125" style="530" customWidth="1"/>
    <col min="11030" max="11030" width="6.28515625" style="530" customWidth="1"/>
    <col min="11031" max="11031" width="2.5703125" style="530" customWidth="1"/>
    <col min="11032" max="11032" width="6.28515625" style="530" customWidth="1"/>
    <col min="11033" max="11033" width="2.5703125" style="530" customWidth="1"/>
    <col min="11034" max="11034" width="6.28515625" style="530" customWidth="1"/>
    <col min="11035" max="11264" width="10.85546875" style="530"/>
    <col min="11265" max="11265" width="7.42578125" style="530" customWidth="1"/>
    <col min="11266" max="11266" width="6.28515625" style="530" customWidth="1"/>
    <col min="11267" max="11267" width="2.5703125" style="530" customWidth="1"/>
    <col min="11268" max="11268" width="6.28515625" style="530" customWidth="1"/>
    <col min="11269" max="11269" width="2.5703125" style="530" customWidth="1"/>
    <col min="11270" max="11270" width="6.28515625" style="530" customWidth="1"/>
    <col min="11271" max="11271" width="2.5703125" style="530" customWidth="1"/>
    <col min="11272" max="11272" width="6.28515625" style="530" customWidth="1"/>
    <col min="11273" max="11273" width="2.5703125" style="530" customWidth="1"/>
    <col min="11274" max="11274" width="6.28515625" style="530" customWidth="1"/>
    <col min="11275" max="11275" width="2.5703125" style="530" customWidth="1"/>
    <col min="11276" max="11276" width="6.28515625" style="530" customWidth="1"/>
    <col min="11277" max="11277" width="2.5703125" style="530" customWidth="1"/>
    <col min="11278" max="11278" width="6.28515625" style="530" customWidth="1"/>
    <col min="11279" max="11279" width="2.5703125" style="530" customWidth="1"/>
    <col min="11280" max="11280" width="6.28515625" style="530" customWidth="1"/>
    <col min="11281" max="11281" width="2.5703125" style="530" customWidth="1"/>
    <col min="11282" max="11282" width="6.28515625" style="530" customWidth="1"/>
    <col min="11283" max="11283" width="2.5703125" style="530" customWidth="1"/>
    <col min="11284" max="11284" width="6.28515625" style="530" customWidth="1"/>
    <col min="11285" max="11285" width="2.5703125" style="530" customWidth="1"/>
    <col min="11286" max="11286" width="6.28515625" style="530" customWidth="1"/>
    <col min="11287" max="11287" width="2.5703125" style="530" customWidth="1"/>
    <col min="11288" max="11288" width="6.28515625" style="530" customWidth="1"/>
    <col min="11289" max="11289" width="2.5703125" style="530" customWidth="1"/>
    <col min="11290" max="11290" width="6.28515625" style="530" customWidth="1"/>
    <col min="11291" max="11520" width="10.85546875" style="530"/>
    <col min="11521" max="11521" width="7.42578125" style="530" customWidth="1"/>
    <col min="11522" max="11522" width="6.28515625" style="530" customWidth="1"/>
    <col min="11523" max="11523" width="2.5703125" style="530" customWidth="1"/>
    <col min="11524" max="11524" width="6.28515625" style="530" customWidth="1"/>
    <col min="11525" max="11525" width="2.5703125" style="530" customWidth="1"/>
    <col min="11526" max="11526" width="6.28515625" style="530" customWidth="1"/>
    <col min="11527" max="11527" width="2.5703125" style="530" customWidth="1"/>
    <col min="11528" max="11528" width="6.28515625" style="530" customWidth="1"/>
    <col min="11529" max="11529" width="2.5703125" style="530" customWidth="1"/>
    <col min="11530" max="11530" width="6.28515625" style="530" customWidth="1"/>
    <col min="11531" max="11531" width="2.5703125" style="530" customWidth="1"/>
    <col min="11532" max="11532" width="6.28515625" style="530" customWidth="1"/>
    <col min="11533" max="11533" width="2.5703125" style="530" customWidth="1"/>
    <col min="11534" max="11534" width="6.28515625" style="530" customWidth="1"/>
    <col min="11535" max="11535" width="2.5703125" style="530" customWidth="1"/>
    <col min="11536" max="11536" width="6.28515625" style="530" customWidth="1"/>
    <col min="11537" max="11537" width="2.5703125" style="530" customWidth="1"/>
    <col min="11538" max="11538" width="6.28515625" style="530" customWidth="1"/>
    <col min="11539" max="11539" width="2.5703125" style="530" customWidth="1"/>
    <col min="11540" max="11540" width="6.28515625" style="530" customWidth="1"/>
    <col min="11541" max="11541" width="2.5703125" style="530" customWidth="1"/>
    <col min="11542" max="11542" width="6.28515625" style="530" customWidth="1"/>
    <col min="11543" max="11543" width="2.5703125" style="530" customWidth="1"/>
    <col min="11544" max="11544" width="6.28515625" style="530" customWidth="1"/>
    <col min="11545" max="11545" width="2.5703125" style="530" customWidth="1"/>
    <col min="11546" max="11546" width="6.28515625" style="530" customWidth="1"/>
    <col min="11547" max="11776" width="10.85546875" style="530"/>
    <col min="11777" max="11777" width="7.42578125" style="530" customWidth="1"/>
    <col min="11778" max="11778" width="6.28515625" style="530" customWidth="1"/>
    <col min="11779" max="11779" width="2.5703125" style="530" customWidth="1"/>
    <col min="11780" max="11780" width="6.28515625" style="530" customWidth="1"/>
    <col min="11781" max="11781" width="2.5703125" style="530" customWidth="1"/>
    <col min="11782" max="11782" width="6.28515625" style="530" customWidth="1"/>
    <col min="11783" max="11783" width="2.5703125" style="530" customWidth="1"/>
    <col min="11784" max="11784" width="6.28515625" style="530" customWidth="1"/>
    <col min="11785" max="11785" width="2.5703125" style="530" customWidth="1"/>
    <col min="11786" max="11786" width="6.28515625" style="530" customWidth="1"/>
    <col min="11787" max="11787" width="2.5703125" style="530" customWidth="1"/>
    <col min="11788" max="11788" width="6.28515625" style="530" customWidth="1"/>
    <col min="11789" max="11789" width="2.5703125" style="530" customWidth="1"/>
    <col min="11790" max="11790" width="6.28515625" style="530" customWidth="1"/>
    <col min="11791" max="11791" width="2.5703125" style="530" customWidth="1"/>
    <col min="11792" max="11792" width="6.28515625" style="530" customWidth="1"/>
    <col min="11793" max="11793" width="2.5703125" style="530" customWidth="1"/>
    <col min="11794" max="11794" width="6.28515625" style="530" customWidth="1"/>
    <col min="11795" max="11795" width="2.5703125" style="530" customWidth="1"/>
    <col min="11796" max="11796" width="6.28515625" style="530" customWidth="1"/>
    <col min="11797" max="11797" width="2.5703125" style="530" customWidth="1"/>
    <col min="11798" max="11798" width="6.28515625" style="530" customWidth="1"/>
    <col min="11799" max="11799" width="2.5703125" style="530" customWidth="1"/>
    <col min="11800" max="11800" width="6.28515625" style="530" customWidth="1"/>
    <col min="11801" max="11801" width="2.5703125" style="530" customWidth="1"/>
    <col min="11802" max="11802" width="6.28515625" style="530" customWidth="1"/>
    <col min="11803" max="12032" width="10.85546875" style="530"/>
    <col min="12033" max="12033" width="7.42578125" style="530" customWidth="1"/>
    <col min="12034" max="12034" width="6.28515625" style="530" customWidth="1"/>
    <col min="12035" max="12035" width="2.5703125" style="530" customWidth="1"/>
    <col min="12036" max="12036" width="6.28515625" style="530" customWidth="1"/>
    <col min="12037" max="12037" width="2.5703125" style="530" customWidth="1"/>
    <col min="12038" max="12038" width="6.28515625" style="530" customWidth="1"/>
    <col min="12039" max="12039" width="2.5703125" style="530" customWidth="1"/>
    <col min="12040" max="12040" width="6.28515625" style="530" customWidth="1"/>
    <col min="12041" max="12041" width="2.5703125" style="530" customWidth="1"/>
    <col min="12042" max="12042" width="6.28515625" style="530" customWidth="1"/>
    <col min="12043" max="12043" width="2.5703125" style="530" customWidth="1"/>
    <col min="12044" max="12044" width="6.28515625" style="530" customWidth="1"/>
    <col min="12045" max="12045" width="2.5703125" style="530" customWidth="1"/>
    <col min="12046" max="12046" width="6.28515625" style="530" customWidth="1"/>
    <col min="12047" max="12047" width="2.5703125" style="530" customWidth="1"/>
    <col min="12048" max="12048" width="6.28515625" style="530" customWidth="1"/>
    <col min="12049" max="12049" width="2.5703125" style="530" customWidth="1"/>
    <col min="12050" max="12050" width="6.28515625" style="530" customWidth="1"/>
    <col min="12051" max="12051" width="2.5703125" style="530" customWidth="1"/>
    <col min="12052" max="12052" width="6.28515625" style="530" customWidth="1"/>
    <col min="12053" max="12053" width="2.5703125" style="530" customWidth="1"/>
    <col min="12054" max="12054" width="6.28515625" style="530" customWidth="1"/>
    <col min="12055" max="12055" width="2.5703125" style="530" customWidth="1"/>
    <col min="12056" max="12056" width="6.28515625" style="530" customWidth="1"/>
    <col min="12057" max="12057" width="2.5703125" style="530" customWidth="1"/>
    <col min="12058" max="12058" width="6.28515625" style="530" customWidth="1"/>
    <col min="12059" max="12288" width="10.85546875" style="530"/>
    <col min="12289" max="12289" width="7.42578125" style="530" customWidth="1"/>
    <col min="12290" max="12290" width="6.28515625" style="530" customWidth="1"/>
    <col min="12291" max="12291" width="2.5703125" style="530" customWidth="1"/>
    <col min="12292" max="12292" width="6.28515625" style="530" customWidth="1"/>
    <col min="12293" max="12293" width="2.5703125" style="530" customWidth="1"/>
    <col min="12294" max="12294" width="6.28515625" style="530" customWidth="1"/>
    <col min="12295" max="12295" width="2.5703125" style="530" customWidth="1"/>
    <col min="12296" max="12296" width="6.28515625" style="530" customWidth="1"/>
    <col min="12297" max="12297" width="2.5703125" style="530" customWidth="1"/>
    <col min="12298" max="12298" width="6.28515625" style="530" customWidth="1"/>
    <col min="12299" max="12299" width="2.5703125" style="530" customWidth="1"/>
    <col min="12300" max="12300" width="6.28515625" style="530" customWidth="1"/>
    <col min="12301" max="12301" width="2.5703125" style="530" customWidth="1"/>
    <col min="12302" max="12302" width="6.28515625" style="530" customWidth="1"/>
    <col min="12303" max="12303" width="2.5703125" style="530" customWidth="1"/>
    <col min="12304" max="12304" width="6.28515625" style="530" customWidth="1"/>
    <col min="12305" max="12305" width="2.5703125" style="530" customWidth="1"/>
    <col min="12306" max="12306" width="6.28515625" style="530" customWidth="1"/>
    <col min="12307" max="12307" width="2.5703125" style="530" customWidth="1"/>
    <col min="12308" max="12308" width="6.28515625" style="530" customWidth="1"/>
    <col min="12309" max="12309" width="2.5703125" style="530" customWidth="1"/>
    <col min="12310" max="12310" width="6.28515625" style="530" customWidth="1"/>
    <col min="12311" max="12311" width="2.5703125" style="530" customWidth="1"/>
    <col min="12312" max="12312" width="6.28515625" style="530" customWidth="1"/>
    <col min="12313" max="12313" width="2.5703125" style="530" customWidth="1"/>
    <col min="12314" max="12314" width="6.28515625" style="530" customWidth="1"/>
    <col min="12315" max="12544" width="10.85546875" style="530"/>
    <col min="12545" max="12545" width="7.42578125" style="530" customWidth="1"/>
    <col min="12546" max="12546" width="6.28515625" style="530" customWidth="1"/>
    <col min="12547" max="12547" width="2.5703125" style="530" customWidth="1"/>
    <col min="12548" max="12548" width="6.28515625" style="530" customWidth="1"/>
    <col min="12549" max="12549" width="2.5703125" style="530" customWidth="1"/>
    <col min="12550" max="12550" width="6.28515625" style="530" customWidth="1"/>
    <col min="12551" max="12551" width="2.5703125" style="530" customWidth="1"/>
    <col min="12552" max="12552" width="6.28515625" style="530" customWidth="1"/>
    <col min="12553" max="12553" width="2.5703125" style="530" customWidth="1"/>
    <col min="12554" max="12554" width="6.28515625" style="530" customWidth="1"/>
    <col min="12555" max="12555" width="2.5703125" style="530" customWidth="1"/>
    <col min="12556" max="12556" width="6.28515625" style="530" customWidth="1"/>
    <col min="12557" max="12557" width="2.5703125" style="530" customWidth="1"/>
    <col min="12558" max="12558" width="6.28515625" style="530" customWidth="1"/>
    <col min="12559" max="12559" width="2.5703125" style="530" customWidth="1"/>
    <col min="12560" max="12560" width="6.28515625" style="530" customWidth="1"/>
    <col min="12561" max="12561" width="2.5703125" style="530" customWidth="1"/>
    <col min="12562" max="12562" width="6.28515625" style="530" customWidth="1"/>
    <col min="12563" max="12563" width="2.5703125" style="530" customWidth="1"/>
    <col min="12564" max="12564" width="6.28515625" style="530" customWidth="1"/>
    <col min="12565" max="12565" width="2.5703125" style="530" customWidth="1"/>
    <col min="12566" max="12566" width="6.28515625" style="530" customWidth="1"/>
    <col min="12567" max="12567" width="2.5703125" style="530" customWidth="1"/>
    <col min="12568" max="12568" width="6.28515625" style="530" customWidth="1"/>
    <col min="12569" max="12569" width="2.5703125" style="530" customWidth="1"/>
    <col min="12570" max="12570" width="6.28515625" style="530" customWidth="1"/>
    <col min="12571" max="12800" width="10.85546875" style="530"/>
    <col min="12801" max="12801" width="7.42578125" style="530" customWidth="1"/>
    <col min="12802" max="12802" width="6.28515625" style="530" customWidth="1"/>
    <col min="12803" max="12803" width="2.5703125" style="530" customWidth="1"/>
    <col min="12804" max="12804" width="6.28515625" style="530" customWidth="1"/>
    <col min="12805" max="12805" width="2.5703125" style="530" customWidth="1"/>
    <col min="12806" max="12806" width="6.28515625" style="530" customWidth="1"/>
    <col min="12807" max="12807" width="2.5703125" style="530" customWidth="1"/>
    <col min="12808" max="12808" width="6.28515625" style="530" customWidth="1"/>
    <col min="12809" max="12809" width="2.5703125" style="530" customWidth="1"/>
    <col min="12810" max="12810" width="6.28515625" style="530" customWidth="1"/>
    <col min="12811" max="12811" width="2.5703125" style="530" customWidth="1"/>
    <col min="12812" max="12812" width="6.28515625" style="530" customWidth="1"/>
    <col min="12813" max="12813" width="2.5703125" style="530" customWidth="1"/>
    <col min="12814" max="12814" width="6.28515625" style="530" customWidth="1"/>
    <col min="12815" max="12815" width="2.5703125" style="530" customWidth="1"/>
    <col min="12816" max="12816" width="6.28515625" style="530" customWidth="1"/>
    <col min="12817" max="12817" width="2.5703125" style="530" customWidth="1"/>
    <col min="12818" max="12818" width="6.28515625" style="530" customWidth="1"/>
    <col min="12819" max="12819" width="2.5703125" style="530" customWidth="1"/>
    <col min="12820" max="12820" width="6.28515625" style="530" customWidth="1"/>
    <col min="12821" max="12821" width="2.5703125" style="530" customWidth="1"/>
    <col min="12822" max="12822" width="6.28515625" style="530" customWidth="1"/>
    <col min="12823" max="12823" width="2.5703125" style="530" customWidth="1"/>
    <col min="12824" max="12824" width="6.28515625" style="530" customWidth="1"/>
    <col min="12825" max="12825" width="2.5703125" style="530" customWidth="1"/>
    <col min="12826" max="12826" width="6.28515625" style="530" customWidth="1"/>
    <col min="12827" max="13056" width="10.85546875" style="530"/>
    <col min="13057" max="13057" width="7.42578125" style="530" customWidth="1"/>
    <col min="13058" max="13058" width="6.28515625" style="530" customWidth="1"/>
    <col min="13059" max="13059" width="2.5703125" style="530" customWidth="1"/>
    <col min="13060" max="13060" width="6.28515625" style="530" customWidth="1"/>
    <col min="13061" max="13061" width="2.5703125" style="530" customWidth="1"/>
    <col min="13062" max="13062" width="6.28515625" style="530" customWidth="1"/>
    <col min="13063" max="13063" width="2.5703125" style="530" customWidth="1"/>
    <col min="13064" max="13064" width="6.28515625" style="530" customWidth="1"/>
    <col min="13065" max="13065" width="2.5703125" style="530" customWidth="1"/>
    <col min="13066" max="13066" width="6.28515625" style="530" customWidth="1"/>
    <col min="13067" max="13067" width="2.5703125" style="530" customWidth="1"/>
    <col min="13068" max="13068" width="6.28515625" style="530" customWidth="1"/>
    <col min="13069" max="13069" width="2.5703125" style="530" customWidth="1"/>
    <col min="13070" max="13070" width="6.28515625" style="530" customWidth="1"/>
    <col min="13071" max="13071" width="2.5703125" style="530" customWidth="1"/>
    <col min="13072" max="13072" width="6.28515625" style="530" customWidth="1"/>
    <col min="13073" max="13073" width="2.5703125" style="530" customWidth="1"/>
    <col min="13074" max="13074" width="6.28515625" style="530" customWidth="1"/>
    <col min="13075" max="13075" width="2.5703125" style="530" customWidth="1"/>
    <col min="13076" max="13076" width="6.28515625" style="530" customWidth="1"/>
    <col min="13077" max="13077" width="2.5703125" style="530" customWidth="1"/>
    <col min="13078" max="13078" width="6.28515625" style="530" customWidth="1"/>
    <col min="13079" max="13079" width="2.5703125" style="530" customWidth="1"/>
    <col min="13080" max="13080" width="6.28515625" style="530" customWidth="1"/>
    <col min="13081" max="13081" width="2.5703125" style="530" customWidth="1"/>
    <col min="13082" max="13082" width="6.28515625" style="530" customWidth="1"/>
    <col min="13083" max="13312" width="10.85546875" style="530"/>
    <col min="13313" max="13313" width="7.42578125" style="530" customWidth="1"/>
    <col min="13314" max="13314" width="6.28515625" style="530" customWidth="1"/>
    <col min="13315" max="13315" width="2.5703125" style="530" customWidth="1"/>
    <col min="13316" max="13316" width="6.28515625" style="530" customWidth="1"/>
    <col min="13317" max="13317" width="2.5703125" style="530" customWidth="1"/>
    <col min="13318" max="13318" width="6.28515625" style="530" customWidth="1"/>
    <col min="13319" max="13319" width="2.5703125" style="530" customWidth="1"/>
    <col min="13320" max="13320" width="6.28515625" style="530" customWidth="1"/>
    <col min="13321" max="13321" width="2.5703125" style="530" customWidth="1"/>
    <col min="13322" max="13322" width="6.28515625" style="530" customWidth="1"/>
    <col min="13323" max="13323" width="2.5703125" style="530" customWidth="1"/>
    <col min="13324" max="13324" width="6.28515625" style="530" customWidth="1"/>
    <col min="13325" max="13325" width="2.5703125" style="530" customWidth="1"/>
    <col min="13326" max="13326" width="6.28515625" style="530" customWidth="1"/>
    <col min="13327" max="13327" width="2.5703125" style="530" customWidth="1"/>
    <col min="13328" max="13328" width="6.28515625" style="530" customWidth="1"/>
    <col min="13329" max="13329" width="2.5703125" style="530" customWidth="1"/>
    <col min="13330" max="13330" width="6.28515625" style="530" customWidth="1"/>
    <col min="13331" max="13331" width="2.5703125" style="530" customWidth="1"/>
    <col min="13332" max="13332" width="6.28515625" style="530" customWidth="1"/>
    <col min="13333" max="13333" width="2.5703125" style="530" customWidth="1"/>
    <col min="13334" max="13334" width="6.28515625" style="530" customWidth="1"/>
    <col min="13335" max="13335" width="2.5703125" style="530" customWidth="1"/>
    <col min="13336" max="13336" width="6.28515625" style="530" customWidth="1"/>
    <col min="13337" max="13337" width="2.5703125" style="530" customWidth="1"/>
    <col min="13338" max="13338" width="6.28515625" style="530" customWidth="1"/>
    <col min="13339" max="13568" width="10.85546875" style="530"/>
    <col min="13569" max="13569" width="7.42578125" style="530" customWidth="1"/>
    <col min="13570" max="13570" width="6.28515625" style="530" customWidth="1"/>
    <col min="13571" max="13571" width="2.5703125" style="530" customWidth="1"/>
    <col min="13572" max="13572" width="6.28515625" style="530" customWidth="1"/>
    <col min="13573" max="13573" width="2.5703125" style="530" customWidth="1"/>
    <col min="13574" max="13574" width="6.28515625" style="530" customWidth="1"/>
    <col min="13575" max="13575" width="2.5703125" style="530" customWidth="1"/>
    <col min="13576" max="13576" width="6.28515625" style="530" customWidth="1"/>
    <col min="13577" max="13577" width="2.5703125" style="530" customWidth="1"/>
    <col min="13578" max="13578" width="6.28515625" style="530" customWidth="1"/>
    <col min="13579" max="13579" width="2.5703125" style="530" customWidth="1"/>
    <col min="13580" max="13580" width="6.28515625" style="530" customWidth="1"/>
    <col min="13581" max="13581" width="2.5703125" style="530" customWidth="1"/>
    <col min="13582" max="13582" width="6.28515625" style="530" customWidth="1"/>
    <col min="13583" max="13583" width="2.5703125" style="530" customWidth="1"/>
    <col min="13584" max="13584" width="6.28515625" style="530" customWidth="1"/>
    <col min="13585" max="13585" width="2.5703125" style="530" customWidth="1"/>
    <col min="13586" max="13586" width="6.28515625" style="530" customWidth="1"/>
    <col min="13587" max="13587" width="2.5703125" style="530" customWidth="1"/>
    <col min="13588" max="13588" width="6.28515625" style="530" customWidth="1"/>
    <col min="13589" max="13589" width="2.5703125" style="530" customWidth="1"/>
    <col min="13590" max="13590" width="6.28515625" style="530" customWidth="1"/>
    <col min="13591" max="13591" width="2.5703125" style="530" customWidth="1"/>
    <col min="13592" max="13592" width="6.28515625" style="530" customWidth="1"/>
    <col min="13593" max="13593" width="2.5703125" style="530" customWidth="1"/>
    <col min="13594" max="13594" width="6.28515625" style="530" customWidth="1"/>
    <col min="13595" max="13824" width="10.85546875" style="530"/>
    <col min="13825" max="13825" width="7.42578125" style="530" customWidth="1"/>
    <col min="13826" max="13826" width="6.28515625" style="530" customWidth="1"/>
    <col min="13827" max="13827" width="2.5703125" style="530" customWidth="1"/>
    <col min="13828" max="13828" width="6.28515625" style="530" customWidth="1"/>
    <col min="13829" max="13829" width="2.5703125" style="530" customWidth="1"/>
    <col min="13830" max="13830" width="6.28515625" style="530" customWidth="1"/>
    <col min="13831" max="13831" width="2.5703125" style="530" customWidth="1"/>
    <col min="13832" max="13832" width="6.28515625" style="530" customWidth="1"/>
    <col min="13833" max="13833" width="2.5703125" style="530" customWidth="1"/>
    <col min="13834" max="13834" width="6.28515625" style="530" customWidth="1"/>
    <col min="13835" max="13835" width="2.5703125" style="530" customWidth="1"/>
    <col min="13836" max="13836" width="6.28515625" style="530" customWidth="1"/>
    <col min="13837" max="13837" width="2.5703125" style="530" customWidth="1"/>
    <col min="13838" max="13838" width="6.28515625" style="530" customWidth="1"/>
    <col min="13839" max="13839" width="2.5703125" style="530" customWidth="1"/>
    <col min="13840" max="13840" width="6.28515625" style="530" customWidth="1"/>
    <col min="13841" max="13841" width="2.5703125" style="530" customWidth="1"/>
    <col min="13842" max="13842" width="6.28515625" style="530" customWidth="1"/>
    <col min="13843" max="13843" width="2.5703125" style="530" customWidth="1"/>
    <col min="13844" max="13844" width="6.28515625" style="530" customWidth="1"/>
    <col min="13845" max="13845" width="2.5703125" style="530" customWidth="1"/>
    <col min="13846" max="13846" width="6.28515625" style="530" customWidth="1"/>
    <col min="13847" max="13847" width="2.5703125" style="530" customWidth="1"/>
    <col min="13848" max="13848" width="6.28515625" style="530" customWidth="1"/>
    <col min="13849" max="13849" width="2.5703125" style="530" customWidth="1"/>
    <col min="13850" max="13850" width="6.28515625" style="530" customWidth="1"/>
    <col min="13851" max="14080" width="10.85546875" style="530"/>
    <col min="14081" max="14081" width="7.42578125" style="530" customWidth="1"/>
    <col min="14082" max="14082" width="6.28515625" style="530" customWidth="1"/>
    <col min="14083" max="14083" width="2.5703125" style="530" customWidth="1"/>
    <col min="14084" max="14084" width="6.28515625" style="530" customWidth="1"/>
    <col min="14085" max="14085" width="2.5703125" style="530" customWidth="1"/>
    <col min="14086" max="14086" width="6.28515625" style="530" customWidth="1"/>
    <col min="14087" max="14087" width="2.5703125" style="530" customWidth="1"/>
    <col min="14088" max="14088" width="6.28515625" style="530" customWidth="1"/>
    <col min="14089" max="14089" width="2.5703125" style="530" customWidth="1"/>
    <col min="14090" max="14090" width="6.28515625" style="530" customWidth="1"/>
    <col min="14091" max="14091" width="2.5703125" style="530" customWidth="1"/>
    <col min="14092" max="14092" width="6.28515625" style="530" customWidth="1"/>
    <col min="14093" max="14093" width="2.5703125" style="530" customWidth="1"/>
    <col min="14094" max="14094" width="6.28515625" style="530" customWidth="1"/>
    <col min="14095" max="14095" width="2.5703125" style="530" customWidth="1"/>
    <col min="14096" max="14096" width="6.28515625" style="530" customWidth="1"/>
    <col min="14097" max="14097" width="2.5703125" style="530" customWidth="1"/>
    <col min="14098" max="14098" width="6.28515625" style="530" customWidth="1"/>
    <col min="14099" max="14099" width="2.5703125" style="530" customWidth="1"/>
    <col min="14100" max="14100" width="6.28515625" style="530" customWidth="1"/>
    <col min="14101" max="14101" width="2.5703125" style="530" customWidth="1"/>
    <col min="14102" max="14102" width="6.28515625" style="530" customWidth="1"/>
    <col min="14103" max="14103" width="2.5703125" style="530" customWidth="1"/>
    <col min="14104" max="14104" width="6.28515625" style="530" customWidth="1"/>
    <col min="14105" max="14105" width="2.5703125" style="530" customWidth="1"/>
    <col min="14106" max="14106" width="6.28515625" style="530" customWidth="1"/>
    <col min="14107" max="14336" width="10.85546875" style="530"/>
    <col min="14337" max="14337" width="7.42578125" style="530" customWidth="1"/>
    <col min="14338" max="14338" width="6.28515625" style="530" customWidth="1"/>
    <col min="14339" max="14339" width="2.5703125" style="530" customWidth="1"/>
    <col min="14340" max="14340" width="6.28515625" style="530" customWidth="1"/>
    <col min="14341" max="14341" width="2.5703125" style="530" customWidth="1"/>
    <col min="14342" max="14342" width="6.28515625" style="530" customWidth="1"/>
    <col min="14343" max="14343" width="2.5703125" style="530" customWidth="1"/>
    <col min="14344" max="14344" width="6.28515625" style="530" customWidth="1"/>
    <col min="14345" max="14345" width="2.5703125" style="530" customWidth="1"/>
    <col min="14346" max="14346" width="6.28515625" style="530" customWidth="1"/>
    <col min="14347" max="14347" width="2.5703125" style="530" customWidth="1"/>
    <col min="14348" max="14348" width="6.28515625" style="530" customWidth="1"/>
    <col min="14349" max="14349" width="2.5703125" style="530" customWidth="1"/>
    <col min="14350" max="14350" width="6.28515625" style="530" customWidth="1"/>
    <col min="14351" max="14351" width="2.5703125" style="530" customWidth="1"/>
    <col min="14352" max="14352" width="6.28515625" style="530" customWidth="1"/>
    <col min="14353" max="14353" width="2.5703125" style="530" customWidth="1"/>
    <col min="14354" max="14354" width="6.28515625" style="530" customWidth="1"/>
    <col min="14355" max="14355" width="2.5703125" style="530" customWidth="1"/>
    <col min="14356" max="14356" width="6.28515625" style="530" customWidth="1"/>
    <col min="14357" max="14357" width="2.5703125" style="530" customWidth="1"/>
    <col min="14358" max="14358" width="6.28515625" style="530" customWidth="1"/>
    <col min="14359" max="14359" width="2.5703125" style="530" customWidth="1"/>
    <col min="14360" max="14360" width="6.28515625" style="530" customWidth="1"/>
    <col min="14361" max="14361" width="2.5703125" style="530" customWidth="1"/>
    <col min="14362" max="14362" width="6.28515625" style="530" customWidth="1"/>
    <col min="14363" max="14592" width="10.85546875" style="530"/>
    <col min="14593" max="14593" width="7.42578125" style="530" customWidth="1"/>
    <col min="14594" max="14594" width="6.28515625" style="530" customWidth="1"/>
    <col min="14595" max="14595" width="2.5703125" style="530" customWidth="1"/>
    <col min="14596" max="14596" width="6.28515625" style="530" customWidth="1"/>
    <col min="14597" max="14597" width="2.5703125" style="530" customWidth="1"/>
    <col min="14598" max="14598" width="6.28515625" style="530" customWidth="1"/>
    <col min="14599" max="14599" width="2.5703125" style="530" customWidth="1"/>
    <col min="14600" max="14600" width="6.28515625" style="530" customWidth="1"/>
    <col min="14601" max="14601" width="2.5703125" style="530" customWidth="1"/>
    <col min="14602" max="14602" width="6.28515625" style="530" customWidth="1"/>
    <col min="14603" max="14603" width="2.5703125" style="530" customWidth="1"/>
    <col min="14604" max="14604" width="6.28515625" style="530" customWidth="1"/>
    <col min="14605" max="14605" width="2.5703125" style="530" customWidth="1"/>
    <col min="14606" max="14606" width="6.28515625" style="530" customWidth="1"/>
    <col min="14607" max="14607" width="2.5703125" style="530" customWidth="1"/>
    <col min="14608" max="14608" width="6.28515625" style="530" customWidth="1"/>
    <col min="14609" max="14609" width="2.5703125" style="530" customWidth="1"/>
    <col min="14610" max="14610" width="6.28515625" style="530" customWidth="1"/>
    <col min="14611" max="14611" width="2.5703125" style="530" customWidth="1"/>
    <col min="14612" max="14612" width="6.28515625" style="530" customWidth="1"/>
    <col min="14613" max="14613" width="2.5703125" style="530" customWidth="1"/>
    <col min="14614" max="14614" width="6.28515625" style="530" customWidth="1"/>
    <col min="14615" max="14615" width="2.5703125" style="530" customWidth="1"/>
    <col min="14616" max="14616" width="6.28515625" style="530" customWidth="1"/>
    <col min="14617" max="14617" width="2.5703125" style="530" customWidth="1"/>
    <col min="14618" max="14618" width="6.28515625" style="530" customWidth="1"/>
    <col min="14619" max="14848" width="10.85546875" style="530"/>
    <col min="14849" max="14849" width="7.42578125" style="530" customWidth="1"/>
    <col min="14850" max="14850" width="6.28515625" style="530" customWidth="1"/>
    <col min="14851" max="14851" width="2.5703125" style="530" customWidth="1"/>
    <col min="14852" max="14852" width="6.28515625" style="530" customWidth="1"/>
    <col min="14853" max="14853" width="2.5703125" style="530" customWidth="1"/>
    <col min="14854" max="14854" width="6.28515625" style="530" customWidth="1"/>
    <col min="14855" max="14855" width="2.5703125" style="530" customWidth="1"/>
    <col min="14856" max="14856" width="6.28515625" style="530" customWidth="1"/>
    <col min="14857" max="14857" width="2.5703125" style="530" customWidth="1"/>
    <col min="14858" max="14858" width="6.28515625" style="530" customWidth="1"/>
    <col min="14859" max="14859" width="2.5703125" style="530" customWidth="1"/>
    <col min="14860" max="14860" width="6.28515625" style="530" customWidth="1"/>
    <col min="14861" max="14861" width="2.5703125" style="530" customWidth="1"/>
    <col min="14862" max="14862" width="6.28515625" style="530" customWidth="1"/>
    <col min="14863" max="14863" width="2.5703125" style="530" customWidth="1"/>
    <col min="14864" max="14864" width="6.28515625" style="530" customWidth="1"/>
    <col min="14865" max="14865" width="2.5703125" style="530" customWidth="1"/>
    <col min="14866" max="14866" width="6.28515625" style="530" customWidth="1"/>
    <col min="14867" max="14867" width="2.5703125" style="530" customWidth="1"/>
    <col min="14868" max="14868" width="6.28515625" style="530" customWidth="1"/>
    <col min="14869" max="14869" width="2.5703125" style="530" customWidth="1"/>
    <col min="14870" max="14870" width="6.28515625" style="530" customWidth="1"/>
    <col min="14871" max="14871" width="2.5703125" style="530" customWidth="1"/>
    <col min="14872" max="14872" width="6.28515625" style="530" customWidth="1"/>
    <col min="14873" max="14873" width="2.5703125" style="530" customWidth="1"/>
    <col min="14874" max="14874" width="6.28515625" style="530" customWidth="1"/>
    <col min="14875" max="15104" width="10.85546875" style="530"/>
    <col min="15105" max="15105" width="7.42578125" style="530" customWidth="1"/>
    <col min="15106" max="15106" width="6.28515625" style="530" customWidth="1"/>
    <col min="15107" max="15107" width="2.5703125" style="530" customWidth="1"/>
    <col min="15108" max="15108" width="6.28515625" style="530" customWidth="1"/>
    <col min="15109" max="15109" width="2.5703125" style="530" customWidth="1"/>
    <col min="15110" max="15110" width="6.28515625" style="530" customWidth="1"/>
    <col min="15111" max="15111" width="2.5703125" style="530" customWidth="1"/>
    <col min="15112" max="15112" width="6.28515625" style="530" customWidth="1"/>
    <col min="15113" max="15113" width="2.5703125" style="530" customWidth="1"/>
    <col min="15114" max="15114" width="6.28515625" style="530" customWidth="1"/>
    <col min="15115" max="15115" width="2.5703125" style="530" customWidth="1"/>
    <col min="15116" max="15116" width="6.28515625" style="530" customWidth="1"/>
    <col min="15117" max="15117" width="2.5703125" style="530" customWidth="1"/>
    <col min="15118" max="15118" width="6.28515625" style="530" customWidth="1"/>
    <col min="15119" max="15119" width="2.5703125" style="530" customWidth="1"/>
    <col min="15120" max="15120" width="6.28515625" style="530" customWidth="1"/>
    <col min="15121" max="15121" width="2.5703125" style="530" customWidth="1"/>
    <col min="15122" max="15122" width="6.28515625" style="530" customWidth="1"/>
    <col min="15123" max="15123" width="2.5703125" style="530" customWidth="1"/>
    <col min="15124" max="15124" width="6.28515625" style="530" customWidth="1"/>
    <col min="15125" max="15125" width="2.5703125" style="530" customWidth="1"/>
    <col min="15126" max="15126" width="6.28515625" style="530" customWidth="1"/>
    <col min="15127" max="15127" width="2.5703125" style="530" customWidth="1"/>
    <col min="15128" max="15128" width="6.28515625" style="530" customWidth="1"/>
    <col min="15129" max="15129" width="2.5703125" style="530" customWidth="1"/>
    <col min="15130" max="15130" width="6.28515625" style="530" customWidth="1"/>
    <col min="15131" max="15360" width="10.85546875" style="530"/>
    <col min="15361" max="15361" width="7.42578125" style="530" customWidth="1"/>
    <col min="15362" max="15362" width="6.28515625" style="530" customWidth="1"/>
    <col min="15363" max="15363" width="2.5703125" style="530" customWidth="1"/>
    <col min="15364" max="15364" width="6.28515625" style="530" customWidth="1"/>
    <col min="15365" max="15365" width="2.5703125" style="530" customWidth="1"/>
    <col min="15366" max="15366" width="6.28515625" style="530" customWidth="1"/>
    <col min="15367" max="15367" width="2.5703125" style="530" customWidth="1"/>
    <col min="15368" max="15368" width="6.28515625" style="530" customWidth="1"/>
    <col min="15369" max="15369" width="2.5703125" style="530" customWidth="1"/>
    <col min="15370" max="15370" width="6.28515625" style="530" customWidth="1"/>
    <col min="15371" max="15371" width="2.5703125" style="530" customWidth="1"/>
    <col min="15372" max="15372" width="6.28515625" style="530" customWidth="1"/>
    <col min="15373" max="15373" width="2.5703125" style="530" customWidth="1"/>
    <col min="15374" max="15374" width="6.28515625" style="530" customWidth="1"/>
    <col min="15375" max="15375" width="2.5703125" style="530" customWidth="1"/>
    <col min="15376" max="15376" width="6.28515625" style="530" customWidth="1"/>
    <col min="15377" max="15377" width="2.5703125" style="530" customWidth="1"/>
    <col min="15378" max="15378" width="6.28515625" style="530" customWidth="1"/>
    <col min="15379" max="15379" width="2.5703125" style="530" customWidth="1"/>
    <col min="15380" max="15380" width="6.28515625" style="530" customWidth="1"/>
    <col min="15381" max="15381" width="2.5703125" style="530" customWidth="1"/>
    <col min="15382" max="15382" width="6.28515625" style="530" customWidth="1"/>
    <col min="15383" max="15383" width="2.5703125" style="530" customWidth="1"/>
    <col min="15384" max="15384" width="6.28515625" style="530" customWidth="1"/>
    <col min="15385" max="15385" width="2.5703125" style="530" customWidth="1"/>
    <col min="15386" max="15386" width="6.28515625" style="530" customWidth="1"/>
    <col min="15387" max="15616" width="10.85546875" style="530"/>
    <col min="15617" max="15617" width="7.42578125" style="530" customWidth="1"/>
    <col min="15618" max="15618" width="6.28515625" style="530" customWidth="1"/>
    <col min="15619" max="15619" width="2.5703125" style="530" customWidth="1"/>
    <col min="15620" max="15620" width="6.28515625" style="530" customWidth="1"/>
    <col min="15621" max="15621" width="2.5703125" style="530" customWidth="1"/>
    <col min="15622" max="15622" width="6.28515625" style="530" customWidth="1"/>
    <col min="15623" max="15623" width="2.5703125" style="530" customWidth="1"/>
    <col min="15624" max="15624" width="6.28515625" style="530" customWidth="1"/>
    <col min="15625" max="15625" width="2.5703125" style="530" customWidth="1"/>
    <col min="15626" max="15626" width="6.28515625" style="530" customWidth="1"/>
    <col min="15627" max="15627" width="2.5703125" style="530" customWidth="1"/>
    <col min="15628" max="15628" width="6.28515625" style="530" customWidth="1"/>
    <col min="15629" max="15629" width="2.5703125" style="530" customWidth="1"/>
    <col min="15630" max="15630" width="6.28515625" style="530" customWidth="1"/>
    <col min="15631" max="15631" width="2.5703125" style="530" customWidth="1"/>
    <col min="15632" max="15632" width="6.28515625" style="530" customWidth="1"/>
    <col min="15633" max="15633" width="2.5703125" style="530" customWidth="1"/>
    <col min="15634" max="15634" width="6.28515625" style="530" customWidth="1"/>
    <col min="15635" max="15635" width="2.5703125" style="530" customWidth="1"/>
    <col min="15636" max="15636" width="6.28515625" style="530" customWidth="1"/>
    <col min="15637" max="15637" width="2.5703125" style="530" customWidth="1"/>
    <col min="15638" max="15638" width="6.28515625" style="530" customWidth="1"/>
    <col min="15639" max="15639" width="2.5703125" style="530" customWidth="1"/>
    <col min="15640" max="15640" width="6.28515625" style="530" customWidth="1"/>
    <col min="15641" max="15641" width="2.5703125" style="530" customWidth="1"/>
    <col min="15642" max="15642" width="6.28515625" style="530" customWidth="1"/>
    <col min="15643" max="15872" width="10.85546875" style="530"/>
    <col min="15873" max="15873" width="7.42578125" style="530" customWidth="1"/>
    <col min="15874" max="15874" width="6.28515625" style="530" customWidth="1"/>
    <col min="15875" max="15875" width="2.5703125" style="530" customWidth="1"/>
    <col min="15876" max="15876" width="6.28515625" style="530" customWidth="1"/>
    <col min="15877" max="15877" width="2.5703125" style="530" customWidth="1"/>
    <col min="15878" max="15878" width="6.28515625" style="530" customWidth="1"/>
    <col min="15879" max="15879" width="2.5703125" style="530" customWidth="1"/>
    <col min="15880" max="15880" width="6.28515625" style="530" customWidth="1"/>
    <col min="15881" max="15881" width="2.5703125" style="530" customWidth="1"/>
    <col min="15882" max="15882" width="6.28515625" style="530" customWidth="1"/>
    <col min="15883" max="15883" width="2.5703125" style="530" customWidth="1"/>
    <col min="15884" max="15884" width="6.28515625" style="530" customWidth="1"/>
    <col min="15885" max="15885" width="2.5703125" style="530" customWidth="1"/>
    <col min="15886" max="15886" width="6.28515625" style="530" customWidth="1"/>
    <col min="15887" max="15887" width="2.5703125" style="530" customWidth="1"/>
    <col min="15888" max="15888" width="6.28515625" style="530" customWidth="1"/>
    <col min="15889" max="15889" width="2.5703125" style="530" customWidth="1"/>
    <col min="15890" max="15890" width="6.28515625" style="530" customWidth="1"/>
    <col min="15891" max="15891" width="2.5703125" style="530" customWidth="1"/>
    <col min="15892" max="15892" width="6.28515625" style="530" customWidth="1"/>
    <col min="15893" max="15893" width="2.5703125" style="530" customWidth="1"/>
    <col min="15894" max="15894" width="6.28515625" style="530" customWidth="1"/>
    <col min="15895" max="15895" width="2.5703125" style="530" customWidth="1"/>
    <col min="15896" max="15896" width="6.28515625" style="530" customWidth="1"/>
    <col min="15897" max="15897" width="2.5703125" style="530" customWidth="1"/>
    <col min="15898" max="15898" width="6.28515625" style="530" customWidth="1"/>
    <col min="15899" max="16128" width="10.85546875" style="530"/>
    <col min="16129" max="16129" width="7.42578125" style="530" customWidth="1"/>
    <col min="16130" max="16130" width="6.28515625" style="530" customWidth="1"/>
    <col min="16131" max="16131" width="2.5703125" style="530" customWidth="1"/>
    <col min="16132" max="16132" width="6.28515625" style="530" customWidth="1"/>
    <col min="16133" max="16133" width="2.5703125" style="530" customWidth="1"/>
    <col min="16134" max="16134" width="6.28515625" style="530" customWidth="1"/>
    <col min="16135" max="16135" width="2.5703125" style="530" customWidth="1"/>
    <col min="16136" max="16136" width="6.28515625" style="530" customWidth="1"/>
    <col min="16137" max="16137" width="2.5703125" style="530" customWidth="1"/>
    <col min="16138" max="16138" width="6.28515625" style="530" customWidth="1"/>
    <col min="16139" max="16139" width="2.5703125" style="530" customWidth="1"/>
    <col min="16140" max="16140" width="6.28515625" style="530" customWidth="1"/>
    <col min="16141" max="16141" width="2.5703125" style="530" customWidth="1"/>
    <col min="16142" max="16142" width="6.28515625" style="530" customWidth="1"/>
    <col min="16143" max="16143" width="2.5703125" style="530" customWidth="1"/>
    <col min="16144" max="16144" width="6.28515625" style="530" customWidth="1"/>
    <col min="16145" max="16145" width="2.5703125" style="530" customWidth="1"/>
    <col min="16146" max="16146" width="6.28515625" style="530" customWidth="1"/>
    <col min="16147" max="16147" width="2.5703125" style="530" customWidth="1"/>
    <col min="16148" max="16148" width="6.28515625" style="530" customWidth="1"/>
    <col min="16149" max="16149" width="2.5703125" style="530" customWidth="1"/>
    <col min="16150" max="16150" width="6.28515625" style="530" customWidth="1"/>
    <col min="16151" max="16151" width="2.5703125" style="530" customWidth="1"/>
    <col min="16152" max="16152" width="6.28515625" style="530" customWidth="1"/>
    <col min="16153" max="16153" width="2.5703125" style="530" customWidth="1"/>
    <col min="16154" max="16154" width="6.28515625" style="530" customWidth="1"/>
    <col min="16155" max="16384" width="10.85546875" style="530"/>
  </cols>
  <sheetData>
    <row r="1" spans="1:26" ht="13.5" customHeight="1">
      <c r="A1" s="527" t="s">
        <v>633</v>
      </c>
      <c r="B1" s="527"/>
      <c r="C1" s="528"/>
      <c r="D1" s="529"/>
      <c r="E1" s="528"/>
      <c r="G1" s="528"/>
      <c r="H1" s="529"/>
      <c r="I1" s="528"/>
      <c r="J1" s="529"/>
      <c r="K1" s="528"/>
      <c r="L1" s="529"/>
      <c r="M1" s="528"/>
      <c r="N1" s="529"/>
      <c r="O1" s="528"/>
      <c r="P1" s="529"/>
      <c r="Q1" s="528"/>
      <c r="R1" s="529"/>
      <c r="S1" s="528"/>
      <c r="T1" s="529"/>
      <c r="U1" s="528"/>
      <c r="V1" s="529"/>
      <c r="W1" s="528"/>
      <c r="X1" s="529"/>
      <c r="Y1" s="528"/>
      <c r="Z1" s="831" t="s">
        <v>1002</v>
      </c>
    </row>
    <row r="2" spans="1:26" ht="21" customHeight="1">
      <c r="A2" s="956" t="s">
        <v>143</v>
      </c>
      <c r="B2" s="956"/>
      <c r="C2" s="956"/>
      <c r="D2" s="956"/>
      <c r="E2" s="956"/>
      <c r="F2" s="956"/>
      <c r="G2" s="956"/>
      <c r="H2" s="956"/>
      <c r="I2" s="956"/>
      <c r="J2" s="956"/>
      <c r="K2" s="956"/>
      <c r="L2" s="956"/>
      <c r="M2" s="956"/>
      <c r="N2" s="956"/>
      <c r="O2" s="956"/>
      <c r="P2" s="956"/>
      <c r="Q2" s="956"/>
      <c r="R2" s="956"/>
      <c r="S2" s="956"/>
      <c r="T2" s="956"/>
      <c r="U2" s="956"/>
      <c r="V2" s="956"/>
      <c r="W2" s="956"/>
      <c r="X2" s="956"/>
      <c r="Y2" s="956"/>
      <c r="Z2" s="956"/>
    </row>
    <row r="3" spans="1:26" s="531" customFormat="1" ht="19.5" customHeight="1">
      <c r="A3" s="957" t="s">
        <v>605</v>
      </c>
      <c r="B3" s="957"/>
      <c r="C3" s="957"/>
      <c r="D3" s="957"/>
      <c r="E3" s="957"/>
      <c r="F3" s="957"/>
      <c r="G3" s="957"/>
      <c r="H3" s="957"/>
      <c r="I3" s="957"/>
      <c r="J3" s="957"/>
      <c r="K3" s="957"/>
      <c r="L3" s="957"/>
      <c r="M3" s="957"/>
      <c r="N3" s="957"/>
      <c r="O3" s="957"/>
      <c r="P3" s="957"/>
      <c r="Q3" s="957"/>
      <c r="R3" s="957"/>
      <c r="S3" s="957"/>
      <c r="T3" s="957"/>
      <c r="U3" s="957"/>
      <c r="V3" s="957"/>
      <c r="W3" s="957"/>
      <c r="X3" s="957"/>
      <c r="Y3" s="957"/>
      <c r="Z3" s="957"/>
    </row>
    <row r="4" spans="1:26" s="532" customFormat="1" ht="18" customHeight="1">
      <c r="A4" s="954" t="s">
        <v>634</v>
      </c>
      <c r="B4" s="954"/>
      <c r="C4" s="954"/>
      <c r="D4" s="954"/>
      <c r="E4" s="954"/>
      <c r="F4" s="954"/>
      <c r="G4" s="954"/>
      <c r="H4" s="954"/>
      <c r="I4" s="954"/>
      <c r="J4" s="954"/>
      <c r="K4" s="954"/>
      <c r="L4" s="954"/>
      <c r="M4" s="954"/>
      <c r="N4" s="954"/>
      <c r="O4" s="954"/>
      <c r="P4" s="954"/>
      <c r="Q4" s="954"/>
      <c r="R4" s="954"/>
      <c r="S4" s="954"/>
      <c r="T4" s="954"/>
      <c r="U4" s="954"/>
      <c r="V4" s="954"/>
      <c r="W4" s="954"/>
      <c r="X4" s="954"/>
      <c r="Y4" s="954"/>
      <c r="Z4" s="954"/>
    </row>
    <row r="5" spans="1:26" ht="11.25" customHeight="1">
      <c r="A5" s="955" t="s">
        <v>607</v>
      </c>
      <c r="B5" s="955"/>
      <c r="C5" s="955"/>
      <c r="D5" s="955"/>
      <c r="E5" s="955"/>
      <c r="F5" s="955"/>
      <c r="G5" s="955"/>
      <c r="H5" s="955"/>
      <c r="I5" s="955"/>
      <c r="J5" s="955"/>
      <c r="K5" s="955"/>
      <c r="L5" s="955"/>
      <c r="M5" s="955"/>
      <c r="N5" s="955"/>
      <c r="O5" s="955"/>
      <c r="P5" s="955"/>
      <c r="Q5" s="955"/>
      <c r="R5" s="955"/>
      <c r="S5" s="955"/>
      <c r="T5" s="955"/>
      <c r="U5" s="955"/>
      <c r="V5" s="955"/>
      <c r="W5" s="955"/>
      <c r="X5" s="955"/>
      <c r="Y5" s="955"/>
      <c r="Z5" s="955"/>
    </row>
    <row r="6" spans="1:26" s="535" customFormat="1" ht="12.75" customHeight="1">
      <c r="A6" s="534" t="s">
        <v>608</v>
      </c>
      <c r="B6" s="534"/>
      <c r="C6" s="533"/>
      <c r="D6" s="534" t="s">
        <v>609</v>
      </c>
      <c r="E6" s="533"/>
      <c r="F6" s="534" t="s">
        <v>159</v>
      </c>
      <c r="G6" s="533"/>
      <c r="H6" s="534" t="s">
        <v>610</v>
      </c>
      <c r="I6" s="533"/>
      <c r="J6" s="534" t="s">
        <v>611</v>
      </c>
      <c r="K6" s="533"/>
      <c r="L6" s="534" t="s">
        <v>162</v>
      </c>
      <c r="M6" s="533"/>
      <c r="N6" s="534" t="s">
        <v>163</v>
      </c>
      <c r="O6" s="533"/>
      <c r="P6" s="534" t="s">
        <v>612</v>
      </c>
      <c r="Q6" s="533"/>
      <c r="R6" s="534" t="s">
        <v>613</v>
      </c>
      <c r="S6" s="533"/>
      <c r="T6" s="534" t="s">
        <v>228</v>
      </c>
      <c r="U6" s="533"/>
      <c r="V6" s="534" t="s">
        <v>167</v>
      </c>
      <c r="W6" s="533"/>
      <c r="X6" s="534" t="s">
        <v>168</v>
      </c>
      <c r="Y6" s="533"/>
      <c r="Z6" s="534" t="s">
        <v>614</v>
      </c>
    </row>
    <row r="7" spans="1:26" s="535" customFormat="1" ht="12.75" customHeight="1">
      <c r="A7" s="537" t="s">
        <v>615</v>
      </c>
      <c r="B7" s="537"/>
      <c r="C7" s="536"/>
      <c r="D7" s="537" t="s">
        <v>158</v>
      </c>
      <c r="E7" s="536"/>
      <c r="F7" s="537" t="s">
        <v>159</v>
      </c>
      <c r="G7" s="536"/>
      <c r="H7" s="537" t="s">
        <v>160</v>
      </c>
      <c r="I7" s="536"/>
      <c r="J7" s="537" t="s">
        <v>161</v>
      </c>
      <c r="K7" s="536"/>
      <c r="L7" s="537" t="s">
        <v>162</v>
      </c>
      <c r="M7" s="536"/>
      <c r="N7" s="537" t="s">
        <v>163</v>
      </c>
      <c r="O7" s="536"/>
      <c r="P7" s="537" t="s">
        <v>164</v>
      </c>
      <c r="Q7" s="536"/>
      <c r="R7" s="537" t="s">
        <v>165</v>
      </c>
      <c r="S7" s="536"/>
      <c r="T7" s="537" t="s">
        <v>228</v>
      </c>
      <c r="U7" s="536"/>
      <c r="V7" s="537" t="s">
        <v>167</v>
      </c>
      <c r="W7" s="536"/>
      <c r="X7" s="537" t="s">
        <v>168</v>
      </c>
      <c r="Y7" s="536"/>
      <c r="Z7" s="537" t="s">
        <v>169</v>
      </c>
    </row>
    <row r="8" spans="1:26" ht="13.5" customHeight="1">
      <c r="A8" s="577">
        <v>1</v>
      </c>
      <c r="B8" s="577"/>
      <c r="C8" s="549"/>
      <c r="D8" s="578"/>
      <c r="E8" s="861"/>
      <c r="F8" s="579"/>
      <c r="G8" s="579"/>
      <c r="H8" s="579"/>
      <c r="I8" s="579"/>
      <c r="J8" s="579">
        <v>210000</v>
      </c>
      <c r="K8" s="579"/>
      <c r="L8" s="579"/>
      <c r="M8" s="579"/>
      <c r="N8" s="579"/>
      <c r="O8" s="579"/>
      <c r="P8" s="579">
        <v>200000</v>
      </c>
      <c r="Q8" s="579"/>
      <c r="R8" s="579">
        <v>240000</v>
      </c>
      <c r="S8" s="579" t="s">
        <v>616</v>
      </c>
      <c r="T8" s="579">
        <v>230000</v>
      </c>
      <c r="U8" s="579"/>
      <c r="V8" s="579">
        <v>240380</v>
      </c>
      <c r="W8" s="579"/>
      <c r="X8" s="579"/>
      <c r="Y8" s="579"/>
      <c r="Z8" s="579">
        <v>238000</v>
      </c>
    </row>
    <row r="9" spans="1:26" ht="13.5" customHeight="1">
      <c r="A9" s="577">
        <v>2</v>
      </c>
      <c r="B9" s="577"/>
      <c r="C9" s="549"/>
      <c r="D9" s="579">
        <v>170000</v>
      </c>
      <c r="E9" s="579"/>
      <c r="F9" s="579"/>
      <c r="G9" s="579"/>
      <c r="H9" s="579"/>
      <c r="I9" s="579"/>
      <c r="J9" s="579"/>
      <c r="K9" s="579"/>
      <c r="L9" s="579"/>
      <c r="M9" s="579"/>
      <c r="N9" s="579">
        <v>210500</v>
      </c>
      <c r="O9" s="579"/>
      <c r="P9" s="579">
        <v>200500</v>
      </c>
      <c r="Q9" s="579"/>
      <c r="R9" s="579"/>
      <c r="S9" s="579"/>
      <c r="T9" s="541">
        <v>223080</v>
      </c>
      <c r="U9" s="541"/>
      <c r="V9" s="579">
        <v>234300</v>
      </c>
      <c r="W9" s="579"/>
      <c r="X9" s="579"/>
      <c r="Y9" s="579"/>
      <c r="Z9" s="579">
        <v>238590</v>
      </c>
    </row>
    <row r="10" spans="1:26" ht="13.5" customHeight="1">
      <c r="A10" s="577">
        <v>3</v>
      </c>
      <c r="B10" s="577"/>
      <c r="C10" s="549" t="s">
        <v>616</v>
      </c>
      <c r="D10" s="579">
        <v>170000</v>
      </c>
      <c r="E10" s="579"/>
      <c r="F10" s="579">
        <v>185000</v>
      </c>
      <c r="G10" s="579"/>
      <c r="H10" s="579"/>
      <c r="I10" s="579"/>
      <c r="J10" s="579">
        <v>210000</v>
      </c>
      <c r="K10" s="579"/>
      <c r="L10" s="579"/>
      <c r="M10" s="579"/>
      <c r="N10" s="579">
        <v>211000</v>
      </c>
      <c r="O10" s="579"/>
      <c r="P10" s="579">
        <v>201630</v>
      </c>
      <c r="Q10" s="579"/>
      <c r="R10" s="579"/>
      <c r="S10" s="579" t="s">
        <v>616</v>
      </c>
      <c r="T10" s="579">
        <v>223100</v>
      </c>
      <c r="U10" s="579"/>
      <c r="V10" s="579">
        <v>233560</v>
      </c>
      <c r="W10" s="579"/>
      <c r="X10" s="579">
        <v>228315</v>
      </c>
      <c r="Y10" s="579"/>
      <c r="Z10" s="579">
        <v>238260</v>
      </c>
    </row>
    <row r="11" spans="1:26" ht="13.5" customHeight="1">
      <c r="A11" s="577">
        <v>4</v>
      </c>
      <c r="B11" s="577"/>
      <c r="C11" s="549"/>
      <c r="D11" s="579"/>
      <c r="E11" s="579"/>
      <c r="F11" s="579">
        <v>190000</v>
      </c>
      <c r="G11" s="579"/>
      <c r="H11" s="579"/>
      <c r="I11" s="579"/>
      <c r="J11" s="579">
        <v>210000</v>
      </c>
      <c r="K11" s="579"/>
      <c r="L11" s="579"/>
      <c r="M11" s="579"/>
      <c r="N11" s="579">
        <v>211000</v>
      </c>
      <c r="O11" s="579"/>
      <c r="P11" s="579">
        <v>203100</v>
      </c>
      <c r="Q11" s="579"/>
      <c r="R11" s="579">
        <v>237500</v>
      </c>
      <c r="S11" s="579" t="s">
        <v>616</v>
      </c>
      <c r="T11" s="579">
        <v>223300</v>
      </c>
      <c r="U11" s="579"/>
      <c r="V11" s="579"/>
      <c r="W11" s="579"/>
      <c r="X11" s="579">
        <v>223975</v>
      </c>
      <c r="Y11" s="579" t="s">
        <v>616</v>
      </c>
      <c r="Z11" s="579">
        <v>236775</v>
      </c>
    </row>
    <row r="12" spans="1:26" ht="13.5" customHeight="1">
      <c r="A12" s="577">
        <v>5</v>
      </c>
      <c r="B12" s="577"/>
      <c r="C12" s="549"/>
      <c r="D12" s="579"/>
      <c r="E12" s="579"/>
      <c r="F12" s="579">
        <v>190000</v>
      </c>
      <c r="G12" s="579" t="s">
        <v>616</v>
      </c>
      <c r="H12" s="579">
        <v>200000</v>
      </c>
      <c r="I12" s="579"/>
      <c r="J12" s="579"/>
      <c r="K12" s="579" t="s">
        <v>616</v>
      </c>
      <c r="L12" s="579">
        <v>214500</v>
      </c>
      <c r="M12" s="579"/>
      <c r="N12" s="579">
        <v>209000</v>
      </c>
      <c r="O12" s="579"/>
      <c r="P12" s="579"/>
      <c r="Q12" s="579" t="s">
        <v>616</v>
      </c>
      <c r="R12" s="579">
        <v>232700</v>
      </c>
      <c r="S12" s="579" t="s">
        <v>616</v>
      </c>
      <c r="T12" s="579">
        <v>222000</v>
      </c>
      <c r="U12" s="579"/>
      <c r="V12" s="579"/>
      <c r="W12" s="579"/>
      <c r="X12" s="579">
        <v>223665</v>
      </c>
      <c r="Y12" s="579"/>
      <c r="Z12" s="579">
        <v>235290</v>
      </c>
    </row>
    <row r="13" spans="1:26" ht="13.5" customHeight="1">
      <c r="A13" s="577">
        <v>6</v>
      </c>
      <c r="B13" s="577"/>
      <c r="C13" s="549"/>
      <c r="D13" s="579">
        <v>170000</v>
      </c>
      <c r="E13" s="579"/>
      <c r="F13" s="579">
        <v>190000</v>
      </c>
      <c r="G13" s="579"/>
      <c r="H13" s="579">
        <v>200000</v>
      </c>
      <c r="I13" s="579"/>
      <c r="J13" s="579"/>
      <c r="K13" s="579"/>
      <c r="L13" s="579">
        <v>213000</v>
      </c>
      <c r="M13" s="579"/>
      <c r="N13" s="579">
        <v>205000</v>
      </c>
      <c r="O13" s="579"/>
      <c r="P13" s="579"/>
      <c r="Q13" s="579"/>
      <c r="R13" s="579">
        <v>231500</v>
      </c>
      <c r="S13" s="579"/>
      <c r="T13" s="579"/>
      <c r="U13" s="579" t="s">
        <v>616</v>
      </c>
      <c r="V13" s="579">
        <v>231600</v>
      </c>
      <c r="W13" s="579"/>
      <c r="X13" s="579">
        <v>223665</v>
      </c>
      <c r="Y13" s="579"/>
      <c r="Z13" s="579"/>
    </row>
    <row r="14" spans="1:26" ht="13.5" customHeight="1">
      <c r="A14" s="577">
        <v>7</v>
      </c>
      <c r="B14" s="577"/>
      <c r="C14" s="549"/>
      <c r="D14" s="579">
        <v>173000</v>
      </c>
      <c r="E14" s="579"/>
      <c r="F14" s="579">
        <v>190000</v>
      </c>
      <c r="G14" s="579"/>
      <c r="H14" s="579">
        <v>205000</v>
      </c>
      <c r="I14" s="579" t="s">
        <v>616</v>
      </c>
      <c r="J14" s="579">
        <v>210000</v>
      </c>
      <c r="K14" s="579" t="s">
        <v>616</v>
      </c>
      <c r="L14" s="579">
        <v>201000</v>
      </c>
      <c r="M14" s="579"/>
      <c r="N14" s="579"/>
      <c r="O14" s="579"/>
      <c r="P14" s="579">
        <v>207000</v>
      </c>
      <c r="Q14" s="579"/>
      <c r="R14" s="579">
        <v>230500</v>
      </c>
      <c r="S14" s="579"/>
      <c r="T14" s="579"/>
      <c r="U14" s="579"/>
      <c r="V14" s="579">
        <v>227280</v>
      </c>
      <c r="W14" s="579"/>
      <c r="X14" s="579">
        <v>220742</v>
      </c>
      <c r="Y14" s="579"/>
      <c r="Z14" s="579"/>
    </row>
    <row r="15" spans="1:26" ht="13.5" customHeight="1">
      <c r="A15" s="577">
        <v>8</v>
      </c>
      <c r="B15" s="577"/>
      <c r="C15" s="549"/>
      <c r="D15" s="579">
        <v>173000</v>
      </c>
      <c r="E15" s="579"/>
      <c r="F15" s="579"/>
      <c r="G15" s="579"/>
      <c r="H15" s="579"/>
      <c r="I15" s="579"/>
      <c r="J15" s="579">
        <v>210000</v>
      </c>
      <c r="K15" s="579" t="s">
        <v>616</v>
      </c>
      <c r="L15" s="579">
        <v>199000</v>
      </c>
      <c r="M15" s="579"/>
      <c r="N15" s="579"/>
      <c r="O15" s="579"/>
      <c r="P15" s="579">
        <v>205600</v>
      </c>
      <c r="Q15" s="579"/>
      <c r="R15" s="579">
        <v>230400</v>
      </c>
      <c r="S15" s="579" t="s">
        <v>616</v>
      </c>
      <c r="T15" s="579">
        <v>231000</v>
      </c>
      <c r="U15" s="579"/>
      <c r="V15" s="579">
        <v>227360</v>
      </c>
      <c r="W15" s="579"/>
      <c r="X15" s="579"/>
      <c r="Y15" s="579"/>
      <c r="Z15" s="579"/>
    </row>
    <row r="16" spans="1:26" ht="13.5" customHeight="1">
      <c r="A16" s="577">
        <v>9</v>
      </c>
      <c r="B16" s="577"/>
      <c r="C16" s="549" t="s">
        <v>616</v>
      </c>
      <c r="D16" s="579">
        <v>175000</v>
      </c>
      <c r="E16" s="579"/>
      <c r="F16" s="579"/>
      <c r="G16" s="579"/>
      <c r="H16" s="579"/>
      <c r="I16" s="579" t="s">
        <v>616</v>
      </c>
      <c r="J16" s="579">
        <v>210000</v>
      </c>
      <c r="K16" s="579" t="s">
        <v>616</v>
      </c>
      <c r="L16" s="579">
        <v>203000</v>
      </c>
      <c r="M16" s="579"/>
      <c r="N16" s="579">
        <v>202500</v>
      </c>
      <c r="O16" s="579"/>
      <c r="P16" s="579"/>
      <c r="Q16" s="579"/>
      <c r="R16" s="579"/>
      <c r="S16" s="579"/>
      <c r="T16" s="579">
        <v>232200</v>
      </c>
      <c r="U16" s="579"/>
      <c r="V16" s="579">
        <v>225760</v>
      </c>
      <c r="W16" s="579"/>
      <c r="X16" s="579"/>
      <c r="Y16" s="579" t="s">
        <v>616</v>
      </c>
      <c r="Z16" s="579">
        <v>236500</v>
      </c>
    </row>
    <row r="17" spans="1:26" ht="13.5" customHeight="1">
      <c r="A17" s="577">
        <v>10</v>
      </c>
      <c r="B17" s="577"/>
      <c r="C17" s="549" t="s">
        <v>616</v>
      </c>
      <c r="D17" s="579">
        <v>175000</v>
      </c>
      <c r="E17" s="579"/>
      <c r="F17" s="579">
        <v>190000</v>
      </c>
      <c r="G17" s="579"/>
      <c r="H17" s="579"/>
      <c r="I17" s="579" t="s">
        <v>616</v>
      </c>
      <c r="J17" s="579">
        <v>210000</v>
      </c>
      <c r="K17" s="579"/>
      <c r="L17" s="579"/>
      <c r="M17" s="579"/>
      <c r="N17" s="579">
        <v>200500</v>
      </c>
      <c r="O17" s="579"/>
      <c r="P17" s="579">
        <v>205600</v>
      </c>
      <c r="Q17" s="579"/>
      <c r="R17" s="579"/>
      <c r="S17" s="579"/>
      <c r="T17" s="579">
        <v>233300</v>
      </c>
      <c r="U17" s="579"/>
      <c r="V17" s="579"/>
      <c r="W17" s="579"/>
      <c r="X17" s="579">
        <v>221605</v>
      </c>
      <c r="Y17" s="579"/>
      <c r="Z17" s="579">
        <v>240000</v>
      </c>
    </row>
    <row r="18" spans="1:26" ht="13.5" customHeight="1">
      <c r="A18" s="577">
        <v>11</v>
      </c>
      <c r="B18" s="577"/>
      <c r="C18" s="549"/>
      <c r="D18" s="579"/>
      <c r="E18" s="579" t="s">
        <v>616</v>
      </c>
      <c r="F18" s="579">
        <v>190000</v>
      </c>
      <c r="G18" s="579"/>
      <c r="H18" s="579"/>
      <c r="I18" s="579" t="s">
        <v>616</v>
      </c>
      <c r="J18" s="579">
        <v>210000</v>
      </c>
      <c r="K18" s="579"/>
      <c r="L18" s="579"/>
      <c r="M18" s="579"/>
      <c r="N18" s="579">
        <v>197500</v>
      </c>
      <c r="O18" s="579"/>
      <c r="P18" s="579">
        <v>208000</v>
      </c>
      <c r="Q18" s="579"/>
      <c r="R18" s="579">
        <v>229770</v>
      </c>
      <c r="S18" s="579"/>
      <c r="T18" s="579">
        <v>234800</v>
      </c>
      <c r="U18" s="579"/>
      <c r="V18" s="579"/>
      <c r="W18" s="579"/>
      <c r="X18" s="579">
        <v>220430</v>
      </c>
      <c r="Y18" s="579" t="s">
        <v>616</v>
      </c>
      <c r="Z18" s="579">
        <v>242500</v>
      </c>
    </row>
    <row r="19" spans="1:26" ht="13.5" customHeight="1">
      <c r="A19" s="577">
        <v>12</v>
      </c>
      <c r="B19" s="577"/>
      <c r="C19" s="549"/>
      <c r="D19" s="579"/>
      <c r="E19" s="579" t="s">
        <v>616</v>
      </c>
      <c r="F19" s="579">
        <v>185000</v>
      </c>
      <c r="G19" s="579"/>
      <c r="H19" s="579">
        <v>205000</v>
      </c>
      <c r="I19" s="579"/>
      <c r="J19" s="579"/>
      <c r="K19" s="579"/>
      <c r="L19" s="579">
        <v>201000</v>
      </c>
      <c r="M19" s="579"/>
      <c r="N19" s="579">
        <v>191600</v>
      </c>
      <c r="O19" s="579"/>
      <c r="P19" s="579"/>
      <c r="Q19" s="579" t="s">
        <v>616</v>
      </c>
      <c r="R19" s="579">
        <v>226000</v>
      </c>
      <c r="S19" s="579"/>
      <c r="T19" s="579">
        <v>238200</v>
      </c>
      <c r="U19" s="579"/>
      <c r="V19" s="579"/>
      <c r="W19" s="579"/>
      <c r="X19" s="579">
        <v>224480</v>
      </c>
      <c r="Y19" s="579"/>
      <c r="Z19" s="579">
        <v>250000</v>
      </c>
    </row>
    <row r="20" spans="1:26" ht="13.5" customHeight="1">
      <c r="A20" s="577">
        <v>13</v>
      </c>
      <c r="B20" s="577"/>
      <c r="C20" s="549"/>
      <c r="D20" s="579">
        <v>180000</v>
      </c>
      <c r="E20" s="579" t="s">
        <v>616</v>
      </c>
      <c r="F20" s="579">
        <v>185000</v>
      </c>
      <c r="G20" s="579"/>
      <c r="H20" s="579">
        <v>207000</v>
      </c>
      <c r="I20" s="579"/>
      <c r="J20" s="579"/>
      <c r="K20" s="579"/>
      <c r="L20" s="579">
        <v>198700</v>
      </c>
      <c r="M20" s="579"/>
      <c r="N20" s="579">
        <v>191200</v>
      </c>
      <c r="O20" s="579"/>
      <c r="P20" s="579"/>
      <c r="Q20" s="579" t="s">
        <v>616</v>
      </c>
      <c r="R20" s="579">
        <v>225600</v>
      </c>
      <c r="S20" s="579"/>
      <c r="T20" s="579"/>
      <c r="U20" s="579"/>
      <c r="V20" s="579">
        <v>214400</v>
      </c>
      <c r="W20" s="579"/>
      <c r="X20" s="579">
        <v>223520</v>
      </c>
      <c r="Y20" s="579"/>
      <c r="Z20" s="579"/>
    </row>
    <row r="21" spans="1:26" ht="13.5" customHeight="1">
      <c r="A21" s="577">
        <v>14</v>
      </c>
      <c r="B21" s="577"/>
      <c r="C21" s="549"/>
      <c r="D21" s="579">
        <v>180000</v>
      </c>
      <c r="E21" s="579" t="s">
        <v>616</v>
      </c>
      <c r="F21" s="579">
        <v>190000</v>
      </c>
      <c r="G21" s="579"/>
      <c r="H21" s="579">
        <v>210000</v>
      </c>
      <c r="I21" s="579"/>
      <c r="J21" s="579">
        <v>214000</v>
      </c>
      <c r="K21" s="579"/>
      <c r="L21" s="579">
        <v>197500</v>
      </c>
      <c r="M21" s="579"/>
      <c r="N21" s="579"/>
      <c r="O21" s="579"/>
      <c r="P21" s="579">
        <v>214800</v>
      </c>
      <c r="Q21" s="579" t="s">
        <v>616</v>
      </c>
      <c r="R21" s="579">
        <v>223343</v>
      </c>
      <c r="S21" s="579"/>
      <c r="T21" s="579"/>
      <c r="U21" s="579"/>
      <c r="V21" s="579">
        <v>216160</v>
      </c>
      <c r="W21" s="579"/>
      <c r="X21" s="579">
        <v>223040</v>
      </c>
      <c r="Y21" s="579"/>
      <c r="Z21" s="579"/>
    </row>
    <row r="22" spans="1:26" ht="13.5" customHeight="1">
      <c r="A22" s="577">
        <v>15</v>
      </c>
      <c r="B22" s="577"/>
      <c r="C22" s="549"/>
      <c r="D22" s="579">
        <v>180000</v>
      </c>
      <c r="E22" s="579"/>
      <c r="F22" s="579"/>
      <c r="G22" s="579"/>
      <c r="H22" s="579"/>
      <c r="I22" s="579" t="s">
        <v>616</v>
      </c>
      <c r="J22" s="579">
        <v>214000</v>
      </c>
      <c r="K22" s="579"/>
      <c r="L22" s="579">
        <v>203220</v>
      </c>
      <c r="M22" s="579"/>
      <c r="N22" s="579"/>
      <c r="O22" s="579"/>
      <c r="P22" s="579">
        <v>215000</v>
      </c>
      <c r="Q22" s="579"/>
      <c r="R22" s="579"/>
      <c r="S22" s="579" t="s">
        <v>616</v>
      </c>
      <c r="T22" s="579">
        <v>240570</v>
      </c>
      <c r="U22" s="579"/>
      <c r="V22" s="579">
        <v>219360</v>
      </c>
      <c r="W22" s="579"/>
      <c r="X22" s="579"/>
      <c r="Y22" s="579"/>
      <c r="Z22" s="579">
        <v>250000</v>
      </c>
    </row>
    <row r="23" spans="1:26" ht="13.5" customHeight="1">
      <c r="A23" s="577">
        <v>16</v>
      </c>
      <c r="B23" s="577"/>
      <c r="C23" s="549"/>
      <c r="D23" s="579">
        <v>180000</v>
      </c>
      <c r="E23" s="579"/>
      <c r="F23" s="579"/>
      <c r="G23" s="579"/>
      <c r="H23" s="579"/>
      <c r="I23" s="579"/>
      <c r="J23" s="579">
        <v>214000</v>
      </c>
      <c r="K23" s="579"/>
      <c r="L23" s="579">
        <v>204000</v>
      </c>
      <c r="M23" s="579"/>
      <c r="N23" s="579"/>
      <c r="O23" s="579"/>
      <c r="P23" s="579">
        <v>214400</v>
      </c>
      <c r="Q23" s="579"/>
      <c r="R23" s="579"/>
      <c r="S23" s="579"/>
      <c r="T23" s="579">
        <v>240900</v>
      </c>
      <c r="U23" s="579"/>
      <c r="V23" s="579">
        <v>215915</v>
      </c>
      <c r="W23" s="579"/>
      <c r="X23" s="579"/>
      <c r="Y23" s="579"/>
      <c r="Z23" s="579">
        <v>252000</v>
      </c>
    </row>
    <row r="24" spans="1:26" ht="13.5" customHeight="1">
      <c r="A24" s="577">
        <v>17</v>
      </c>
      <c r="B24" s="577"/>
      <c r="C24" s="549"/>
      <c r="D24" s="579">
        <v>180000</v>
      </c>
      <c r="E24" s="579"/>
      <c r="F24" s="579">
        <v>190000</v>
      </c>
      <c r="G24" s="579"/>
      <c r="H24" s="579">
        <v>210000</v>
      </c>
      <c r="I24" s="579"/>
      <c r="J24" s="579"/>
      <c r="K24" s="579"/>
      <c r="L24" s="579"/>
      <c r="M24" s="579"/>
      <c r="N24" s="579">
        <v>189900</v>
      </c>
      <c r="O24" s="579"/>
      <c r="P24" s="579">
        <v>221375</v>
      </c>
      <c r="Q24" s="579"/>
      <c r="R24" s="579"/>
      <c r="S24" s="579"/>
      <c r="T24" s="579">
        <v>241800</v>
      </c>
      <c r="U24" s="579"/>
      <c r="V24" s="579">
        <v>223355</v>
      </c>
      <c r="W24" s="579"/>
      <c r="X24" s="579">
        <v>220480</v>
      </c>
      <c r="Y24" s="579"/>
      <c r="Z24" s="579">
        <v>255000</v>
      </c>
    </row>
    <row r="25" spans="1:26" ht="13.5" customHeight="1">
      <c r="A25" s="577">
        <v>18</v>
      </c>
      <c r="B25" s="577"/>
      <c r="C25" s="549"/>
      <c r="D25" s="579"/>
      <c r="E25" s="579"/>
      <c r="F25" s="579">
        <v>190000</v>
      </c>
      <c r="G25" s="579"/>
      <c r="H25" s="579">
        <v>210000</v>
      </c>
      <c r="I25" s="579"/>
      <c r="J25" s="579"/>
      <c r="K25" s="579"/>
      <c r="L25" s="579"/>
      <c r="M25" s="579"/>
      <c r="N25" s="579">
        <v>187000</v>
      </c>
      <c r="O25" s="579"/>
      <c r="P25" s="579">
        <v>223100</v>
      </c>
      <c r="Q25" s="579"/>
      <c r="R25" s="579">
        <v>221500</v>
      </c>
      <c r="S25" s="579"/>
      <c r="T25" s="579">
        <v>241800</v>
      </c>
      <c r="U25" s="579"/>
      <c r="V25" s="579"/>
      <c r="W25" s="579"/>
      <c r="X25" s="579">
        <v>222560</v>
      </c>
      <c r="Y25" s="579"/>
      <c r="Z25" s="579">
        <v>255000</v>
      </c>
    </row>
    <row r="26" spans="1:26" ht="13.5" customHeight="1">
      <c r="A26" s="577">
        <v>19</v>
      </c>
      <c r="B26" s="577"/>
      <c r="C26" s="549"/>
      <c r="D26" s="579"/>
      <c r="E26" s="579" t="s">
        <v>616</v>
      </c>
      <c r="F26" s="579">
        <v>190000</v>
      </c>
      <c r="G26" s="579"/>
      <c r="H26" s="579">
        <v>209000</v>
      </c>
      <c r="I26" s="579"/>
      <c r="J26" s="579"/>
      <c r="K26" s="579"/>
      <c r="L26" s="579">
        <v>203700</v>
      </c>
      <c r="M26" s="579"/>
      <c r="N26" s="579">
        <v>190245</v>
      </c>
      <c r="O26" s="579"/>
      <c r="P26" s="579"/>
      <c r="Q26" s="579"/>
      <c r="R26" s="579">
        <v>219500</v>
      </c>
      <c r="S26" s="579"/>
      <c r="T26" s="579">
        <v>243500</v>
      </c>
      <c r="U26" s="579"/>
      <c r="V26" s="579"/>
      <c r="W26" s="579"/>
      <c r="X26" s="579">
        <v>226400</v>
      </c>
      <c r="Y26" s="579"/>
      <c r="Z26" s="579">
        <v>252175</v>
      </c>
    </row>
    <row r="27" spans="1:26" ht="13.5" customHeight="1">
      <c r="A27" s="577">
        <v>20</v>
      </c>
      <c r="B27" s="577"/>
      <c r="C27" s="549"/>
      <c r="D27" s="579">
        <v>180000</v>
      </c>
      <c r="E27" s="579"/>
      <c r="F27" s="579">
        <v>195000</v>
      </c>
      <c r="G27" s="579"/>
      <c r="H27" s="579">
        <v>210000</v>
      </c>
      <c r="I27" s="579"/>
      <c r="J27" s="579"/>
      <c r="K27" s="579"/>
      <c r="L27" s="579">
        <v>204000</v>
      </c>
      <c r="M27" s="579"/>
      <c r="N27" s="579"/>
      <c r="O27" s="579"/>
      <c r="P27" s="579"/>
      <c r="Q27" s="579" t="s">
        <v>616</v>
      </c>
      <c r="R27" s="579">
        <v>223500</v>
      </c>
      <c r="S27" s="579"/>
      <c r="T27" s="579"/>
      <c r="U27" s="579"/>
      <c r="V27" s="579">
        <v>227230</v>
      </c>
      <c r="W27" s="579" t="s">
        <v>616</v>
      </c>
      <c r="X27" s="579">
        <v>229000</v>
      </c>
      <c r="Y27" s="579"/>
      <c r="Z27" s="579"/>
    </row>
    <row r="28" spans="1:26" ht="13.5" customHeight="1">
      <c r="A28" s="577">
        <v>21</v>
      </c>
      <c r="B28" s="577"/>
      <c r="C28" s="549" t="s">
        <v>616</v>
      </c>
      <c r="D28" s="579">
        <v>180000</v>
      </c>
      <c r="E28" s="579" t="s">
        <v>616</v>
      </c>
      <c r="F28" s="579">
        <v>195000</v>
      </c>
      <c r="G28" s="579"/>
      <c r="H28" s="579">
        <v>210000</v>
      </c>
      <c r="I28" s="579"/>
      <c r="J28" s="579">
        <v>195000</v>
      </c>
      <c r="K28" s="579"/>
      <c r="L28" s="579">
        <v>204660</v>
      </c>
      <c r="M28" s="579"/>
      <c r="N28" s="579"/>
      <c r="O28" s="579"/>
      <c r="P28" s="579">
        <v>221550</v>
      </c>
      <c r="Q28" s="579"/>
      <c r="R28" s="579">
        <v>228000</v>
      </c>
      <c r="S28" s="579"/>
      <c r="T28" s="579"/>
      <c r="U28" s="579" t="s">
        <v>616</v>
      </c>
      <c r="V28" s="579">
        <v>230000</v>
      </c>
      <c r="W28" s="579"/>
      <c r="X28" s="579"/>
      <c r="Y28" s="579"/>
      <c r="Z28" s="579"/>
    </row>
    <row r="29" spans="1:26" ht="13.5" customHeight="1">
      <c r="A29" s="577">
        <v>22</v>
      </c>
      <c r="B29" s="577"/>
      <c r="C29" s="549"/>
      <c r="D29" s="579">
        <v>180000</v>
      </c>
      <c r="E29" s="579"/>
      <c r="F29" s="579"/>
      <c r="G29" s="579"/>
      <c r="H29" s="579"/>
      <c r="I29" s="579" t="s">
        <v>616</v>
      </c>
      <c r="J29" s="579">
        <v>197100</v>
      </c>
      <c r="K29" s="579"/>
      <c r="L29" s="579">
        <v>201640</v>
      </c>
      <c r="M29" s="579"/>
      <c r="N29" s="579"/>
      <c r="O29" s="579"/>
      <c r="P29" s="579">
        <v>221400</v>
      </c>
      <c r="Q29" s="579"/>
      <c r="R29" s="579">
        <v>229000</v>
      </c>
      <c r="S29" s="579"/>
      <c r="T29" s="579">
        <v>237800</v>
      </c>
      <c r="U29" s="579"/>
      <c r="V29" s="579">
        <v>229400</v>
      </c>
      <c r="W29" s="579"/>
      <c r="X29" s="579"/>
      <c r="Y29" s="579" t="s">
        <v>616</v>
      </c>
      <c r="Z29" s="579">
        <v>252525</v>
      </c>
    </row>
    <row r="30" spans="1:26" ht="13.5" customHeight="1">
      <c r="A30" s="577">
        <v>23</v>
      </c>
      <c r="B30" s="577"/>
      <c r="C30" s="549" t="s">
        <v>616</v>
      </c>
      <c r="D30" s="579">
        <v>180000</v>
      </c>
      <c r="E30" s="579"/>
      <c r="F30" s="579"/>
      <c r="G30" s="579"/>
      <c r="H30" s="579"/>
      <c r="I30" s="579"/>
      <c r="J30" s="579">
        <v>212000</v>
      </c>
      <c r="K30" s="579"/>
      <c r="L30" s="579">
        <v>200100</v>
      </c>
      <c r="M30" s="579"/>
      <c r="N30" s="579">
        <v>194000</v>
      </c>
      <c r="O30" s="579"/>
      <c r="P30" s="579">
        <v>219000</v>
      </c>
      <c r="Q30" s="579"/>
      <c r="R30" s="579"/>
      <c r="S30" s="579"/>
      <c r="T30" s="579">
        <v>231200</v>
      </c>
      <c r="U30" s="579"/>
      <c r="V30" s="579">
        <v>227800</v>
      </c>
      <c r="W30" s="579"/>
      <c r="X30" s="579"/>
      <c r="Y30" s="579" t="s">
        <v>616</v>
      </c>
      <c r="Z30" s="579">
        <v>252350</v>
      </c>
    </row>
    <row r="31" spans="1:26" ht="13.5" customHeight="1">
      <c r="A31" s="577">
        <v>24</v>
      </c>
      <c r="B31" s="577"/>
      <c r="C31" s="549"/>
      <c r="D31" s="579"/>
      <c r="E31" s="579"/>
      <c r="F31" s="579">
        <v>200000</v>
      </c>
      <c r="G31" s="579"/>
      <c r="H31" s="579"/>
      <c r="I31" s="579"/>
      <c r="J31" s="579">
        <v>215000</v>
      </c>
      <c r="K31" s="579"/>
      <c r="L31" s="579"/>
      <c r="M31" s="579"/>
      <c r="N31" s="579">
        <v>196000</v>
      </c>
      <c r="O31" s="579"/>
      <c r="P31" s="579">
        <v>223500</v>
      </c>
      <c r="Q31" s="579"/>
      <c r="R31" s="579"/>
      <c r="S31" s="579"/>
      <c r="T31" s="579">
        <v>225845</v>
      </c>
      <c r="U31" s="579"/>
      <c r="V31" s="579">
        <v>229800</v>
      </c>
      <c r="W31" s="579"/>
      <c r="X31" s="579"/>
      <c r="Y31" s="579"/>
      <c r="Z31" s="579"/>
    </row>
    <row r="32" spans="1:26" ht="13.5" customHeight="1">
      <c r="A32" s="577">
        <v>25</v>
      </c>
      <c r="B32" s="577"/>
      <c r="C32" s="549"/>
      <c r="D32" s="579"/>
      <c r="E32" s="579"/>
      <c r="F32" s="579">
        <v>200000</v>
      </c>
      <c r="G32" s="579"/>
      <c r="H32" s="579">
        <v>210000</v>
      </c>
      <c r="I32" s="579"/>
      <c r="J32" s="579">
        <v>215000</v>
      </c>
      <c r="K32" s="579"/>
      <c r="L32" s="579"/>
      <c r="M32" s="579"/>
      <c r="N32" s="579">
        <v>197470</v>
      </c>
      <c r="O32" s="579" t="s">
        <v>616</v>
      </c>
      <c r="P32" s="579">
        <v>222500</v>
      </c>
      <c r="Q32" s="579"/>
      <c r="R32" s="579">
        <v>236775</v>
      </c>
      <c r="S32" s="579"/>
      <c r="T32" s="579">
        <v>225000</v>
      </c>
      <c r="U32" s="579"/>
      <c r="V32" s="579"/>
      <c r="W32" s="579"/>
      <c r="X32" s="579">
        <v>233100</v>
      </c>
      <c r="Y32" s="579"/>
      <c r="Z32" s="579"/>
    </row>
    <row r="33" spans="1:27" ht="13.5" customHeight="1">
      <c r="A33" s="577">
        <v>26</v>
      </c>
      <c r="B33" s="577"/>
      <c r="C33" s="549"/>
      <c r="D33" s="579"/>
      <c r="E33" s="579"/>
      <c r="F33" s="579">
        <v>200000</v>
      </c>
      <c r="G33" s="579"/>
      <c r="H33" s="579">
        <v>210000</v>
      </c>
      <c r="I33" s="579"/>
      <c r="J33" s="579"/>
      <c r="K33" s="579"/>
      <c r="L33" s="579">
        <v>202000</v>
      </c>
      <c r="M33" s="579"/>
      <c r="N33" s="579">
        <v>198300</v>
      </c>
      <c r="O33" s="579"/>
      <c r="P33" s="579"/>
      <c r="Q33" s="579"/>
      <c r="R33" s="579">
        <v>235800</v>
      </c>
      <c r="S33" s="579"/>
      <c r="T33" s="579">
        <v>223890</v>
      </c>
      <c r="U33" s="579"/>
      <c r="V33" s="579"/>
      <c r="W33" s="579"/>
      <c r="X33" s="579">
        <v>235455</v>
      </c>
      <c r="Y33" s="579" t="s">
        <v>616</v>
      </c>
      <c r="Z33" s="579">
        <v>252600</v>
      </c>
    </row>
    <row r="34" spans="1:27" ht="13.5" customHeight="1">
      <c r="A34" s="577">
        <v>27</v>
      </c>
      <c r="B34" s="577"/>
      <c r="C34" s="549" t="s">
        <v>616</v>
      </c>
      <c r="D34" s="579">
        <v>180000</v>
      </c>
      <c r="E34" s="579"/>
      <c r="F34" s="579">
        <v>200000</v>
      </c>
      <c r="G34" s="579"/>
      <c r="H34" s="579">
        <v>210000</v>
      </c>
      <c r="I34" s="579"/>
      <c r="J34" s="579"/>
      <c r="K34" s="579"/>
      <c r="L34" s="579">
        <v>204500</v>
      </c>
      <c r="M34" s="579"/>
      <c r="N34" s="579">
        <v>198300</v>
      </c>
      <c r="O34" s="579"/>
      <c r="P34" s="579"/>
      <c r="Q34" s="579"/>
      <c r="R34" s="579">
        <v>230500</v>
      </c>
      <c r="S34" s="579"/>
      <c r="T34" s="579"/>
      <c r="U34" s="579"/>
      <c r="V34" s="579">
        <v>221000</v>
      </c>
      <c r="W34" s="579" t="s">
        <v>616</v>
      </c>
      <c r="X34" s="579">
        <v>234900</v>
      </c>
      <c r="Y34" s="579"/>
      <c r="Z34" s="579"/>
    </row>
    <row r="35" spans="1:27" ht="13.5" customHeight="1">
      <c r="A35" s="577">
        <v>28</v>
      </c>
      <c r="B35" s="577"/>
      <c r="C35" s="549" t="s">
        <v>616</v>
      </c>
      <c r="D35" s="579">
        <v>180000</v>
      </c>
      <c r="E35" s="579"/>
      <c r="F35" s="579">
        <v>200000</v>
      </c>
      <c r="G35" s="579"/>
      <c r="H35" s="579">
        <v>210000</v>
      </c>
      <c r="I35" s="579" t="s">
        <v>616</v>
      </c>
      <c r="J35" s="579">
        <v>215000</v>
      </c>
      <c r="K35" s="579"/>
      <c r="L35" s="579">
        <v>205000</v>
      </c>
      <c r="M35" s="579"/>
      <c r="N35" s="579"/>
      <c r="O35" s="579"/>
      <c r="P35" s="579">
        <v>227600</v>
      </c>
      <c r="Q35" s="579" t="s">
        <v>616</v>
      </c>
      <c r="R35" s="579">
        <v>227700</v>
      </c>
      <c r="S35" s="579"/>
      <c r="T35" s="579"/>
      <c r="U35" s="579"/>
      <c r="V35" s="579">
        <v>226400</v>
      </c>
      <c r="W35" s="579"/>
      <c r="X35" s="579">
        <v>238000</v>
      </c>
      <c r="Y35" s="579"/>
      <c r="Z35" s="579"/>
    </row>
    <row r="36" spans="1:27" ht="13.5" customHeight="1">
      <c r="A36" s="577">
        <v>29</v>
      </c>
      <c r="B36" s="577"/>
      <c r="C36" s="549" t="s">
        <v>616</v>
      </c>
      <c r="D36" s="579">
        <v>180000</v>
      </c>
      <c r="E36" s="579"/>
      <c r="F36" s="579"/>
      <c r="G36" s="579"/>
      <c r="H36" s="579"/>
      <c r="I36" s="579"/>
      <c r="J36" s="579">
        <v>213000</v>
      </c>
      <c r="K36" s="579"/>
      <c r="L36" s="579">
        <v>211000</v>
      </c>
      <c r="M36" s="579"/>
      <c r="N36" s="579"/>
      <c r="O36" s="579"/>
      <c r="P36" s="579">
        <v>228196</v>
      </c>
      <c r="Q36" s="579" t="s">
        <v>616</v>
      </c>
      <c r="R36" s="579">
        <v>226600</v>
      </c>
      <c r="S36" s="579"/>
      <c r="T36" s="579">
        <v>230000</v>
      </c>
      <c r="U36" s="579" t="s">
        <v>616</v>
      </c>
      <c r="V36" s="579">
        <v>221180</v>
      </c>
      <c r="W36" s="579"/>
      <c r="X36" s="579"/>
      <c r="Y36" s="579" t="s">
        <v>616</v>
      </c>
      <c r="Z36" s="579">
        <v>253000</v>
      </c>
    </row>
    <row r="37" spans="1:27" ht="13.5" customHeight="1">
      <c r="A37" s="577">
        <v>30</v>
      </c>
      <c r="B37" s="577"/>
      <c r="C37" s="549" t="s">
        <v>616</v>
      </c>
      <c r="D37" s="579">
        <v>180000</v>
      </c>
      <c r="E37" s="579"/>
      <c r="F37" s="583"/>
      <c r="G37" s="569"/>
      <c r="H37" s="579"/>
      <c r="I37" s="579"/>
      <c r="J37" s="579">
        <v>210000</v>
      </c>
      <c r="K37" s="579"/>
      <c r="L37" s="579">
        <v>212200</v>
      </c>
      <c r="M37" s="579"/>
      <c r="N37" s="579">
        <v>199800</v>
      </c>
      <c r="O37" s="579" t="s">
        <v>616</v>
      </c>
      <c r="P37" s="579">
        <v>232500</v>
      </c>
      <c r="Q37" s="579"/>
      <c r="R37" s="579"/>
      <c r="S37" s="579"/>
      <c r="T37" s="579">
        <v>233070</v>
      </c>
      <c r="U37" s="579" t="s">
        <v>616</v>
      </c>
      <c r="V37" s="579">
        <v>221500</v>
      </c>
      <c r="W37" s="579"/>
      <c r="X37" s="579"/>
      <c r="Y37" s="579" t="s">
        <v>616</v>
      </c>
      <c r="Z37" s="546">
        <v>250000</v>
      </c>
    </row>
    <row r="38" spans="1:27" ht="13.5" customHeight="1">
      <c r="A38" s="577">
        <v>31</v>
      </c>
      <c r="B38" s="577"/>
      <c r="C38" s="549" t="s">
        <v>616</v>
      </c>
      <c r="D38" s="584">
        <v>180000</v>
      </c>
      <c r="E38" s="579"/>
      <c r="F38" s="548"/>
      <c r="G38" s="549" t="s">
        <v>616</v>
      </c>
      <c r="H38" s="584">
        <v>210000</v>
      </c>
      <c r="I38" s="579"/>
      <c r="J38" s="548"/>
      <c r="K38" s="549"/>
      <c r="L38" s="584"/>
      <c r="M38" s="579"/>
      <c r="N38" s="548"/>
      <c r="O38" s="549" t="s">
        <v>616</v>
      </c>
      <c r="P38" s="584">
        <v>242000</v>
      </c>
      <c r="Q38" s="584"/>
      <c r="R38" s="584"/>
      <c r="S38" s="579"/>
      <c r="T38" s="548"/>
      <c r="U38" s="549"/>
      <c r="V38" s="584">
        <v>222580</v>
      </c>
      <c r="W38" s="579"/>
      <c r="X38" s="548"/>
      <c r="Y38" s="549"/>
      <c r="Z38" s="550"/>
    </row>
    <row r="39" spans="1:27" ht="14.1" customHeight="1">
      <c r="A39" s="551" t="s">
        <v>617</v>
      </c>
      <c r="B39" s="551"/>
      <c r="C39" s="858"/>
      <c r="D39" s="553">
        <f>MAX(D8:D38)</f>
        <v>180000</v>
      </c>
      <c r="E39" s="554"/>
      <c r="F39" s="553">
        <f>MAX(F8:F38)</f>
        <v>200000</v>
      </c>
      <c r="G39" s="554"/>
      <c r="H39" s="553">
        <f t="shared" ref="H39:R39" si="0">MAX(H8:H38)</f>
        <v>210000</v>
      </c>
      <c r="I39" s="554"/>
      <c r="J39" s="553">
        <f t="shared" si="0"/>
        <v>215000</v>
      </c>
      <c r="K39" s="554"/>
      <c r="L39" s="553">
        <f t="shared" si="0"/>
        <v>214500</v>
      </c>
      <c r="M39" s="554"/>
      <c r="N39" s="553">
        <f t="shared" si="0"/>
        <v>211000</v>
      </c>
      <c r="O39" s="554"/>
      <c r="P39" s="553">
        <f t="shared" si="0"/>
        <v>242000</v>
      </c>
      <c r="Q39" s="554"/>
      <c r="R39" s="553">
        <f t="shared" si="0"/>
        <v>240000</v>
      </c>
      <c r="S39" s="554"/>
      <c r="T39" s="553">
        <f>MAX(T8:T38)</f>
        <v>243500</v>
      </c>
      <c r="U39" s="554"/>
      <c r="V39" s="553">
        <f>MAX(V8:V38)</f>
        <v>240380</v>
      </c>
      <c r="W39" s="554"/>
      <c r="X39" s="553">
        <f>MAX(X8:X38)</f>
        <v>238000</v>
      </c>
      <c r="Y39" s="554"/>
      <c r="Z39" s="553">
        <f>MAX(Z8:Z38)</f>
        <v>255000</v>
      </c>
      <c r="AA39" s="555"/>
    </row>
    <row r="40" spans="1:27" ht="14.1" customHeight="1">
      <c r="A40" s="556" t="s">
        <v>618</v>
      </c>
      <c r="B40" s="556"/>
      <c r="C40" s="859"/>
      <c r="D40" s="548">
        <f>MIN(D8:D38)</f>
        <v>170000</v>
      </c>
      <c r="E40" s="549"/>
      <c r="F40" s="548">
        <f>MIN(F8:F38)</f>
        <v>185000</v>
      </c>
      <c r="G40" s="549"/>
      <c r="H40" s="548">
        <f t="shared" ref="H40:R40" si="1">MIN(H8:H38)</f>
        <v>200000</v>
      </c>
      <c r="I40" s="549"/>
      <c r="J40" s="548">
        <f t="shared" si="1"/>
        <v>195000</v>
      </c>
      <c r="K40" s="549"/>
      <c r="L40" s="548">
        <f t="shared" si="1"/>
        <v>197500</v>
      </c>
      <c r="M40" s="549"/>
      <c r="N40" s="548">
        <f t="shared" si="1"/>
        <v>187000</v>
      </c>
      <c r="O40" s="549"/>
      <c r="P40" s="548">
        <f t="shared" si="1"/>
        <v>200000</v>
      </c>
      <c r="Q40" s="549"/>
      <c r="R40" s="548">
        <f t="shared" si="1"/>
        <v>219500</v>
      </c>
      <c r="S40" s="549"/>
      <c r="T40" s="548">
        <f>MIN(T8:T38)</f>
        <v>222000</v>
      </c>
      <c r="U40" s="549"/>
      <c r="V40" s="548">
        <f>MIN(V8:V38)</f>
        <v>214400</v>
      </c>
      <c r="W40" s="549"/>
      <c r="X40" s="548">
        <f>MIN(X8:X38)</f>
        <v>220430</v>
      </c>
      <c r="Y40" s="549"/>
      <c r="Z40" s="548">
        <f>MIN(Z8:Z38)</f>
        <v>235290</v>
      </c>
      <c r="AA40" s="555"/>
    </row>
    <row r="41" spans="1:27" ht="14.1" customHeight="1">
      <c r="A41" s="558" t="s">
        <v>619</v>
      </c>
      <c r="B41" s="558"/>
      <c r="C41" s="860"/>
      <c r="D41" s="560">
        <f>AVERAGE(D8:D38)</f>
        <v>177428.57142857142</v>
      </c>
      <c r="E41" s="561"/>
      <c r="F41" s="560">
        <f>AVERAGE(F8:F38)</f>
        <v>192250</v>
      </c>
      <c r="G41" s="561"/>
      <c r="H41" s="560">
        <f>AVERAGE(H8:H38)</f>
        <v>207875</v>
      </c>
      <c r="I41" s="561"/>
      <c r="J41" s="560">
        <f>AVERAGE(J8:J38)</f>
        <v>210215.78947368421</v>
      </c>
      <c r="K41" s="561"/>
      <c r="L41" s="560">
        <f>AVERAGE(L8:L38)</f>
        <v>204186</v>
      </c>
      <c r="M41" s="561"/>
      <c r="N41" s="560">
        <f>AVERAGE(N8:N38)</f>
        <v>198990.26315789475</v>
      </c>
      <c r="O41" s="561"/>
      <c r="P41" s="560">
        <f>AVERAGE(P8:P38)</f>
        <v>216288.68181818182</v>
      </c>
      <c r="Q41" s="561"/>
      <c r="R41" s="560">
        <f>AVERAGE(R8:R38)</f>
        <v>229309.4</v>
      </c>
      <c r="S41" s="561"/>
      <c r="T41" s="560">
        <f>AVERAGE(T8:T38)</f>
        <v>232107.04545454544</v>
      </c>
      <c r="U41" s="561"/>
      <c r="V41" s="560">
        <f>AVERAGE(V8:V38)</f>
        <v>225741.81818181818</v>
      </c>
      <c r="W41" s="561"/>
      <c r="X41" s="560">
        <f>AVERAGE(X8:X38)</f>
        <v>226296.22222222222</v>
      </c>
      <c r="Y41" s="561"/>
      <c r="Z41" s="560">
        <f>AVERAGE(Z8:Z38)</f>
        <v>246345.52631578947</v>
      </c>
      <c r="AA41" s="555"/>
    </row>
    <row r="42" spans="1:27" ht="15.75" customHeight="1">
      <c r="A42" s="562" t="s">
        <v>620</v>
      </c>
      <c r="B42" s="589"/>
      <c r="C42" s="563"/>
      <c r="D42" s="564"/>
      <c r="E42" s="565"/>
      <c r="F42" s="564"/>
      <c r="G42" s="565"/>
      <c r="H42" s="564"/>
      <c r="I42" s="565"/>
      <c r="J42" s="564"/>
      <c r="K42" s="565"/>
      <c r="L42" s="564"/>
      <c r="M42" s="565"/>
      <c r="N42" s="564"/>
      <c r="O42" s="565"/>
      <c r="P42" s="564"/>
      <c r="Q42" s="565"/>
      <c r="R42" s="564"/>
      <c r="S42" s="565"/>
      <c r="T42" s="564"/>
      <c r="U42" s="565"/>
      <c r="V42" s="564"/>
      <c r="W42" s="565"/>
      <c r="X42" s="564"/>
      <c r="Y42" s="565"/>
      <c r="Z42" s="564"/>
      <c r="AA42" s="555"/>
    </row>
    <row r="43" spans="1:27" ht="25.5" customHeight="1">
      <c r="A43" s="566" t="s">
        <v>635</v>
      </c>
      <c r="B43" s="566"/>
      <c r="C43" s="567"/>
      <c r="D43" s="568"/>
      <c r="E43" s="567"/>
      <c r="F43" s="568"/>
      <c r="G43" s="567"/>
      <c r="H43" s="568"/>
      <c r="I43" s="567"/>
      <c r="J43" s="568"/>
      <c r="K43" s="567"/>
      <c r="L43" s="568"/>
      <c r="M43" s="567"/>
      <c r="N43" s="568"/>
      <c r="O43" s="567"/>
      <c r="P43" s="568"/>
      <c r="Q43" s="567"/>
      <c r="R43" s="568"/>
      <c r="S43" s="567"/>
      <c r="T43" s="568"/>
      <c r="U43" s="567"/>
      <c r="V43" s="568"/>
      <c r="W43" s="567"/>
      <c r="X43" s="568"/>
      <c r="Y43" s="567"/>
      <c r="Z43" s="568"/>
    </row>
    <row r="44" spans="1:27" ht="21" customHeight="1">
      <c r="A44" s="956" t="s">
        <v>143</v>
      </c>
      <c r="B44" s="956"/>
      <c r="C44" s="956"/>
      <c r="D44" s="956"/>
      <c r="E44" s="956"/>
      <c r="F44" s="956"/>
      <c r="G44" s="956"/>
      <c r="H44" s="956"/>
      <c r="I44" s="956"/>
      <c r="J44" s="956"/>
      <c r="K44" s="956"/>
      <c r="L44" s="956"/>
      <c r="M44" s="956"/>
      <c r="N44" s="956"/>
      <c r="O44" s="956"/>
      <c r="P44" s="956"/>
      <c r="Q44" s="956"/>
      <c r="R44" s="956"/>
      <c r="S44" s="956"/>
      <c r="T44" s="956"/>
      <c r="U44" s="956"/>
      <c r="V44" s="956"/>
      <c r="W44" s="956"/>
      <c r="X44" s="956"/>
      <c r="Y44" s="956"/>
      <c r="Z44" s="956"/>
    </row>
    <row r="45" spans="1:27" ht="19.5" customHeight="1">
      <c r="A45" s="957" t="s">
        <v>631</v>
      </c>
      <c r="B45" s="957"/>
      <c r="C45" s="957"/>
      <c r="D45" s="957"/>
      <c r="E45" s="957"/>
      <c r="F45" s="957"/>
      <c r="G45" s="957"/>
      <c r="H45" s="957"/>
      <c r="I45" s="957"/>
      <c r="J45" s="957"/>
      <c r="K45" s="957"/>
      <c r="L45" s="957"/>
      <c r="M45" s="957"/>
      <c r="N45" s="957"/>
      <c r="O45" s="957"/>
      <c r="P45" s="957"/>
      <c r="Q45" s="957"/>
      <c r="R45" s="957"/>
      <c r="S45" s="957"/>
      <c r="T45" s="957"/>
      <c r="U45" s="957"/>
      <c r="V45" s="957"/>
      <c r="W45" s="957"/>
      <c r="X45" s="957"/>
      <c r="Y45" s="957"/>
      <c r="Z45" s="957"/>
    </row>
    <row r="46" spans="1:27" ht="18" customHeight="1">
      <c r="A46" s="954" t="s">
        <v>636</v>
      </c>
      <c r="B46" s="954"/>
      <c r="C46" s="954"/>
      <c r="D46" s="954"/>
      <c r="E46" s="954"/>
      <c r="F46" s="954"/>
      <c r="G46" s="954"/>
      <c r="H46" s="954"/>
      <c r="I46" s="954"/>
      <c r="J46" s="954"/>
      <c r="K46" s="954"/>
      <c r="L46" s="954"/>
      <c r="M46" s="954"/>
      <c r="N46" s="954"/>
      <c r="O46" s="954"/>
      <c r="P46" s="954"/>
      <c r="Q46" s="954"/>
      <c r="R46" s="954"/>
      <c r="S46" s="954"/>
      <c r="T46" s="954"/>
      <c r="U46" s="954"/>
      <c r="V46" s="954"/>
      <c r="W46" s="954"/>
      <c r="X46" s="954"/>
      <c r="Y46" s="954"/>
      <c r="Z46" s="954"/>
    </row>
    <row r="47" spans="1:27" ht="11.25" customHeight="1">
      <c r="A47" s="955" t="s">
        <v>607</v>
      </c>
      <c r="B47" s="955"/>
      <c r="C47" s="955"/>
      <c r="D47" s="955"/>
      <c r="E47" s="955"/>
      <c r="F47" s="955"/>
      <c r="G47" s="955"/>
      <c r="H47" s="955"/>
      <c r="I47" s="955"/>
      <c r="J47" s="955"/>
      <c r="K47" s="955"/>
      <c r="L47" s="955"/>
      <c r="M47" s="955"/>
      <c r="N47" s="955"/>
      <c r="O47" s="955"/>
      <c r="P47" s="955"/>
      <c r="Q47" s="955"/>
      <c r="R47" s="955"/>
      <c r="S47" s="955"/>
      <c r="T47" s="955"/>
      <c r="U47" s="955"/>
      <c r="V47" s="955"/>
      <c r="W47" s="955"/>
      <c r="X47" s="955"/>
      <c r="Y47" s="955"/>
      <c r="Z47" s="955"/>
    </row>
    <row r="48" spans="1:27" ht="12.75" customHeight="1">
      <c r="A48" s="534" t="s">
        <v>624</v>
      </c>
      <c r="B48" s="533" t="s">
        <v>609</v>
      </c>
      <c r="C48" s="533"/>
      <c r="D48" s="533" t="s">
        <v>159</v>
      </c>
      <c r="E48" s="533"/>
      <c r="F48" s="533" t="s">
        <v>610</v>
      </c>
      <c r="G48" s="533"/>
      <c r="H48" s="533" t="s">
        <v>611</v>
      </c>
      <c r="I48" s="533"/>
      <c r="J48" s="533" t="s">
        <v>162</v>
      </c>
      <c r="K48" s="533"/>
      <c r="L48" s="533" t="s">
        <v>163</v>
      </c>
      <c r="M48" s="533"/>
      <c r="N48" s="533" t="s">
        <v>612</v>
      </c>
      <c r="O48" s="533"/>
      <c r="P48" s="533" t="s">
        <v>613</v>
      </c>
      <c r="Q48" s="533"/>
      <c r="R48" s="533" t="s">
        <v>228</v>
      </c>
      <c r="S48" s="533"/>
      <c r="T48" s="533" t="s">
        <v>167</v>
      </c>
      <c r="U48" s="533"/>
      <c r="V48" s="533" t="s">
        <v>168</v>
      </c>
      <c r="W48" s="533"/>
      <c r="X48" s="533" t="s">
        <v>614</v>
      </c>
      <c r="Y48" s="533"/>
      <c r="Z48" s="534" t="s">
        <v>625</v>
      </c>
    </row>
    <row r="49" spans="1:26" ht="12.75" customHeight="1">
      <c r="A49" s="537" t="s">
        <v>626</v>
      </c>
      <c r="B49" s="536" t="s">
        <v>158</v>
      </c>
      <c r="C49" s="536"/>
      <c r="D49" s="536" t="s">
        <v>159</v>
      </c>
      <c r="E49" s="536"/>
      <c r="F49" s="536" t="s">
        <v>160</v>
      </c>
      <c r="G49" s="536"/>
      <c r="H49" s="536" t="s">
        <v>161</v>
      </c>
      <c r="I49" s="536"/>
      <c r="J49" s="536" t="s">
        <v>162</v>
      </c>
      <c r="K49" s="536"/>
      <c r="L49" s="536" t="s">
        <v>163</v>
      </c>
      <c r="M49" s="536"/>
      <c r="N49" s="536" t="s">
        <v>164</v>
      </c>
      <c r="O49" s="536"/>
      <c r="P49" s="536" t="s">
        <v>165</v>
      </c>
      <c r="Q49" s="536"/>
      <c r="R49" s="536" t="s">
        <v>228</v>
      </c>
      <c r="S49" s="536"/>
      <c r="T49" s="536" t="s">
        <v>167</v>
      </c>
      <c r="U49" s="536"/>
      <c r="V49" s="536" t="s">
        <v>168</v>
      </c>
      <c r="W49" s="536"/>
      <c r="X49" s="536" t="s">
        <v>169</v>
      </c>
      <c r="Y49" s="536"/>
      <c r="Z49" s="537" t="s">
        <v>627</v>
      </c>
    </row>
    <row r="50" spans="1:26" ht="14.1" customHeight="1">
      <c r="A50" s="866">
        <v>2015</v>
      </c>
      <c r="B50" s="570">
        <v>955.4545454545455</v>
      </c>
      <c r="C50" s="569"/>
      <c r="D50" s="570">
        <v>971.11111111111109</v>
      </c>
      <c r="E50" s="569"/>
      <c r="F50" s="570">
        <v>1028.9473684210527</v>
      </c>
      <c r="G50" s="569"/>
      <c r="H50" s="570">
        <v>1069.1176470588234</v>
      </c>
      <c r="I50" s="569"/>
      <c r="J50" s="570">
        <v>1024.4444444444443</v>
      </c>
      <c r="K50" s="569"/>
      <c r="L50" s="570">
        <v>1025</v>
      </c>
      <c r="M50" s="569"/>
      <c r="N50" s="570">
        <v>972.91666666666663</v>
      </c>
      <c r="O50" s="569"/>
      <c r="P50" s="570">
        <v>890</v>
      </c>
      <c r="Q50" s="569"/>
      <c r="R50" s="570">
        <v>998.88888888888891</v>
      </c>
      <c r="S50" s="569"/>
      <c r="T50" s="570">
        <v>1051.1764705882354</v>
      </c>
      <c r="U50" s="569"/>
      <c r="V50" s="570">
        <v>1178.75</v>
      </c>
      <c r="W50" s="569"/>
      <c r="X50" s="570">
        <v>1685.7142857142858</v>
      </c>
      <c r="Y50" s="569"/>
      <c r="Z50" s="570">
        <f t="shared" ref="Z50:Z59" si="2">AVERAGE(B50:X50)</f>
        <v>1070.9601190290048</v>
      </c>
    </row>
    <row r="51" spans="1:26" ht="13.5" customHeight="1">
      <c r="A51" s="866">
        <v>2016</v>
      </c>
      <c r="B51" s="570">
        <v>2001.0526315789473</v>
      </c>
      <c r="C51" s="569"/>
      <c r="D51" s="570">
        <v>2033.3333333333333</v>
      </c>
      <c r="E51" s="569"/>
      <c r="F51" s="570">
        <v>2045.3846153846155</v>
      </c>
      <c r="G51" s="569"/>
      <c r="H51" s="570">
        <v>1936.8421052631579</v>
      </c>
      <c r="I51" s="569"/>
      <c r="J51" s="570">
        <v>2080.5555555555557</v>
      </c>
      <c r="K51" s="569"/>
      <c r="L51" s="570">
        <v>2265</v>
      </c>
      <c r="M51" s="569"/>
      <c r="N51" s="570">
        <v>2129.1666666666665</v>
      </c>
      <c r="O51" s="569"/>
      <c r="P51" s="570">
        <v>2124.0476190476193</v>
      </c>
      <c r="Q51" s="569"/>
      <c r="R51" s="570">
        <v>1934.375</v>
      </c>
      <c r="S51" s="569"/>
      <c r="T51" s="570">
        <v>2051.5789473684213</v>
      </c>
      <c r="U51" s="569"/>
      <c r="V51" s="570">
        <v>2059.4117647058824</v>
      </c>
      <c r="W51" s="569"/>
      <c r="X51" s="570">
        <v>2183.6666666666665</v>
      </c>
      <c r="Y51" s="569"/>
      <c r="Z51" s="570">
        <f t="shared" si="2"/>
        <v>2070.367908797572</v>
      </c>
    </row>
    <row r="52" spans="1:26" ht="13.5">
      <c r="A52" s="866">
        <v>2017</v>
      </c>
      <c r="B52" s="570">
        <v>2230.8333333333335</v>
      </c>
      <c r="C52" s="569"/>
      <c r="D52" s="570">
        <v>2000</v>
      </c>
      <c r="E52" s="569"/>
      <c r="F52" s="570">
        <v>1913.8461538461538</v>
      </c>
      <c r="G52" s="569"/>
      <c r="H52" s="570">
        <v>1837.5</v>
      </c>
      <c r="I52" s="569"/>
      <c r="J52" s="570">
        <v>1820.5882352941176</v>
      </c>
      <c r="K52" s="569"/>
      <c r="L52" s="570">
        <v>1907.3684210526317</v>
      </c>
      <c r="M52" s="569"/>
      <c r="N52" s="570">
        <v>2011.5384615384614</v>
      </c>
      <c r="O52" s="569"/>
      <c r="P52" s="570">
        <v>2000</v>
      </c>
      <c r="Q52" s="569"/>
      <c r="R52" s="570">
        <v>2015</v>
      </c>
      <c r="S52" s="569"/>
      <c r="T52" s="570">
        <v>2000</v>
      </c>
      <c r="U52" s="569"/>
      <c r="V52" s="570">
        <v>2000</v>
      </c>
      <c r="W52" s="569"/>
      <c r="X52" s="570">
        <v>2200</v>
      </c>
      <c r="Y52" s="569"/>
      <c r="Z52" s="570">
        <f t="shared" si="2"/>
        <v>1994.7228837553914</v>
      </c>
    </row>
    <row r="53" spans="1:26" s="572" customFormat="1" ht="13.5">
      <c r="A53" s="866">
        <v>2018</v>
      </c>
      <c r="B53" s="570">
        <v>2387.5</v>
      </c>
      <c r="C53" s="569"/>
      <c r="D53" s="570">
        <v>2683.3333333333335</v>
      </c>
      <c r="E53" s="569"/>
      <c r="F53" s="570">
        <v>3249.1666666666665</v>
      </c>
      <c r="G53" s="569"/>
      <c r="H53" s="570">
        <v>2993.75</v>
      </c>
      <c r="I53" s="569"/>
      <c r="J53" s="570">
        <v>3050</v>
      </c>
      <c r="K53" s="569"/>
      <c r="L53" s="570">
        <v>3420</v>
      </c>
      <c r="M53" s="569"/>
      <c r="N53" s="570">
        <v>3531.25</v>
      </c>
      <c r="O53" s="569"/>
      <c r="P53" s="570">
        <v>3800</v>
      </c>
      <c r="Q53" s="569"/>
      <c r="R53" s="570">
        <v>4500</v>
      </c>
      <c r="S53" s="569"/>
      <c r="T53" s="570"/>
      <c r="U53" s="569"/>
      <c r="V53" s="570"/>
      <c r="W53" s="569"/>
      <c r="X53" s="570"/>
      <c r="Y53" s="569"/>
      <c r="Z53" s="570">
        <f t="shared" si="2"/>
        <v>3290.5555555555557</v>
      </c>
    </row>
    <row r="54" spans="1:26" s="572" customFormat="1" ht="13.5">
      <c r="A54" s="866">
        <v>2019</v>
      </c>
      <c r="B54" s="570">
        <v>4287.5</v>
      </c>
      <c r="C54" s="569"/>
      <c r="D54" s="570">
        <v>4400</v>
      </c>
      <c r="E54" s="569"/>
      <c r="F54" s="570">
        <v>4346.1499999999996</v>
      </c>
      <c r="G54" s="569"/>
      <c r="H54" s="570">
        <v>4525</v>
      </c>
      <c r="I54" s="569"/>
      <c r="J54" s="570">
        <v>5346.15</v>
      </c>
      <c r="K54" s="569"/>
      <c r="L54" s="570">
        <v>6833</v>
      </c>
      <c r="M54" s="569"/>
      <c r="N54" s="570">
        <v>6577</v>
      </c>
      <c r="O54" s="569"/>
      <c r="P54" s="570">
        <v>6970.5</v>
      </c>
      <c r="Q54" s="569"/>
      <c r="R54" s="570">
        <v>8649.5</v>
      </c>
      <c r="S54" s="569"/>
      <c r="T54" s="570">
        <v>8050</v>
      </c>
      <c r="U54" s="569"/>
      <c r="V54" s="570">
        <v>8329.33</v>
      </c>
      <c r="W54" s="569"/>
      <c r="X54" s="570"/>
      <c r="Y54" s="569"/>
      <c r="Z54" s="570">
        <f t="shared" si="2"/>
        <v>6210.3754545454549</v>
      </c>
    </row>
    <row r="55" spans="1:26" s="572" customFormat="1" ht="13.5">
      <c r="A55" s="866">
        <v>2020</v>
      </c>
      <c r="B55" s="570">
        <v>7890.909090909091</v>
      </c>
      <c r="C55" s="569"/>
      <c r="D55" s="570">
        <v>8175</v>
      </c>
      <c r="E55" s="569"/>
      <c r="F55" s="570">
        <v>8305.1666666666661</v>
      </c>
      <c r="G55" s="569"/>
      <c r="H55" s="570">
        <v>8938.9285714285706</v>
      </c>
      <c r="I55" s="569"/>
      <c r="J55" s="570">
        <v>9130</v>
      </c>
      <c r="K55" s="569"/>
      <c r="L55" s="570">
        <v>9986.2999999999993</v>
      </c>
      <c r="M55" s="569"/>
      <c r="N55" s="570">
        <v>10669.90909090909</v>
      </c>
      <c r="O55" s="569"/>
      <c r="P55" s="570">
        <v>11328.333333333334</v>
      </c>
      <c r="Q55" s="569"/>
      <c r="R55" s="570">
        <v>11860</v>
      </c>
      <c r="S55" s="569"/>
      <c r="T55" s="570"/>
      <c r="U55" s="569"/>
      <c r="V55" s="570"/>
      <c r="W55" s="569"/>
      <c r="X55" s="570"/>
      <c r="Y55" s="569"/>
      <c r="Z55" s="570">
        <f t="shared" si="2"/>
        <v>9587.1718614718611</v>
      </c>
    </row>
    <row r="56" spans="1:26" ht="13.5">
      <c r="A56" s="866">
        <v>2021</v>
      </c>
      <c r="B56" s="570"/>
      <c r="C56" s="569"/>
      <c r="D56" s="570">
        <v>18790</v>
      </c>
      <c r="E56" s="569"/>
      <c r="F56" s="570">
        <v>20147.5</v>
      </c>
      <c r="G56" s="569"/>
      <c r="H56" s="570">
        <v>20523.333333333332</v>
      </c>
      <c r="I56" s="569"/>
      <c r="J56" s="570">
        <v>18750</v>
      </c>
      <c r="K56" s="569"/>
      <c r="L56" s="570">
        <v>17339</v>
      </c>
      <c r="M56" s="569"/>
      <c r="N56" s="570"/>
      <c r="O56" s="569"/>
      <c r="P56" s="570">
        <v>16077</v>
      </c>
      <c r="Q56" s="569"/>
      <c r="R56" s="570">
        <v>16485</v>
      </c>
      <c r="S56" s="569"/>
      <c r="T56" s="570">
        <v>16553.75</v>
      </c>
      <c r="U56" s="569"/>
      <c r="V56" s="570">
        <v>17971.545454545456</v>
      </c>
      <c r="W56" s="569"/>
      <c r="X56" s="570">
        <v>19530.5</v>
      </c>
      <c r="Y56" s="569"/>
      <c r="Z56" s="570">
        <f t="shared" si="2"/>
        <v>18216.762878787878</v>
      </c>
    </row>
    <row r="57" spans="1:26" ht="13.5">
      <c r="A57" s="866">
        <v>2022</v>
      </c>
      <c r="B57" s="570">
        <v>21057.5</v>
      </c>
      <c r="C57" s="569"/>
      <c r="D57" s="570">
        <v>23279</v>
      </c>
      <c r="E57" s="569"/>
      <c r="F57" s="570">
        <v>27360.625</v>
      </c>
      <c r="G57" s="569"/>
      <c r="H57" s="570">
        <v>27750</v>
      </c>
      <c r="I57" s="569"/>
      <c r="J57" s="570">
        <v>31974.3125</v>
      </c>
      <c r="K57" s="569"/>
      <c r="L57" s="570">
        <v>29811.176470588234</v>
      </c>
      <c r="M57" s="569"/>
      <c r="N57" s="570">
        <v>28193.076923076922</v>
      </c>
      <c r="O57" s="569"/>
      <c r="P57" s="570">
        <v>30624.538461538461</v>
      </c>
      <c r="Q57" s="569"/>
      <c r="R57" s="570">
        <v>33823.333333333336</v>
      </c>
      <c r="S57" s="569"/>
      <c r="T57" s="570">
        <v>36772.5</v>
      </c>
      <c r="U57" s="569"/>
      <c r="V57" s="570">
        <v>40100</v>
      </c>
      <c r="W57" s="569"/>
      <c r="X57" s="570">
        <v>42393.333333333336</v>
      </c>
      <c r="Y57" s="569"/>
      <c r="Z57" s="570">
        <f t="shared" si="2"/>
        <v>31094.949668489189</v>
      </c>
    </row>
    <row r="58" spans="1:26" ht="13.5">
      <c r="A58" s="866">
        <v>2023</v>
      </c>
      <c r="B58" s="570">
        <v>49982</v>
      </c>
      <c r="C58" s="569"/>
      <c r="D58" s="570">
        <v>51500</v>
      </c>
      <c r="E58" s="569"/>
      <c r="F58" s="570">
        <v>51703.75</v>
      </c>
      <c r="G58" s="569"/>
      <c r="H58" s="570">
        <v>58720</v>
      </c>
      <c r="I58" s="569"/>
      <c r="J58" s="570">
        <v>67177.272727272721</v>
      </c>
      <c r="K58" s="569"/>
      <c r="L58" s="570">
        <v>53785</v>
      </c>
      <c r="M58" s="569"/>
      <c r="N58" s="570">
        <v>66700</v>
      </c>
      <c r="O58" s="569"/>
      <c r="P58" s="570">
        <v>82616.666666666672</v>
      </c>
      <c r="Q58" s="569"/>
      <c r="R58" s="570">
        <v>87000</v>
      </c>
      <c r="S58" s="569"/>
      <c r="T58" s="570">
        <v>95750</v>
      </c>
      <c r="U58" s="569"/>
      <c r="V58" s="570"/>
      <c r="W58" s="569"/>
      <c r="X58" s="570"/>
      <c r="Y58" s="569"/>
      <c r="Z58" s="570">
        <f t="shared" si="2"/>
        <v>66493.468939393948</v>
      </c>
    </row>
    <row r="59" spans="1:26" ht="13.5">
      <c r="A59" s="867">
        <v>2024</v>
      </c>
      <c r="B59" s="573"/>
      <c r="C59" s="561"/>
      <c r="D59" s="573">
        <v>157000</v>
      </c>
      <c r="E59" s="561"/>
      <c r="F59" s="573">
        <v>151266.66666666666</v>
      </c>
      <c r="G59" s="561"/>
      <c r="H59" s="573">
        <v>142000</v>
      </c>
      <c r="I59" s="561"/>
      <c r="J59" s="573">
        <v>147368.42105263157</v>
      </c>
      <c r="K59" s="561"/>
      <c r="L59" s="573">
        <v>166012.5</v>
      </c>
      <c r="M59" s="561"/>
      <c r="N59" s="573">
        <v>166050</v>
      </c>
      <c r="O59" s="561"/>
      <c r="P59" s="573">
        <v>140458.33333333334</v>
      </c>
      <c r="Q59" s="561"/>
      <c r="R59" s="573">
        <v>136714.28571428571</v>
      </c>
      <c r="S59" s="561"/>
      <c r="T59" s="573">
        <v>148125</v>
      </c>
      <c r="U59" s="561"/>
      <c r="V59" s="573">
        <v>165750</v>
      </c>
      <c r="W59" s="561"/>
      <c r="X59" s="573">
        <v>169750</v>
      </c>
      <c r="Y59" s="561"/>
      <c r="Z59" s="573">
        <f t="shared" si="2"/>
        <v>153681.38243335611</v>
      </c>
    </row>
  </sheetData>
  <mergeCells count="8">
    <mergeCell ref="A46:Z46"/>
    <mergeCell ref="A47:Z47"/>
    <mergeCell ref="A2:Z2"/>
    <mergeCell ref="A3:Z3"/>
    <mergeCell ref="A4:Z4"/>
    <mergeCell ref="A5:Z5"/>
    <mergeCell ref="A44:Z44"/>
    <mergeCell ref="A45:Z45"/>
  </mergeCells>
  <hyperlinks>
    <hyperlink ref="Z1" location="Indice!A1" display="VOLVER"/>
  </hyperlinks>
  <printOptions horizontalCentered="1" verticalCentered="1" gridLinesSet="0"/>
  <pageMargins left="0.75" right="0.75" top="1" bottom="1" header="0" footer="0"/>
  <pageSetup paperSize="9" scale="80" orientation="portrait" horizontalDpi="1200" verticalDpi="18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9"/>
  <sheetViews>
    <sheetView showGridLines="0" zoomScaleNormal="100" workbookViewId="0">
      <selection activeCell="D51" sqref="D51"/>
    </sheetView>
  </sheetViews>
  <sheetFormatPr baseColWidth="10" defaultRowHeight="12.75"/>
  <cols>
    <col min="1" max="1" width="7.42578125" style="530" customWidth="1"/>
    <col min="2" max="2" width="6" style="530" customWidth="1"/>
    <col min="3" max="3" width="3.5703125" style="575" customWidth="1"/>
    <col min="4" max="4" width="6.5703125" style="530" customWidth="1"/>
    <col min="5" max="5" width="3.5703125" style="575" customWidth="1"/>
    <col min="6" max="6" width="6.5703125" style="530" customWidth="1"/>
    <col min="7" max="7" width="3.5703125" style="575" customWidth="1"/>
    <col min="8" max="8" width="6.5703125" style="530" customWidth="1"/>
    <col min="9" max="9" width="3.5703125" style="575" customWidth="1"/>
    <col min="10" max="10" width="6.5703125" style="530" customWidth="1"/>
    <col min="11" max="11" width="3.5703125" style="575" customWidth="1"/>
    <col min="12" max="12" width="6.5703125" style="530" customWidth="1"/>
    <col min="13" max="13" width="3.5703125" style="575" customWidth="1"/>
    <col min="14" max="14" width="6.5703125" style="530" customWidth="1"/>
    <col min="15" max="15" width="3.5703125" style="575" customWidth="1"/>
    <col min="16" max="16" width="6.5703125" style="530" customWidth="1"/>
    <col min="17" max="17" width="3.5703125" style="575" customWidth="1"/>
    <col min="18" max="18" width="6.5703125" style="530" customWidth="1"/>
    <col min="19" max="19" width="3.5703125" style="575" customWidth="1"/>
    <col min="20" max="20" width="6.5703125" style="530" customWidth="1"/>
    <col min="21" max="21" width="3.5703125" style="575" customWidth="1"/>
    <col min="22" max="22" width="6.5703125" style="530" customWidth="1"/>
    <col min="23" max="23" width="3.5703125" style="575" customWidth="1"/>
    <col min="24" max="24" width="6.5703125" style="530" customWidth="1"/>
    <col min="25" max="25" width="3.5703125" style="575" customWidth="1"/>
    <col min="26" max="26" width="6.5703125" style="530" customWidth="1"/>
    <col min="27" max="256" width="10.85546875" style="530"/>
    <col min="257" max="257" width="7.42578125" style="530" customWidth="1"/>
    <col min="258" max="258" width="6" style="530" customWidth="1"/>
    <col min="259" max="259" width="2.5703125" style="530" customWidth="1"/>
    <col min="260" max="260" width="5.85546875" style="530" customWidth="1"/>
    <col min="261" max="261" width="2.5703125" style="530" customWidth="1"/>
    <col min="262" max="262" width="5.85546875" style="530" customWidth="1"/>
    <col min="263" max="263" width="2.5703125" style="530" customWidth="1"/>
    <col min="264" max="264" width="5.85546875" style="530" customWidth="1"/>
    <col min="265" max="265" width="2.5703125" style="530" customWidth="1"/>
    <col min="266" max="266" width="5.85546875" style="530" customWidth="1"/>
    <col min="267" max="267" width="2.5703125" style="530" customWidth="1"/>
    <col min="268" max="268" width="5.85546875" style="530" customWidth="1"/>
    <col min="269" max="269" width="2.5703125" style="530" customWidth="1"/>
    <col min="270" max="270" width="5.85546875" style="530" customWidth="1"/>
    <col min="271" max="271" width="2.5703125" style="530" customWidth="1"/>
    <col min="272" max="272" width="5.85546875" style="530" customWidth="1"/>
    <col min="273" max="273" width="2.5703125" style="530" customWidth="1"/>
    <col min="274" max="274" width="5.85546875" style="530" customWidth="1"/>
    <col min="275" max="275" width="2.5703125" style="530" customWidth="1"/>
    <col min="276" max="276" width="5.85546875" style="530" customWidth="1"/>
    <col min="277" max="277" width="2.5703125" style="530" customWidth="1"/>
    <col min="278" max="278" width="5.85546875" style="530" customWidth="1"/>
    <col min="279" max="279" width="2.5703125" style="530" customWidth="1"/>
    <col min="280" max="280" width="5.85546875" style="530" customWidth="1"/>
    <col min="281" max="281" width="2.5703125" style="530" customWidth="1"/>
    <col min="282" max="282" width="5.85546875" style="530" customWidth="1"/>
    <col min="283" max="512" width="10.85546875" style="530"/>
    <col min="513" max="513" width="7.42578125" style="530" customWidth="1"/>
    <col min="514" max="514" width="6" style="530" customWidth="1"/>
    <col min="515" max="515" width="2.5703125" style="530" customWidth="1"/>
    <col min="516" max="516" width="5.85546875" style="530" customWidth="1"/>
    <col min="517" max="517" width="2.5703125" style="530" customWidth="1"/>
    <col min="518" max="518" width="5.85546875" style="530" customWidth="1"/>
    <col min="519" max="519" width="2.5703125" style="530" customWidth="1"/>
    <col min="520" max="520" width="5.85546875" style="530" customWidth="1"/>
    <col min="521" max="521" width="2.5703125" style="530" customWidth="1"/>
    <col min="522" max="522" width="5.85546875" style="530" customWidth="1"/>
    <col min="523" max="523" width="2.5703125" style="530" customWidth="1"/>
    <col min="524" max="524" width="5.85546875" style="530" customWidth="1"/>
    <col min="525" max="525" width="2.5703125" style="530" customWidth="1"/>
    <col min="526" max="526" width="5.85546875" style="530" customWidth="1"/>
    <col min="527" max="527" width="2.5703125" style="530" customWidth="1"/>
    <col min="528" max="528" width="5.85546875" style="530" customWidth="1"/>
    <col min="529" max="529" width="2.5703125" style="530" customWidth="1"/>
    <col min="530" max="530" width="5.85546875" style="530" customWidth="1"/>
    <col min="531" max="531" width="2.5703125" style="530" customWidth="1"/>
    <col min="532" max="532" width="5.85546875" style="530" customWidth="1"/>
    <col min="533" max="533" width="2.5703125" style="530" customWidth="1"/>
    <col min="534" max="534" width="5.85546875" style="530" customWidth="1"/>
    <col min="535" max="535" width="2.5703125" style="530" customWidth="1"/>
    <col min="536" max="536" width="5.85546875" style="530" customWidth="1"/>
    <col min="537" max="537" width="2.5703125" style="530" customWidth="1"/>
    <col min="538" max="538" width="5.85546875" style="530" customWidth="1"/>
    <col min="539" max="768" width="10.85546875" style="530"/>
    <col min="769" max="769" width="7.42578125" style="530" customWidth="1"/>
    <col min="770" max="770" width="6" style="530" customWidth="1"/>
    <col min="771" max="771" width="2.5703125" style="530" customWidth="1"/>
    <col min="772" max="772" width="5.85546875" style="530" customWidth="1"/>
    <col min="773" max="773" width="2.5703125" style="530" customWidth="1"/>
    <col min="774" max="774" width="5.85546875" style="530" customWidth="1"/>
    <col min="775" max="775" width="2.5703125" style="530" customWidth="1"/>
    <col min="776" max="776" width="5.85546875" style="530" customWidth="1"/>
    <col min="777" max="777" width="2.5703125" style="530" customWidth="1"/>
    <col min="778" max="778" width="5.85546875" style="530" customWidth="1"/>
    <col min="779" max="779" width="2.5703125" style="530" customWidth="1"/>
    <col min="780" max="780" width="5.85546875" style="530" customWidth="1"/>
    <col min="781" max="781" width="2.5703125" style="530" customWidth="1"/>
    <col min="782" max="782" width="5.85546875" style="530" customWidth="1"/>
    <col min="783" max="783" width="2.5703125" style="530" customWidth="1"/>
    <col min="784" max="784" width="5.85546875" style="530" customWidth="1"/>
    <col min="785" max="785" width="2.5703125" style="530" customWidth="1"/>
    <col min="786" max="786" width="5.85546875" style="530" customWidth="1"/>
    <col min="787" max="787" width="2.5703125" style="530" customWidth="1"/>
    <col min="788" max="788" width="5.85546875" style="530" customWidth="1"/>
    <col min="789" max="789" width="2.5703125" style="530" customWidth="1"/>
    <col min="790" max="790" width="5.85546875" style="530" customWidth="1"/>
    <col min="791" max="791" width="2.5703125" style="530" customWidth="1"/>
    <col min="792" max="792" width="5.85546875" style="530" customWidth="1"/>
    <col min="793" max="793" width="2.5703125" style="530" customWidth="1"/>
    <col min="794" max="794" width="5.85546875" style="530" customWidth="1"/>
    <col min="795" max="1024" width="10.85546875" style="530"/>
    <col min="1025" max="1025" width="7.42578125" style="530" customWidth="1"/>
    <col min="1026" max="1026" width="6" style="530" customWidth="1"/>
    <col min="1027" max="1027" width="2.5703125" style="530" customWidth="1"/>
    <col min="1028" max="1028" width="5.85546875" style="530" customWidth="1"/>
    <col min="1029" max="1029" width="2.5703125" style="530" customWidth="1"/>
    <col min="1030" max="1030" width="5.85546875" style="530" customWidth="1"/>
    <col min="1031" max="1031" width="2.5703125" style="530" customWidth="1"/>
    <col min="1032" max="1032" width="5.85546875" style="530" customWidth="1"/>
    <col min="1033" max="1033" width="2.5703125" style="530" customWidth="1"/>
    <col min="1034" max="1034" width="5.85546875" style="530" customWidth="1"/>
    <col min="1035" max="1035" width="2.5703125" style="530" customWidth="1"/>
    <col min="1036" max="1036" width="5.85546875" style="530" customWidth="1"/>
    <col min="1037" max="1037" width="2.5703125" style="530" customWidth="1"/>
    <col min="1038" max="1038" width="5.85546875" style="530" customWidth="1"/>
    <col min="1039" max="1039" width="2.5703125" style="530" customWidth="1"/>
    <col min="1040" max="1040" width="5.85546875" style="530" customWidth="1"/>
    <col min="1041" max="1041" width="2.5703125" style="530" customWidth="1"/>
    <col min="1042" max="1042" width="5.85546875" style="530" customWidth="1"/>
    <col min="1043" max="1043" width="2.5703125" style="530" customWidth="1"/>
    <col min="1044" max="1044" width="5.85546875" style="530" customWidth="1"/>
    <col min="1045" max="1045" width="2.5703125" style="530" customWidth="1"/>
    <col min="1046" max="1046" width="5.85546875" style="530" customWidth="1"/>
    <col min="1047" max="1047" width="2.5703125" style="530" customWidth="1"/>
    <col min="1048" max="1048" width="5.85546875" style="530" customWidth="1"/>
    <col min="1049" max="1049" width="2.5703125" style="530" customWidth="1"/>
    <col min="1050" max="1050" width="5.85546875" style="530" customWidth="1"/>
    <col min="1051" max="1280" width="10.85546875" style="530"/>
    <col min="1281" max="1281" width="7.42578125" style="530" customWidth="1"/>
    <col min="1282" max="1282" width="6" style="530" customWidth="1"/>
    <col min="1283" max="1283" width="2.5703125" style="530" customWidth="1"/>
    <col min="1284" max="1284" width="5.85546875" style="530" customWidth="1"/>
    <col min="1285" max="1285" width="2.5703125" style="530" customWidth="1"/>
    <col min="1286" max="1286" width="5.85546875" style="530" customWidth="1"/>
    <col min="1287" max="1287" width="2.5703125" style="530" customWidth="1"/>
    <col min="1288" max="1288" width="5.85546875" style="530" customWidth="1"/>
    <col min="1289" max="1289" width="2.5703125" style="530" customWidth="1"/>
    <col min="1290" max="1290" width="5.85546875" style="530" customWidth="1"/>
    <col min="1291" max="1291" width="2.5703125" style="530" customWidth="1"/>
    <col min="1292" max="1292" width="5.85546875" style="530" customWidth="1"/>
    <col min="1293" max="1293" width="2.5703125" style="530" customWidth="1"/>
    <col min="1294" max="1294" width="5.85546875" style="530" customWidth="1"/>
    <col min="1295" max="1295" width="2.5703125" style="530" customWidth="1"/>
    <col min="1296" max="1296" width="5.85546875" style="530" customWidth="1"/>
    <col min="1297" max="1297" width="2.5703125" style="530" customWidth="1"/>
    <col min="1298" max="1298" width="5.85546875" style="530" customWidth="1"/>
    <col min="1299" max="1299" width="2.5703125" style="530" customWidth="1"/>
    <col min="1300" max="1300" width="5.85546875" style="530" customWidth="1"/>
    <col min="1301" max="1301" width="2.5703125" style="530" customWidth="1"/>
    <col min="1302" max="1302" width="5.85546875" style="530" customWidth="1"/>
    <col min="1303" max="1303" width="2.5703125" style="530" customWidth="1"/>
    <col min="1304" max="1304" width="5.85546875" style="530" customWidth="1"/>
    <col min="1305" max="1305" width="2.5703125" style="530" customWidth="1"/>
    <col min="1306" max="1306" width="5.85546875" style="530" customWidth="1"/>
    <col min="1307" max="1536" width="10.85546875" style="530"/>
    <col min="1537" max="1537" width="7.42578125" style="530" customWidth="1"/>
    <col min="1538" max="1538" width="6" style="530" customWidth="1"/>
    <col min="1539" max="1539" width="2.5703125" style="530" customWidth="1"/>
    <col min="1540" max="1540" width="5.85546875" style="530" customWidth="1"/>
    <col min="1541" max="1541" width="2.5703125" style="530" customWidth="1"/>
    <col min="1542" max="1542" width="5.85546875" style="530" customWidth="1"/>
    <col min="1543" max="1543" width="2.5703125" style="530" customWidth="1"/>
    <col min="1544" max="1544" width="5.85546875" style="530" customWidth="1"/>
    <col min="1545" max="1545" width="2.5703125" style="530" customWidth="1"/>
    <col min="1546" max="1546" width="5.85546875" style="530" customWidth="1"/>
    <col min="1547" max="1547" width="2.5703125" style="530" customWidth="1"/>
    <col min="1548" max="1548" width="5.85546875" style="530" customWidth="1"/>
    <col min="1549" max="1549" width="2.5703125" style="530" customWidth="1"/>
    <col min="1550" max="1550" width="5.85546875" style="530" customWidth="1"/>
    <col min="1551" max="1551" width="2.5703125" style="530" customWidth="1"/>
    <col min="1552" max="1552" width="5.85546875" style="530" customWidth="1"/>
    <col min="1553" max="1553" width="2.5703125" style="530" customWidth="1"/>
    <col min="1554" max="1554" width="5.85546875" style="530" customWidth="1"/>
    <col min="1555" max="1555" width="2.5703125" style="530" customWidth="1"/>
    <col min="1556" max="1556" width="5.85546875" style="530" customWidth="1"/>
    <col min="1557" max="1557" width="2.5703125" style="530" customWidth="1"/>
    <col min="1558" max="1558" width="5.85546875" style="530" customWidth="1"/>
    <col min="1559" max="1559" width="2.5703125" style="530" customWidth="1"/>
    <col min="1560" max="1560" width="5.85546875" style="530" customWidth="1"/>
    <col min="1561" max="1561" width="2.5703125" style="530" customWidth="1"/>
    <col min="1562" max="1562" width="5.85546875" style="530" customWidth="1"/>
    <col min="1563" max="1792" width="10.85546875" style="530"/>
    <col min="1793" max="1793" width="7.42578125" style="530" customWidth="1"/>
    <col min="1794" max="1794" width="6" style="530" customWidth="1"/>
    <col min="1795" max="1795" width="2.5703125" style="530" customWidth="1"/>
    <col min="1796" max="1796" width="5.85546875" style="530" customWidth="1"/>
    <col min="1797" max="1797" width="2.5703125" style="530" customWidth="1"/>
    <col min="1798" max="1798" width="5.85546875" style="530" customWidth="1"/>
    <col min="1799" max="1799" width="2.5703125" style="530" customWidth="1"/>
    <col min="1800" max="1800" width="5.85546875" style="530" customWidth="1"/>
    <col min="1801" max="1801" width="2.5703125" style="530" customWidth="1"/>
    <col min="1802" max="1802" width="5.85546875" style="530" customWidth="1"/>
    <col min="1803" max="1803" width="2.5703125" style="530" customWidth="1"/>
    <col min="1804" max="1804" width="5.85546875" style="530" customWidth="1"/>
    <col min="1805" max="1805" width="2.5703125" style="530" customWidth="1"/>
    <col min="1806" max="1806" width="5.85546875" style="530" customWidth="1"/>
    <col min="1807" max="1807" width="2.5703125" style="530" customWidth="1"/>
    <col min="1808" max="1808" width="5.85546875" style="530" customWidth="1"/>
    <col min="1809" max="1809" width="2.5703125" style="530" customWidth="1"/>
    <col min="1810" max="1810" width="5.85546875" style="530" customWidth="1"/>
    <col min="1811" max="1811" width="2.5703125" style="530" customWidth="1"/>
    <col min="1812" max="1812" width="5.85546875" style="530" customWidth="1"/>
    <col min="1813" max="1813" width="2.5703125" style="530" customWidth="1"/>
    <col min="1814" max="1814" width="5.85546875" style="530" customWidth="1"/>
    <col min="1815" max="1815" width="2.5703125" style="530" customWidth="1"/>
    <col min="1816" max="1816" width="5.85546875" style="530" customWidth="1"/>
    <col min="1817" max="1817" width="2.5703125" style="530" customWidth="1"/>
    <col min="1818" max="1818" width="5.85546875" style="530" customWidth="1"/>
    <col min="1819" max="2048" width="10.85546875" style="530"/>
    <col min="2049" max="2049" width="7.42578125" style="530" customWidth="1"/>
    <col min="2050" max="2050" width="6" style="530" customWidth="1"/>
    <col min="2051" max="2051" width="2.5703125" style="530" customWidth="1"/>
    <col min="2052" max="2052" width="5.85546875" style="530" customWidth="1"/>
    <col min="2053" max="2053" width="2.5703125" style="530" customWidth="1"/>
    <col min="2054" max="2054" width="5.85546875" style="530" customWidth="1"/>
    <col min="2055" max="2055" width="2.5703125" style="530" customWidth="1"/>
    <col min="2056" max="2056" width="5.85546875" style="530" customWidth="1"/>
    <col min="2057" max="2057" width="2.5703125" style="530" customWidth="1"/>
    <col min="2058" max="2058" width="5.85546875" style="530" customWidth="1"/>
    <col min="2059" max="2059" width="2.5703125" style="530" customWidth="1"/>
    <col min="2060" max="2060" width="5.85546875" style="530" customWidth="1"/>
    <col min="2061" max="2061" width="2.5703125" style="530" customWidth="1"/>
    <col min="2062" max="2062" width="5.85546875" style="530" customWidth="1"/>
    <col min="2063" max="2063" width="2.5703125" style="530" customWidth="1"/>
    <col min="2064" max="2064" width="5.85546875" style="530" customWidth="1"/>
    <col min="2065" max="2065" width="2.5703125" style="530" customWidth="1"/>
    <col min="2066" max="2066" width="5.85546875" style="530" customWidth="1"/>
    <col min="2067" max="2067" width="2.5703125" style="530" customWidth="1"/>
    <col min="2068" max="2068" width="5.85546875" style="530" customWidth="1"/>
    <col min="2069" max="2069" width="2.5703125" style="530" customWidth="1"/>
    <col min="2070" max="2070" width="5.85546875" style="530" customWidth="1"/>
    <col min="2071" max="2071" width="2.5703125" style="530" customWidth="1"/>
    <col min="2072" max="2072" width="5.85546875" style="530" customWidth="1"/>
    <col min="2073" max="2073" width="2.5703125" style="530" customWidth="1"/>
    <col min="2074" max="2074" width="5.85546875" style="530" customWidth="1"/>
    <col min="2075" max="2304" width="10.85546875" style="530"/>
    <col min="2305" max="2305" width="7.42578125" style="530" customWidth="1"/>
    <col min="2306" max="2306" width="6" style="530" customWidth="1"/>
    <col min="2307" max="2307" width="2.5703125" style="530" customWidth="1"/>
    <col min="2308" max="2308" width="5.85546875" style="530" customWidth="1"/>
    <col min="2309" max="2309" width="2.5703125" style="530" customWidth="1"/>
    <col min="2310" max="2310" width="5.85546875" style="530" customWidth="1"/>
    <col min="2311" max="2311" width="2.5703125" style="530" customWidth="1"/>
    <col min="2312" max="2312" width="5.85546875" style="530" customWidth="1"/>
    <col min="2313" max="2313" width="2.5703125" style="530" customWidth="1"/>
    <col min="2314" max="2314" width="5.85546875" style="530" customWidth="1"/>
    <col min="2315" max="2315" width="2.5703125" style="530" customWidth="1"/>
    <col min="2316" max="2316" width="5.85546875" style="530" customWidth="1"/>
    <col min="2317" max="2317" width="2.5703125" style="530" customWidth="1"/>
    <col min="2318" max="2318" width="5.85546875" style="530" customWidth="1"/>
    <col min="2319" max="2319" width="2.5703125" style="530" customWidth="1"/>
    <col min="2320" max="2320" width="5.85546875" style="530" customWidth="1"/>
    <col min="2321" max="2321" width="2.5703125" style="530" customWidth="1"/>
    <col min="2322" max="2322" width="5.85546875" style="530" customWidth="1"/>
    <col min="2323" max="2323" width="2.5703125" style="530" customWidth="1"/>
    <col min="2324" max="2324" width="5.85546875" style="530" customWidth="1"/>
    <col min="2325" max="2325" width="2.5703125" style="530" customWidth="1"/>
    <col min="2326" max="2326" width="5.85546875" style="530" customWidth="1"/>
    <col min="2327" max="2327" width="2.5703125" style="530" customWidth="1"/>
    <col min="2328" max="2328" width="5.85546875" style="530" customWidth="1"/>
    <col min="2329" max="2329" width="2.5703125" style="530" customWidth="1"/>
    <col min="2330" max="2330" width="5.85546875" style="530" customWidth="1"/>
    <col min="2331" max="2560" width="10.85546875" style="530"/>
    <col min="2561" max="2561" width="7.42578125" style="530" customWidth="1"/>
    <col min="2562" max="2562" width="6" style="530" customWidth="1"/>
    <col min="2563" max="2563" width="2.5703125" style="530" customWidth="1"/>
    <col min="2564" max="2564" width="5.85546875" style="530" customWidth="1"/>
    <col min="2565" max="2565" width="2.5703125" style="530" customWidth="1"/>
    <col min="2566" max="2566" width="5.85546875" style="530" customWidth="1"/>
    <col min="2567" max="2567" width="2.5703125" style="530" customWidth="1"/>
    <col min="2568" max="2568" width="5.85546875" style="530" customWidth="1"/>
    <col min="2569" max="2569" width="2.5703125" style="530" customWidth="1"/>
    <col min="2570" max="2570" width="5.85546875" style="530" customWidth="1"/>
    <col min="2571" max="2571" width="2.5703125" style="530" customWidth="1"/>
    <col min="2572" max="2572" width="5.85546875" style="530" customWidth="1"/>
    <col min="2573" max="2573" width="2.5703125" style="530" customWidth="1"/>
    <col min="2574" max="2574" width="5.85546875" style="530" customWidth="1"/>
    <col min="2575" max="2575" width="2.5703125" style="530" customWidth="1"/>
    <col min="2576" max="2576" width="5.85546875" style="530" customWidth="1"/>
    <col min="2577" max="2577" width="2.5703125" style="530" customWidth="1"/>
    <col min="2578" max="2578" width="5.85546875" style="530" customWidth="1"/>
    <col min="2579" max="2579" width="2.5703125" style="530" customWidth="1"/>
    <col min="2580" max="2580" width="5.85546875" style="530" customWidth="1"/>
    <col min="2581" max="2581" width="2.5703125" style="530" customWidth="1"/>
    <col min="2582" max="2582" width="5.85546875" style="530" customWidth="1"/>
    <col min="2583" max="2583" width="2.5703125" style="530" customWidth="1"/>
    <col min="2584" max="2584" width="5.85546875" style="530" customWidth="1"/>
    <col min="2585" max="2585" width="2.5703125" style="530" customWidth="1"/>
    <col min="2586" max="2586" width="5.85546875" style="530" customWidth="1"/>
    <col min="2587" max="2816" width="10.85546875" style="530"/>
    <col min="2817" max="2817" width="7.42578125" style="530" customWidth="1"/>
    <col min="2818" max="2818" width="6" style="530" customWidth="1"/>
    <col min="2819" max="2819" width="2.5703125" style="530" customWidth="1"/>
    <col min="2820" max="2820" width="5.85546875" style="530" customWidth="1"/>
    <col min="2821" max="2821" width="2.5703125" style="530" customWidth="1"/>
    <col min="2822" max="2822" width="5.85546875" style="530" customWidth="1"/>
    <col min="2823" max="2823" width="2.5703125" style="530" customWidth="1"/>
    <col min="2824" max="2824" width="5.85546875" style="530" customWidth="1"/>
    <col min="2825" max="2825" width="2.5703125" style="530" customWidth="1"/>
    <col min="2826" max="2826" width="5.85546875" style="530" customWidth="1"/>
    <col min="2827" max="2827" width="2.5703125" style="530" customWidth="1"/>
    <col min="2828" max="2828" width="5.85546875" style="530" customWidth="1"/>
    <col min="2829" max="2829" width="2.5703125" style="530" customWidth="1"/>
    <col min="2830" max="2830" width="5.85546875" style="530" customWidth="1"/>
    <col min="2831" max="2831" width="2.5703125" style="530" customWidth="1"/>
    <col min="2832" max="2832" width="5.85546875" style="530" customWidth="1"/>
    <col min="2833" max="2833" width="2.5703125" style="530" customWidth="1"/>
    <col min="2834" max="2834" width="5.85546875" style="530" customWidth="1"/>
    <col min="2835" max="2835" width="2.5703125" style="530" customWidth="1"/>
    <col min="2836" max="2836" width="5.85546875" style="530" customWidth="1"/>
    <col min="2837" max="2837" width="2.5703125" style="530" customWidth="1"/>
    <col min="2838" max="2838" width="5.85546875" style="530" customWidth="1"/>
    <col min="2839" max="2839" width="2.5703125" style="530" customWidth="1"/>
    <col min="2840" max="2840" width="5.85546875" style="530" customWidth="1"/>
    <col min="2841" max="2841" width="2.5703125" style="530" customWidth="1"/>
    <col min="2842" max="2842" width="5.85546875" style="530" customWidth="1"/>
    <col min="2843" max="3072" width="10.85546875" style="530"/>
    <col min="3073" max="3073" width="7.42578125" style="530" customWidth="1"/>
    <col min="3074" max="3074" width="6" style="530" customWidth="1"/>
    <col min="3075" max="3075" width="2.5703125" style="530" customWidth="1"/>
    <col min="3076" max="3076" width="5.85546875" style="530" customWidth="1"/>
    <col min="3077" max="3077" width="2.5703125" style="530" customWidth="1"/>
    <col min="3078" max="3078" width="5.85546875" style="530" customWidth="1"/>
    <col min="3079" max="3079" width="2.5703125" style="530" customWidth="1"/>
    <col min="3080" max="3080" width="5.85546875" style="530" customWidth="1"/>
    <col min="3081" max="3081" width="2.5703125" style="530" customWidth="1"/>
    <col min="3082" max="3082" width="5.85546875" style="530" customWidth="1"/>
    <col min="3083" max="3083" width="2.5703125" style="530" customWidth="1"/>
    <col min="3084" max="3084" width="5.85546875" style="530" customWidth="1"/>
    <col min="3085" max="3085" width="2.5703125" style="530" customWidth="1"/>
    <col min="3086" max="3086" width="5.85546875" style="530" customWidth="1"/>
    <col min="3087" max="3087" width="2.5703125" style="530" customWidth="1"/>
    <col min="3088" max="3088" width="5.85546875" style="530" customWidth="1"/>
    <col min="3089" max="3089" width="2.5703125" style="530" customWidth="1"/>
    <col min="3090" max="3090" width="5.85546875" style="530" customWidth="1"/>
    <col min="3091" max="3091" width="2.5703125" style="530" customWidth="1"/>
    <col min="3092" max="3092" width="5.85546875" style="530" customWidth="1"/>
    <col min="3093" max="3093" width="2.5703125" style="530" customWidth="1"/>
    <col min="3094" max="3094" width="5.85546875" style="530" customWidth="1"/>
    <col min="3095" max="3095" width="2.5703125" style="530" customWidth="1"/>
    <col min="3096" max="3096" width="5.85546875" style="530" customWidth="1"/>
    <col min="3097" max="3097" width="2.5703125" style="530" customWidth="1"/>
    <col min="3098" max="3098" width="5.85546875" style="530" customWidth="1"/>
    <col min="3099" max="3328" width="10.85546875" style="530"/>
    <col min="3329" max="3329" width="7.42578125" style="530" customWidth="1"/>
    <col min="3330" max="3330" width="6" style="530" customWidth="1"/>
    <col min="3331" max="3331" width="2.5703125" style="530" customWidth="1"/>
    <col min="3332" max="3332" width="5.85546875" style="530" customWidth="1"/>
    <col min="3333" max="3333" width="2.5703125" style="530" customWidth="1"/>
    <col min="3334" max="3334" width="5.85546875" style="530" customWidth="1"/>
    <col min="3335" max="3335" width="2.5703125" style="530" customWidth="1"/>
    <col min="3336" max="3336" width="5.85546875" style="530" customWidth="1"/>
    <col min="3337" max="3337" width="2.5703125" style="530" customWidth="1"/>
    <col min="3338" max="3338" width="5.85546875" style="530" customWidth="1"/>
    <col min="3339" max="3339" width="2.5703125" style="530" customWidth="1"/>
    <col min="3340" max="3340" width="5.85546875" style="530" customWidth="1"/>
    <col min="3341" max="3341" width="2.5703125" style="530" customWidth="1"/>
    <col min="3342" max="3342" width="5.85546875" style="530" customWidth="1"/>
    <col min="3343" max="3343" width="2.5703125" style="530" customWidth="1"/>
    <col min="3344" max="3344" width="5.85546875" style="530" customWidth="1"/>
    <col min="3345" max="3345" width="2.5703125" style="530" customWidth="1"/>
    <col min="3346" max="3346" width="5.85546875" style="530" customWidth="1"/>
    <col min="3347" max="3347" width="2.5703125" style="530" customWidth="1"/>
    <col min="3348" max="3348" width="5.85546875" style="530" customWidth="1"/>
    <col min="3349" max="3349" width="2.5703125" style="530" customWidth="1"/>
    <col min="3350" max="3350" width="5.85546875" style="530" customWidth="1"/>
    <col min="3351" max="3351" width="2.5703125" style="530" customWidth="1"/>
    <col min="3352" max="3352" width="5.85546875" style="530" customWidth="1"/>
    <col min="3353" max="3353" width="2.5703125" style="530" customWidth="1"/>
    <col min="3354" max="3354" width="5.85546875" style="530" customWidth="1"/>
    <col min="3355" max="3584" width="10.85546875" style="530"/>
    <col min="3585" max="3585" width="7.42578125" style="530" customWidth="1"/>
    <col min="3586" max="3586" width="6" style="530" customWidth="1"/>
    <col min="3587" max="3587" width="2.5703125" style="530" customWidth="1"/>
    <col min="3588" max="3588" width="5.85546875" style="530" customWidth="1"/>
    <col min="3589" max="3589" width="2.5703125" style="530" customWidth="1"/>
    <col min="3590" max="3590" width="5.85546875" style="530" customWidth="1"/>
    <col min="3591" max="3591" width="2.5703125" style="530" customWidth="1"/>
    <col min="3592" max="3592" width="5.85546875" style="530" customWidth="1"/>
    <col min="3593" max="3593" width="2.5703125" style="530" customWidth="1"/>
    <col min="3594" max="3594" width="5.85546875" style="530" customWidth="1"/>
    <col min="3595" max="3595" width="2.5703125" style="530" customWidth="1"/>
    <col min="3596" max="3596" width="5.85546875" style="530" customWidth="1"/>
    <col min="3597" max="3597" width="2.5703125" style="530" customWidth="1"/>
    <col min="3598" max="3598" width="5.85546875" style="530" customWidth="1"/>
    <col min="3599" max="3599" width="2.5703125" style="530" customWidth="1"/>
    <col min="3600" max="3600" width="5.85546875" style="530" customWidth="1"/>
    <col min="3601" max="3601" width="2.5703125" style="530" customWidth="1"/>
    <col min="3602" max="3602" width="5.85546875" style="530" customWidth="1"/>
    <col min="3603" max="3603" width="2.5703125" style="530" customWidth="1"/>
    <col min="3604" max="3604" width="5.85546875" style="530" customWidth="1"/>
    <col min="3605" max="3605" width="2.5703125" style="530" customWidth="1"/>
    <col min="3606" max="3606" width="5.85546875" style="530" customWidth="1"/>
    <col min="3607" max="3607" width="2.5703125" style="530" customWidth="1"/>
    <col min="3608" max="3608" width="5.85546875" style="530" customWidth="1"/>
    <col min="3609" max="3609" width="2.5703125" style="530" customWidth="1"/>
    <col min="3610" max="3610" width="5.85546875" style="530" customWidth="1"/>
    <col min="3611" max="3840" width="10.85546875" style="530"/>
    <col min="3841" max="3841" width="7.42578125" style="530" customWidth="1"/>
    <col min="3842" max="3842" width="6" style="530" customWidth="1"/>
    <col min="3843" max="3843" width="2.5703125" style="530" customWidth="1"/>
    <col min="3844" max="3844" width="5.85546875" style="530" customWidth="1"/>
    <col min="3845" max="3845" width="2.5703125" style="530" customWidth="1"/>
    <col min="3846" max="3846" width="5.85546875" style="530" customWidth="1"/>
    <col min="3847" max="3847" width="2.5703125" style="530" customWidth="1"/>
    <col min="3848" max="3848" width="5.85546875" style="530" customWidth="1"/>
    <col min="3849" max="3849" width="2.5703125" style="530" customWidth="1"/>
    <col min="3850" max="3850" width="5.85546875" style="530" customWidth="1"/>
    <col min="3851" max="3851" width="2.5703125" style="530" customWidth="1"/>
    <col min="3852" max="3852" width="5.85546875" style="530" customWidth="1"/>
    <col min="3853" max="3853" width="2.5703125" style="530" customWidth="1"/>
    <col min="3854" max="3854" width="5.85546875" style="530" customWidth="1"/>
    <col min="3855" max="3855" width="2.5703125" style="530" customWidth="1"/>
    <col min="3856" max="3856" width="5.85546875" style="530" customWidth="1"/>
    <col min="3857" max="3857" width="2.5703125" style="530" customWidth="1"/>
    <col min="3858" max="3858" width="5.85546875" style="530" customWidth="1"/>
    <col min="3859" max="3859" width="2.5703125" style="530" customWidth="1"/>
    <col min="3860" max="3860" width="5.85546875" style="530" customWidth="1"/>
    <col min="3861" max="3861" width="2.5703125" style="530" customWidth="1"/>
    <col min="3862" max="3862" width="5.85546875" style="530" customWidth="1"/>
    <col min="3863" max="3863" width="2.5703125" style="530" customWidth="1"/>
    <col min="3864" max="3864" width="5.85546875" style="530" customWidth="1"/>
    <col min="3865" max="3865" width="2.5703125" style="530" customWidth="1"/>
    <col min="3866" max="3866" width="5.85546875" style="530" customWidth="1"/>
    <col min="3867" max="4096" width="10.85546875" style="530"/>
    <col min="4097" max="4097" width="7.42578125" style="530" customWidth="1"/>
    <col min="4098" max="4098" width="6" style="530" customWidth="1"/>
    <col min="4099" max="4099" width="2.5703125" style="530" customWidth="1"/>
    <col min="4100" max="4100" width="5.85546875" style="530" customWidth="1"/>
    <col min="4101" max="4101" width="2.5703125" style="530" customWidth="1"/>
    <col min="4102" max="4102" width="5.85546875" style="530" customWidth="1"/>
    <col min="4103" max="4103" width="2.5703125" style="530" customWidth="1"/>
    <col min="4104" max="4104" width="5.85546875" style="530" customWidth="1"/>
    <col min="4105" max="4105" width="2.5703125" style="530" customWidth="1"/>
    <col min="4106" max="4106" width="5.85546875" style="530" customWidth="1"/>
    <col min="4107" max="4107" width="2.5703125" style="530" customWidth="1"/>
    <col min="4108" max="4108" width="5.85546875" style="530" customWidth="1"/>
    <col min="4109" max="4109" width="2.5703125" style="530" customWidth="1"/>
    <col min="4110" max="4110" width="5.85546875" style="530" customWidth="1"/>
    <col min="4111" max="4111" width="2.5703125" style="530" customWidth="1"/>
    <col min="4112" max="4112" width="5.85546875" style="530" customWidth="1"/>
    <col min="4113" max="4113" width="2.5703125" style="530" customWidth="1"/>
    <col min="4114" max="4114" width="5.85546875" style="530" customWidth="1"/>
    <col min="4115" max="4115" width="2.5703125" style="530" customWidth="1"/>
    <col min="4116" max="4116" width="5.85546875" style="530" customWidth="1"/>
    <col min="4117" max="4117" width="2.5703125" style="530" customWidth="1"/>
    <col min="4118" max="4118" width="5.85546875" style="530" customWidth="1"/>
    <col min="4119" max="4119" width="2.5703125" style="530" customWidth="1"/>
    <col min="4120" max="4120" width="5.85546875" style="530" customWidth="1"/>
    <col min="4121" max="4121" width="2.5703125" style="530" customWidth="1"/>
    <col min="4122" max="4122" width="5.85546875" style="530" customWidth="1"/>
    <col min="4123" max="4352" width="10.85546875" style="530"/>
    <col min="4353" max="4353" width="7.42578125" style="530" customWidth="1"/>
    <col min="4354" max="4354" width="6" style="530" customWidth="1"/>
    <col min="4355" max="4355" width="2.5703125" style="530" customWidth="1"/>
    <col min="4356" max="4356" width="5.85546875" style="530" customWidth="1"/>
    <col min="4357" max="4357" width="2.5703125" style="530" customWidth="1"/>
    <col min="4358" max="4358" width="5.85546875" style="530" customWidth="1"/>
    <col min="4359" max="4359" width="2.5703125" style="530" customWidth="1"/>
    <col min="4360" max="4360" width="5.85546875" style="530" customWidth="1"/>
    <col min="4361" max="4361" width="2.5703125" style="530" customWidth="1"/>
    <col min="4362" max="4362" width="5.85546875" style="530" customWidth="1"/>
    <col min="4363" max="4363" width="2.5703125" style="530" customWidth="1"/>
    <col min="4364" max="4364" width="5.85546875" style="530" customWidth="1"/>
    <col min="4365" max="4365" width="2.5703125" style="530" customWidth="1"/>
    <col min="4366" max="4366" width="5.85546875" style="530" customWidth="1"/>
    <col min="4367" max="4367" width="2.5703125" style="530" customWidth="1"/>
    <col min="4368" max="4368" width="5.85546875" style="530" customWidth="1"/>
    <col min="4369" max="4369" width="2.5703125" style="530" customWidth="1"/>
    <col min="4370" max="4370" width="5.85546875" style="530" customWidth="1"/>
    <col min="4371" max="4371" width="2.5703125" style="530" customWidth="1"/>
    <col min="4372" max="4372" width="5.85546875" style="530" customWidth="1"/>
    <col min="4373" max="4373" width="2.5703125" style="530" customWidth="1"/>
    <col min="4374" max="4374" width="5.85546875" style="530" customWidth="1"/>
    <col min="4375" max="4375" width="2.5703125" style="530" customWidth="1"/>
    <col min="4376" max="4376" width="5.85546875" style="530" customWidth="1"/>
    <col min="4377" max="4377" width="2.5703125" style="530" customWidth="1"/>
    <col min="4378" max="4378" width="5.85546875" style="530" customWidth="1"/>
    <col min="4379" max="4608" width="10.85546875" style="530"/>
    <col min="4609" max="4609" width="7.42578125" style="530" customWidth="1"/>
    <col min="4610" max="4610" width="6" style="530" customWidth="1"/>
    <col min="4611" max="4611" width="2.5703125" style="530" customWidth="1"/>
    <col min="4612" max="4612" width="5.85546875" style="530" customWidth="1"/>
    <col min="4613" max="4613" width="2.5703125" style="530" customWidth="1"/>
    <col min="4614" max="4614" width="5.85546875" style="530" customWidth="1"/>
    <col min="4615" max="4615" width="2.5703125" style="530" customWidth="1"/>
    <col min="4616" max="4616" width="5.85546875" style="530" customWidth="1"/>
    <col min="4617" max="4617" width="2.5703125" style="530" customWidth="1"/>
    <col min="4618" max="4618" width="5.85546875" style="530" customWidth="1"/>
    <col min="4619" max="4619" width="2.5703125" style="530" customWidth="1"/>
    <col min="4620" max="4620" width="5.85546875" style="530" customWidth="1"/>
    <col min="4621" max="4621" width="2.5703125" style="530" customWidth="1"/>
    <col min="4622" max="4622" width="5.85546875" style="530" customWidth="1"/>
    <col min="4623" max="4623" width="2.5703125" style="530" customWidth="1"/>
    <col min="4624" max="4624" width="5.85546875" style="530" customWidth="1"/>
    <col min="4625" max="4625" width="2.5703125" style="530" customWidth="1"/>
    <col min="4626" max="4626" width="5.85546875" style="530" customWidth="1"/>
    <col min="4627" max="4627" width="2.5703125" style="530" customWidth="1"/>
    <col min="4628" max="4628" width="5.85546875" style="530" customWidth="1"/>
    <col min="4629" max="4629" width="2.5703125" style="530" customWidth="1"/>
    <col min="4630" max="4630" width="5.85546875" style="530" customWidth="1"/>
    <col min="4631" max="4631" width="2.5703125" style="530" customWidth="1"/>
    <col min="4632" max="4632" width="5.85546875" style="530" customWidth="1"/>
    <col min="4633" max="4633" width="2.5703125" style="530" customWidth="1"/>
    <col min="4634" max="4634" width="5.85546875" style="530" customWidth="1"/>
    <col min="4635" max="4864" width="10.85546875" style="530"/>
    <col min="4865" max="4865" width="7.42578125" style="530" customWidth="1"/>
    <col min="4866" max="4866" width="6" style="530" customWidth="1"/>
    <col min="4867" max="4867" width="2.5703125" style="530" customWidth="1"/>
    <col min="4868" max="4868" width="5.85546875" style="530" customWidth="1"/>
    <col min="4869" max="4869" width="2.5703125" style="530" customWidth="1"/>
    <col min="4870" max="4870" width="5.85546875" style="530" customWidth="1"/>
    <col min="4871" max="4871" width="2.5703125" style="530" customWidth="1"/>
    <col min="4872" max="4872" width="5.85546875" style="530" customWidth="1"/>
    <col min="4873" max="4873" width="2.5703125" style="530" customWidth="1"/>
    <col min="4874" max="4874" width="5.85546875" style="530" customWidth="1"/>
    <col min="4875" max="4875" width="2.5703125" style="530" customWidth="1"/>
    <col min="4876" max="4876" width="5.85546875" style="530" customWidth="1"/>
    <col min="4877" max="4877" width="2.5703125" style="530" customWidth="1"/>
    <col min="4878" max="4878" width="5.85546875" style="530" customWidth="1"/>
    <col min="4879" max="4879" width="2.5703125" style="530" customWidth="1"/>
    <col min="4880" max="4880" width="5.85546875" style="530" customWidth="1"/>
    <col min="4881" max="4881" width="2.5703125" style="530" customWidth="1"/>
    <col min="4882" max="4882" width="5.85546875" style="530" customWidth="1"/>
    <col min="4883" max="4883" width="2.5703125" style="530" customWidth="1"/>
    <col min="4884" max="4884" width="5.85546875" style="530" customWidth="1"/>
    <col min="4885" max="4885" width="2.5703125" style="530" customWidth="1"/>
    <col min="4886" max="4886" width="5.85546875" style="530" customWidth="1"/>
    <col min="4887" max="4887" width="2.5703125" style="530" customWidth="1"/>
    <col min="4888" max="4888" width="5.85546875" style="530" customWidth="1"/>
    <col min="4889" max="4889" width="2.5703125" style="530" customWidth="1"/>
    <col min="4890" max="4890" width="5.85546875" style="530" customWidth="1"/>
    <col min="4891" max="5120" width="10.85546875" style="530"/>
    <col min="5121" max="5121" width="7.42578125" style="530" customWidth="1"/>
    <col min="5122" max="5122" width="6" style="530" customWidth="1"/>
    <col min="5123" max="5123" width="2.5703125" style="530" customWidth="1"/>
    <col min="5124" max="5124" width="5.85546875" style="530" customWidth="1"/>
    <col min="5125" max="5125" width="2.5703125" style="530" customWidth="1"/>
    <col min="5126" max="5126" width="5.85546875" style="530" customWidth="1"/>
    <col min="5127" max="5127" width="2.5703125" style="530" customWidth="1"/>
    <col min="5128" max="5128" width="5.85546875" style="530" customWidth="1"/>
    <col min="5129" max="5129" width="2.5703125" style="530" customWidth="1"/>
    <col min="5130" max="5130" width="5.85546875" style="530" customWidth="1"/>
    <col min="5131" max="5131" width="2.5703125" style="530" customWidth="1"/>
    <col min="5132" max="5132" width="5.85546875" style="530" customWidth="1"/>
    <col min="5133" max="5133" width="2.5703125" style="530" customWidth="1"/>
    <col min="5134" max="5134" width="5.85546875" style="530" customWidth="1"/>
    <col min="5135" max="5135" width="2.5703125" style="530" customWidth="1"/>
    <col min="5136" max="5136" width="5.85546875" style="530" customWidth="1"/>
    <col min="5137" max="5137" width="2.5703125" style="530" customWidth="1"/>
    <col min="5138" max="5138" width="5.85546875" style="530" customWidth="1"/>
    <col min="5139" max="5139" width="2.5703125" style="530" customWidth="1"/>
    <col min="5140" max="5140" width="5.85546875" style="530" customWidth="1"/>
    <col min="5141" max="5141" width="2.5703125" style="530" customWidth="1"/>
    <col min="5142" max="5142" width="5.85546875" style="530" customWidth="1"/>
    <col min="5143" max="5143" width="2.5703125" style="530" customWidth="1"/>
    <col min="5144" max="5144" width="5.85546875" style="530" customWidth="1"/>
    <col min="5145" max="5145" width="2.5703125" style="530" customWidth="1"/>
    <col min="5146" max="5146" width="5.85546875" style="530" customWidth="1"/>
    <col min="5147" max="5376" width="10.85546875" style="530"/>
    <col min="5377" max="5377" width="7.42578125" style="530" customWidth="1"/>
    <col min="5378" max="5378" width="6" style="530" customWidth="1"/>
    <col min="5379" max="5379" width="2.5703125" style="530" customWidth="1"/>
    <col min="5380" max="5380" width="5.85546875" style="530" customWidth="1"/>
    <col min="5381" max="5381" width="2.5703125" style="530" customWidth="1"/>
    <col min="5382" max="5382" width="5.85546875" style="530" customWidth="1"/>
    <col min="5383" max="5383" width="2.5703125" style="530" customWidth="1"/>
    <col min="5384" max="5384" width="5.85546875" style="530" customWidth="1"/>
    <col min="5385" max="5385" width="2.5703125" style="530" customWidth="1"/>
    <col min="5386" max="5386" width="5.85546875" style="530" customWidth="1"/>
    <col min="5387" max="5387" width="2.5703125" style="530" customWidth="1"/>
    <col min="5388" max="5388" width="5.85546875" style="530" customWidth="1"/>
    <col min="5389" max="5389" width="2.5703125" style="530" customWidth="1"/>
    <col min="5390" max="5390" width="5.85546875" style="530" customWidth="1"/>
    <col min="5391" max="5391" width="2.5703125" style="530" customWidth="1"/>
    <col min="5392" max="5392" width="5.85546875" style="530" customWidth="1"/>
    <col min="5393" max="5393" width="2.5703125" style="530" customWidth="1"/>
    <col min="5394" max="5394" width="5.85546875" style="530" customWidth="1"/>
    <col min="5395" max="5395" width="2.5703125" style="530" customWidth="1"/>
    <col min="5396" max="5396" width="5.85546875" style="530" customWidth="1"/>
    <col min="5397" max="5397" width="2.5703125" style="530" customWidth="1"/>
    <col min="5398" max="5398" width="5.85546875" style="530" customWidth="1"/>
    <col min="5399" max="5399" width="2.5703125" style="530" customWidth="1"/>
    <col min="5400" max="5400" width="5.85546875" style="530" customWidth="1"/>
    <col min="5401" max="5401" width="2.5703125" style="530" customWidth="1"/>
    <col min="5402" max="5402" width="5.85546875" style="530" customWidth="1"/>
    <col min="5403" max="5632" width="10.85546875" style="530"/>
    <col min="5633" max="5633" width="7.42578125" style="530" customWidth="1"/>
    <col min="5634" max="5634" width="6" style="530" customWidth="1"/>
    <col min="5635" max="5635" width="2.5703125" style="530" customWidth="1"/>
    <col min="5636" max="5636" width="5.85546875" style="530" customWidth="1"/>
    <col min="5637" max="5637" width="2.5703125" style="530" customWidth="1"/>
    <col min="5638" max="5638" width="5.85546875" style="530" customWidth="1"/>
    <col min="5639" max="5639" width="2.5703125" style="530" customWidth="1"/>
    <col min="5640" max="5640" width="5.85546875" style="530" customWidth="1"/>
    <col min="5641" max="5641" width="2.5703125" style="530" customWidth="1"/>
    <col min="5642" max="5642" width="5.85546875" style="530" customWidth="1"/>
    <col min="5643" max="5643" width="2.5703125" style="530" customWidth="1"/>
    <col min="5644" max="5644" width="5.85546875" style="530" customWidth="1"/>
    <col min="5645" max="5645" width="2.5703125" style="530" customWidth="1"/>
    <col min="5646" max="5646" width="5.85546875" style="530" customWidth="1"/>
    <col min="5647" max="5647" width="2.5703125" style="530" customWidth="1"/>
    <col min="5648" max="5648" width="5.85546875" style="530" customWidth="1"/>
    <col min="5649" max="5649" width="2.5703125" style="530" customWidth="1"/>
    <col min="5650" max="5650" width="5.85546875" style="530" customWidth="1"/>
    <col min="5651" max="5651" width="2.5703125" style="530" customWidth="1"/>
    <col min="5652" max="5652" width="5.85546875" style="530" customWidth="1"/>
    <col min="5653" max="5653" width="2.5703125" style="530" customWidth="1"/>
    <col min="5654" max="5654" width="5.85546875" style="530" customWidth="1"/>
    <col min="5655" max="5655" width="2.5703125" style="530" customWidth="1"/>
    <col min="5656" max="5656" width="5.85546875" style="530" customWidth="1"/>
    <col min="5657" max="5657" width="2.5703125" style="530" customWidth="1"/>
    <col min="5658" max="5658" width="5.85546875" style="530" customWidth="1"/>
    <col min="5659" max="5888" width="10.85546875" style="530"/>
    <col min="5889" max="5889" width="7.42578125" style="530" customWidth="1"/>
    <col min="5890" max="5890" width="6" style="530" customWidth="1"/>
    <col min="5891" max="5891" width="2.5703125" style="530" customWidth="1"/>
    <col min="5892" max="5892" width="5.85546875" style="530" customWidth="1"/>
    <col min="5893" max="5893" width="2.5703125" style="530" customWidth="1"/>
    <col min="5894" max="5894" width="5.85546875" style="530" customWidth="1"/>
    <col min="5895" max="5895" width="2.5703125" style="530" customWidth="1"/>
    <col min="5896" max="5896" width="5.85546875" style="530" customWidth="1"/>
    <col min="5897" max="5897" width="2.5703125" style="530" customWidth="1"/>
    <col min="5898" max="5898" width="5.85546875" style="530" customWidth="1"/>
    <col min="5899" max="5899" width="2.5703125" style="530" customWidth="1"/>
    <col min="5900" max="5900" width="5.85546875" style="530" customWidth="1"/>
    <col min="5901" max="5901" width="2.5703125" style="530" customWidth="1"/>
    <col min="5902" max="5902" width="5.85546875" style="530" customWidth="1"/>
    <col min="5903" max="5903" width="2.5703125" style="530" customWidth="1"/>
    <col min="5904" max="5904" width="5.85546875" style="530" customWidth="1"/>
    <col min="5905" max="5905" width="2.5703125" style="530" customWidth="1"/>
    <col min="5906" max="5906" width="5.85546875" style="530" customWidth="1"/>
    <col min="5907" max="5907" width="2.5703125" style="530" customWidth="1"/>
    <col min="5908" max="5908" width="5.85546875" style="530" customWidth="1"/>
    <col min="5909" max="5909" width="2.5703125" style="530" customWidth="1"/>
    <col min="5910" max="5910" width="5.85546875" style="530" customWidth="1"/>
    <col min="5911" max="5911" width="2.5703125" style="530" customWidth="1"/>
    <col min="5912" max="5912" width="5.85546875" style="530" customWidth="1"/>
    <col min="5913" max="5913" width="2.5703125" style="530" customWidth="1"/>
    <col min="5914" max="5914" width="5.85546875" style="530" customWidth="1"/>
    <col min="5915" max="6144" width="10.85546875" style="530"/>
    <col min="6145" max="6145" width="7.42578125" style="530" customWidth="1"/>
    <col min="6146" max="6146" width="6" style="530" customWidth="1"/>
    <col min="6147" max="6147" width="2.5703125" style="530" customWidth="1"/>
    <col min="6148" max="6148" width="5.85546875" style="530" customWidth="1"/>
    <col min="6149" max="6149" width="2.5703125" style="530" customWidth="1"/>
    <col min="6150" max="6150" width="5.85546875" style="530" customWidth="1"/>
    <col min="6151" max="6151" width="2.5703125" style="530" customWidth="1"/>
    <col min="6152" max="6152" width="5.85546875" style="530" customWidth="1"/>
    <col min="6153" max="6153" width="2.5703125" style="530" customWidth="1"/>
    <col min="6154" max="6154" width="5.85546875" style="530" customWidth="1"/>
    <col min="6155" max="6155" width="2.5703125" style="530" customWidth="1"/>
    <col min="6156" max="6156" width="5.85546875" style="530" customWidth="1"/>
    <col min="6157" max="6157" width="2.5703125" style="530" customWidth="1"/>
    <col min="6158" max="6158" width="5.85546875" style="530" customWidth="1"/>
    <col min="6159" max="6159" width="2.5703125" style="530" customWidth="1"/>
    <col min="6160" max="6160" width="5.85546875" style="530" customWidth="1"/>
    <col min="6161" max="6161" width="2.5703125" style="530" customWidth="1"/>
    <col min="6162" max="6162" width="5.85546875" style="530" customWidth="1"/>
    <col min="6163" max="6163" width="2.5703125" style="530" customWidth="1"/>
    <col min="6164" max="6164" width="5.85546875" style="530" customWidth="1"/>
    <col min="6165" max="6165" width="2.5703125" style="530" customWidth="1"/>
    <col min="6166" max="6166" width="5.85546875" style="530" customWidth="1"/>
    <col min="6167" max="6167" width="2.5703125" style="530" customWidth="1"/>
    <col min="6168" max="6168" width="5.85546875" style="530" customWidth="1"/>
    <col min="6169" max="6169" width="2.5703125" style="530" customWidth="1"/>
    <col min="6170" max="6170" width="5.85546875" style="530" customWidth="1"/>
    <col min="6171" max="6400" width="10.85546875" style="530"/>
    <col min="6401" max="6401" width="7.42578125" style="530" customWidth="1"/>
    <col min="6402" max="6402" width="6" style="530" customWidth="1"/>
    <col min="6403" max="6403" width="2.5703125" style="530" customWidth="1"/>
    <col min="6404" max="6404" width="5.85546875" style="530" customWidth="1"/>
    <col min="6405" max="6405" width="2.5703125" style="530" customWidth="1"/>
    <col min="6406" max="6406" width="5.85546875" style="530" customWidth="1"/>
    <col min="6407" max="6407" width="2.5703125" style="530" customWidth="1"/>
    <col min="6408" max="6408" width="5.85546875" style="530" customWidth="1"/>
    <col min="6409" max="6409" width="2.5703125" style="530" customWidth="1"/>
    <col min="6410" max="6410" width="5.85546875" style="530" customWidth="1"/>
    <col min="6411" max="6411" width="2.5703125" style="530" customWidth="1"/>
    <col min="6412" max="6412" width="5.85546875" style="530" customWidth="1"/>
    <col min="6413" max="6413" width="2.5703125" style="530" customWidth="1"/>
    <col min="6414" max="6414" width="5.85546875" style="530" customWidth="1"/>
    <col min="6415" max="6415" width="2.5703125" style="530" customWidth="1"/>
    <col min="6416" max="6416" width="5.85546875" style="530" customWidth="1"/>
    <col min="6417" max="6417" width="2.5703125" style="530" customWidth="1"/>
    <col min="6418" max="6418" width="5.85546875" style="530" customWidth="1"/>
    <col min="6419" max="6419" width="2.5703125" style="530" customWidth="1"/>
    <col min="6420" max="6420" width="5.85546875" style="530" customWidth="1"/>
    <col min="6421" max="6421" width="2.5703125" style="530" customWidth="1"/>
    <col min="6422" max="6422" width="5.85546875" style="530" customWidth="1"/>
    <col min="6423" max="6423" width="2.5703125" style="530" customWidth="1"/>
    <col min="6424" max="6424" width="5.85546875" style="530" customWidth="1"/>
    <col min="6425" max="6425" width="2.5703125" style="530" customWidth="1"/>
    <col min="6426" max="6426" width="5.85546875" style="530" customWidth="1"/>
    <col min="6427" max="6656" width="10.85546875" style="530"/>
    <col min="6657" max="6657" width="7.42578125" style="530" customWidth="1"/>
    <col min="6658" max="6658" width="6" style="530" customWidth="1"/>
    <col min="6659" max="6659" width="2.5703125" style="530" customWidth="1"/>
    <col min="6660" max="6660" width="5.85546875" style="530" customWidth="1"/>
    <col min="6661" max="6661" width="2.5703125" style="530" customWidth="1"/>
    <col min="6662" max="6662" width="5.85546875" style="530" customWidth="1"/>
    <col min="6663" max="6663" width="2.5703125" style="530" customWidth="1"/>
    <col min="6664" max="6664" width="5.85546875" style="530" customWidth="1"/>
    <col min="6665" max="6665" width="2.5703125" style="530" customWidth="1"/>
    <col min="6666" max="6666" width="5.85546875" style="530" customWidth="1"/>
    <col min="6667" max="6667" width="2.5703125" style="530" customWidth="1"/>
    <col min="6668" max="6668" width="5.85546875" style="530" customWidth="1"/>
    <col min="6669" max="6669" width="2.5703125" style="530" customWidth="1"/>
    <col min="6670" max="6670" width="5.85546875" style="530" customWidth="1"/>
    <col min="6671" max="6671" width="2.5703125" style="530" customWidth="1"/>
    <col min="6672" max="6672" width="5.85546875" style="530" customWidth="1"/>
    <col min="6673" max="6673" width="2.5703125" style="530" customWidth="1"/>
    <col min="6674" max="6674" width="5.85546875" style="530" customWidth="1"/>
    <col min="6675" max="6675" width="2.5703125" style="530" customWidth="1"/>
    <col min="6676" max="6676" width="5.85546875" style="530" customWidth="1"/>
    <col min="6677" max="6677" width="2.5703125" style="530" customWidth="1"/>
    <col min="6678" max="6678" width="5.85546875" style="530" customWidth="1"/>
    <col min="6679" max="6679" width="2.5703125" style="530" customWidth="1"/>
    <col min="6680" max="6680" width="5.85546875" style="530" customWidth="1"/>
    <col min="6681" max="6681" width="2.5703125" style="530" customWidth="1"/>
    <col min="6682" max="6682" width="5.85546875" style="530" customWidth="1"/>
    <col min="6683" max="6912" width="10.85546875" style="530"/>
    <col min="6913" max="6913" width="7.42578125" style="530" customWidth="1"/>
    <col min="6914" max="6914" width="6" style="530" customWidth="1"/>
    <col min="6915" max="6915" width="2.5703125" style="530" customWidth="1"/>
    <col min="6916" max="6916" width="5.85546875" style="530" customWidth="1"/>
    <col min="6917" max="6917" width="2.5703125" style="530" customWidth="1"/>
    <col min="6918" max="6918" width="5.85546875" style="530" customWidth="1"/>
    <col min="6919" max="6919" width="2.5703125" style="530" customWidth="1"/>
    <col min="6920" max="6920" width="5.85546875" style="530" customWidth="1"/>
    <col min="6921" max="6921" width="2.5703125" style="530" customWidth="1"/>
    <col min="6922" max="6922" width="5.85546875" style="530" customWidth="1"/>
    <col min="6923" max="6923" width="2.5703125" style="530" customWidth="1"/>
    <col min="6924" max="6924" width="5.85546875" style="530" customWidth="1"/>
    <col min="6925" max="6925" width="2.5703125" style="530" customWidth="1"/>
    <col min="6926" max="6926" width="5.85546875" style="530" customWidth="1"/>
    <col min="6927" max="6927" width="2.5703125" style="530" customWidth="1"/>
    <col min="6928" max="6928" width="5.85546875" style="530" customWidth="1"/>
    <col min="6929" max="6929" width="2.5703125" style="530" customWidth="1"/>
    <col min="6930" max="6930" width="5.85546875" style="530" customWidth="1"/>
    <col min="6931" max="6931" width="2.5703125" style="530" customWidth="1"/>
    <col min="6932" max="6932" width="5.85546875" style="530" customWidth="1"/>
    <col min="6933" max="6933" width="2.5703125" style="530" customWidth="1"/>
    <col min="6934" max="6934" width="5.85546875" style="530" customWidth="1"/>
    <col min="6935" max="6935" width="2.5703125" style="530" customWidth="1"/>
    <col min="6936" max="6936" width="5.85546875" style="530" customWidth="1"/>
    <col min="6937" max="6937" width="2.5703125" style="530" customWidth="1"/>
    <col min="6938" max="6938" width="5.85546875" style="530" customWidth="1"/>
    <col min="6939" max="7168" width="10.85546875" style="530"/>
    <col min="7169" max="7169" width="7.42578125" style="530" customWidth="1"/>
    <col min="7170" max="7170" width="6" style="530" customWidth="1"/>
    <col min="7171" max="7171" width="2.5703125" style="530" customWidth="1"/>
    <col min="7172" max="7172" width="5.85546875" style="530" customWidth="1"/>
    <col min="7173" max="7173" width="2.5703125" style="530" customWidth="1"/>
    <col min="7174" max="7174" width="5.85546875" style="530" customWidth="1"/>
    <col min="7175" max="7175" width="2.5703125" style="530" customWidth="1"/>
    <col min="7176" max="7176" width="5.85546875" style="530" customWidth="1"/>
    <col min="7177" max="7177" width="2.5703125" style="530" customWidth="1"/>
    <col min="7178" max="7178" width="5.85546875" style="530" customWidth="1"/>
    <col min="7179" max="7179" width="2.5703125" style="530" customWidth="1"/>
    <col min="7180" max="7180" width="5.85546875" style="530" customWidth="1"/>
    <col min="7181" max="7181" width="2.5703125" style="530" customWidth="1"/>
    <col min="7182" max="7182" width="5.85546875" style="530" customWidth="1"/>
    <col min="7183" max="7183" width="2.5703125" style="530" customWidth="1"/>
    <col min="7184" max="7184" width="5.85546875" style="530" customWidth="1"/>
    <col min="7185" max="7185" width="2.5703125" style="530" customWidth="1"/>
    <col min="7186" max="7186" width="5.85546875" style="530" customWidth="1"/>
    <col min="7187" max="7187" width="2.5703125" style="530" customWidth="1"/>
    <col min="7188" max="7188" width="5.85546875" style="530" customWidth="1"/>
    <col min="7189" max="7189" width="2.5703125" style="530" customWidth="1"/>
    <col min="7190" max="7190" width="5.85546875" style="530" customWidth="1"/>
    <col min="7191" max="7191" width="2.5703125" style="530" customWidth="1"/>
    <col min="7192" max="7192" width="5.85546875" style="530" customWidth="1"/>
    <col min="7193" max="7193" width="2.5703125" style="530" customWidth="1"/>
    <col min="7194" max="7194" width="5.85546875" style="530" customWidth="1"/>
    <col min="7195" max="7424" width="10.85546875" style="530"/>
    <col min="7425" max="7425" width="7.42578125" style="530" customWidth="1"/>
    <col min="7426" max="7426" width="6" style="530" customWidth="1"/>
    <col min="7427" max="7427" width="2.5703125" style="530" customWidth="1"/>
    <col min="7428" max="7428" width="5.85546875" style="530" customWidth="1"/>
    <col min="7429" max="7429" width="2.5703125" style="530" customWidth="1"/>
    <col min="7430" max="7430" width="5.85546875" style="530" customWidth="1"/>
    <col min="7431" max="7431" width="2.5703125" style="530" customWidth="1"/>
    <col min="7432" max="7432" width="5.85546875" style="530" customWidth="1"/>
    <col min="7433" max="7433" width="2.5703125" style="530" customWidth="1"/>
    <col min="7434" max="7434" width="5.85546875" style="530" customWidth="1"/>
    <col min="7435" max="7435" width="2.5703125" style="530" customWidth="1"/>
    <col min="7436" max="7436" width="5.85546875" style="530" customWidth="1"/>
    <col min="7437" max="7437" width="2.5703125" style="530" customWidth="1"/>
    <col min="7438" max="7438" width="5.85546875" style="530" customWidth="1"/>
    <col min="7439" max="7439" width="2.5703125" style="530" customWidth="1"/>
    <col min="7440" max="7440" width="5.85546875" style="530" customWidth="1"/>
    <col min="7441" max="7441" width="2.5703125" style="530" customWidth="1"/>
    <col min="7442" max="7442" width="5.85546875" style="530" customWidth="1"/>
    <col min="7443" max="7443" width="2.5703125" style="530" customWidth="1"/>
    <col min="7444" max="7444" width="5.85546875" style="530" customWidth="1"/>
    <col min="7445" max="7445" width="2.5703125" style="530" customWidth="1"/>
    <col min="7446" max="7446" width="5.85546875" style="530" customWidth="1"/>
    <col min="7447" max="7447" width="2.5703125" style="530" customWidth="1"/>
    <col min="7448" max="7448" width="5.85546875" style="530" customWidth="1"/>
    <col min="7449" max="7449" width="2.5703125" style="530" customWidth="1"/>
    <col min="7450" max="7450" width="5.85546875" style="530" customWidth="1"/>
    <col min="7451" max="7680" width="10.85546875" style="530"/>
    <col min="7681" max="7681" width="7.42578125" style="530" customWidth="1"/>
    <col min="7682" max="7682" width="6" style="530" customWidth="1"/>
    <col min="7683" max="7683" width="2.5703125" style="530" customWidth="1"/>
    <col min="7684" max="7684" width="5.85546875" style="530" customWidth="1"/>
    <col min="7685" max="7685" width="2.5703125" style="530" customWidth="1"/>
    <col min="7686" max="7686" width="5.85546875" style="530" customWidth="1"/>
    <col min="7687" max="7687" width="2.5703125" style="530" customWidth="1"/>
    <col min="7688" max="7688" width="5.85546875" style="530" customWidth="1"/>
    <col min="7689" max="7689" width="2.5703125" style="530" customWidth="1"/>
    <col min="7690" max="7690" width="5.85546875" style="530" customWidth="1"/>
    <col min="7691" max="7691" width="2.5703125" style="530" customWidth="1"/>
    <col min="7692" max="7692" width="5.85546875" style="530" customWidth="1"/>
    <col min="7693" max="7693" width="2.5703125" style="530" customWidth="1"/>
    <col min="7694" max="7694" width="5.85546875" style="530" customWidth="1"/>
    <col min="7695" max="7695" width="2.5703125" style="530" customWidth="1"/>
    <col min="7696" max="7696" width="5.85546875" style="530" customWidth="1"/>
    <col min="7697" max="7697" width="2.5703125" style="530" customWidth="1"/>
    <col min="7698" max="7698" width="5.85546875" style="530" customWidth="1"/>
    <col min="7699" max="7699" width="2.5703125" style="530" customWidth="1"/>
    <col min="7700" max="7700" width="5.85546875" style="530" customWidth="1"/>
    <col min="7701" max="7701" width="2.5703125" style="530" customWidth="1"/>
    <col min="7702" max="7702" width="5.85546875" style="530" customWidth="1"/>
    <col min="7703" max="7703" width="2.5703125" style="530" customWidth="1"/>
    <col min="7704" max="7704" width="5.85546875" style="530" customWidth="1"/>
    <col min="7705" max="7705" width="2.5703125" style="530" customWidth="1"/>
    <col min="7706" max="7706" width="5.85546875" style="530" customWidth="1"/>
    <col min="7707" max="7936" width="10.85546875" style="530"/>
    <col min="7937" max="7937" width="7.42578125" style="530" customWidth="1"/>
    <col min="7938" max="7938" width="6" style="530" customWidth="1"/>
    <col min="7939" max="7939" width="2.5703125" style="530" customWidth="1"/>
    <col min="7940" max="7940" width="5.85546875" style="530" customWidth="1"/>
    <col min="7941" max="7941" width="2.5703125" style="530" customWidth="1"/>
    <col min="7942" max="7942" width="5.85546875" style="530" customWidth="1"/>
    <col min="7943" max="7943" width="2.5703125" style="530" customWidth="1"/>
    <col min="7944" max="7944" width="5.85546875" style="530" customWidth="1"/>
    <col min="7945" max="7945" width="2.5703125" style="530" customWidth="1"/>
    <col min="7946" max="7946" width="5.85546875" style="530" customWidth="1"/>
    <col min="7947" max="7947" width="2.5703125" style="530" customWidth="1"/>
    <col min="7948" max="7948" width="5.85546875" style="530" customWidth="1"/>
    <col min="7949" max="7949" width="2.5703125" style="530" customWidth="1"/>
    <col min="7950" max="7950" width="5.85546875" style="530" customWidth="1"/>
    <col min="7951" max="7951" width="2.5703125" style="530" customWidth="1"/>
    <col min="7952" max="7952" width="5.85546875" style="530" customWidth="1"/>
    <col min="7953" max="7953" width="2.5703125" style="530" customWidth="1"/>
    <col min="7954" max="7954" width="5.85546875" style="530" customWidth="1"/>
    <col min="7955" max="7955" width="2.5703125" style="530" customWidth="1"/>
    <col min="7956" max="7956" width="5.85546875" style="530" customWidth="1"/>
    <col min="7957" max="7957" width="2.5703125" style="530" customWidth="1"/>
    <col min="7958" max="7958" width="5.85546875" style="530" customWidth="1"/>
    <col min="7959" max="7959" width="2.5703125" style="530" customWidth="1"/>
    <col min="7960" max="7960" width="5.85546875" style="530" customWidth="1"/>
    <col min="7961" max="7961" width="2.5703125" style="530" customWidth="1"/>
    <col min="7962" max="7962" width="5.85546875" style="530" customWidth="1"/>
    <col min="7963" max="8192" width="10.85546875" style="530"/>
    <col min="8193" max="8193" width="7.42578125" style="530" customWidth="1"/>
    <col min="8194" max="8194" width="6" style="530" customWidth="1"/>
    <col min="8195" max="8195" width="2.5703125" style="530" customWidth="1"/>
    <col min="8196" max="8196" width="5.85546875" style="530" customWidth="1"/>
    <col min="8197" max="8197" width="2.5703125" style="530" customWidth="1"/>
    <col min="8198" max="8198" width="5.85546875" style="530" customWidth="1"/>
    <col min="8199" max="8199" width="2.5703125" style="530" customWidth="1"/>
    <col min="8200" max="8200" width="5.85546875" style="530" customWidth="1"/>
    <col min="8201" max="8201" width="2.5703125" style="530" customWidth="1"/>
    <col min="8202" max="8202" width="5.85546875" style="530" customWidth="1"/>
    <col min="8203" max="8203" width="2.5703125" style="530" customWidth="1"/>
    <col min="8204" max="8204" width="5.85546875" style="530" customWidth="1"/>
    <col min="8205" max="8205" width="2.5703125" style="530" customWidth="1"/>
    <col min="8206" max="8206" width="5.85546875" style="530" customWidth="1"/>
    <col min="8207" max="8207" width="2.5703125" style="530" customWidth="1"/>
    <col min="8208" max="8208" width="5.85546875" style="530" customWidth="1"/>
    <col min="8209" max="8209" width="2.5703125" style="530" customWidth="1"/>
    <col min="8210" max="8210" width="5.85546875" style="530" customWidth="1"/>
    <col min="8211" max="8211" width="2.5703125" style="530" customWidth="1"/>
    <col min="8212" max="8212" width="5.85546875" style="530" customWidth="1"/>
    <col min="8213" max="8213" width="2.5703125" style="530" customWidth="1"/>
    <col min="8214" max="8214" width="5.85546875" style="530" customWidth="1"/>
    <col min="8215" max="8215" width="2.5703125" style="530" customWidth="1"/>
    <col min="8216" max="8216" width="5.85546875" style="530" customWidth="1"/>
    <col min="8217" max="8217" width="2.5703125" style="530" customWidth="1"/>
    <col min="8218" max="8218" width="5.85546875" style="530" customWidth="1"/>
    <col min="8219" max="8448" width="10.85546875" style="530"/>
    <col min="8449" max="8449" width="7.42578125" style="530" customWidth="1"/>
    <col min="8450" max="8450" width="6" style="530" customWidth="1"/>
    <col min="8451" max="8451" width="2.5703125" style="530" customWidth="1"/>
    <col min="8452" max="8452" width="5.85546875" style="530" customWidth="1"/>
    <col min="8453" max="8453" width="2.5703125" style="530" customWidth="1"/>
    <col min="8454" max="8454" width="5.85546875" style="530" customWidth="1"/>
    <col min="8455" max="8455" width="2.5703125" style="530" customWidth="1"/>
    <col min="8456" max="8456" width="5.85546875" style="530" customWidth="1"/>
    <col min="8457" max="8457" width="2.5703125" style="530" customWidth="1"/>
    <col min="8458" max="8458" width="5.85546875" style="530" customWidth="1"/>
    <col min="8459" max="8459" width="2.5703125" style="530" customWidth="1"/>
    <col min="8460" max="8460" width="5.85546875" style="530" customWidth="1"/>
    <col min="8461" max="8461" width="2.5703125" style="530" customWidth="1"/>
    <col min="8462" max="8462" width="5.85546875" style="530" customWidth="1"/>
    <col min="8463" max="8463" width="2.5703125" style="530" customWidth="1"/>
    <col min="8464" max="8464" width="5.85546875" style="530" customWidth="1"/>
    <col min="8465" max="8465" width="2.5703125" style="530" customWidth="1"/>
    <col min="8466" max="8466" width="5.85546875" style="530" customWidth="1"/>
    <col min="8467" max="8467" width="2.5703125" style="530" customWidth="1"/>
    <col min="8468" max="8468" width="5.85546875" style="530" customWidth="1"/>
    <col min="8469" max="8469" width="2.5703125" style="530" customWidth="1"/>
    <col min="8470" max="8470" width="5.85546875" style="530" customWidth="1"/>
    <col min="8471" max="8471" width="2.5703125" style="530" customWidth="1"/>
    <col min="8472" max="8472" width="5.85546875" style="530" customWidth="1"/>
    <col min="8473" max="8473" width="2.5703125" style="530" customWidth="1"/>
    <col min="8474" max="8474" width="5.85546875" style="530" customWidth="1"/>
    <col min="8475" max="8704" width="10.85546875" style="530"/>
    <col min="8705" max="8705" width="7.42578125" style="530" customWidth="1"/>
    <col min="8706" max="8706" width="6" style="530" customWidth="1"/>
    <col min="8707" max="8707" width="2.5703125" style="530" customWidth="1"/>
    <col min="8708" max="8708" width="5.85546875" style="530" customWidth="1"/>
    <col min="8709" max="8709" width="2.5703125" style="530" customWidth="1"/>
    <col min="8710" max="8710" width="5.85546875" style="530" customWidth="1"/>
    <col min="8711" max="8711" width="2.5703125" style="530" customWidth="1"/>
    <col min="8712" max="8712" width="5.85546875" style="530" customWidth="1"/>
    <col min="8713" max="8713" width="2.5703125" style="530" customWidth="1"/>
    <col min="8714" max="8714" width="5.85546875" style="530" customWidth="1"/>
    <col min="8715" max="8715" width="2.5703125" style="530" customWidth="1"/>
    <col min="8716" max="8716" width="5.85546875" style="530" customWidth="1"/>
    <col min="8717" max="8717" width="2.5703125" style="530" customWidth="1"/>
    <col min="8718" max="8718" width="5.85546875" style="530" customWidth="1"/>
    <col min="8719" max="8719" width="2.5703125" style="530" customWidth="1"/>
    <col min="8720" max="8720" width="5.85546875" style="530" customWidth="1"/>
    <col min="8721" max="8721" width="2.5703125" style="530" customWidth="1"/>
    <col min="8722" max="8722" width="5.85546875" style="530" customWidth="1"/>
    <col min="8723" max="8723" width="2.5703125" style="530" customWidth="1"/>
    <col min="8724" max="8724" width="5.85546875" style="530" customWidth="1"/>
    <col min="8725" max="8725" width="2.5703125" style="530" customWidth="1"/>
    <col min="8726" max="8726" width="5.85546875" style="530" customWidth="1"/>
    <col min="8727" max="8727" width="2.5703125" style="530" customWidth="1"/>
    <col min="8728" max="8728" width="5.85546875" style="530" customWidth="1"/>
    <col min="8729" max="8729" width="2.5703125" style="530" customWidth="1"/>
    <col min="8730" max="8730" width="5.85546875" style="530" customWidth="1"/>
    <col min="8731" max="8960" width="10.85546875" style="530"/>
    <col min="8961" max="8961" width="7.42578125" style="530" customWidth="1"/>
    <col min="8962" max="8962" width="6" style="530" customWidth="1"/>
    <col min="8963" max="8963" width="2.5703125" style="530" customWidth="1"/>
    <col min="8964" max="8964" width="5.85546875" style="530" customWidth="1"/>
    <col min="8965" max="8965" width="2.5703125" style="530" customWidth="1"/>
    <col min="8966" max="8966" width="5.85546875" style="530" customWidth="1"/>
    <col min="8967" max="8967" width="2.5703125" style="530" customWidth="1"/>
    <col min="8968" max="8968" width="5.85546875" style="530" customWidth="1"/>
    <col min="8969" max="8969" width="2.5703125" style="530" customWidth="1"/>
    <col min="8970" max="8970" width="5.85546875" style="530" customWidth="1"/>
    <col min="8971" max="8971" width="2.5703125" style="530" customWidth="1"/>
    <col min="8972" max="8972" width="5.85546875" style="530" customWidth="1"/>
    <col min="8973" max="8973" width="2.5703125" style="530" customWidth="1"/>
    <col min="8974" max="8974" width="5.85546875" style="530" customWidth="1"/>
    <col min="8975" max="8975" width="2.5703125" style="530" customWidth="1"/>
    <col min="8976" max="8976" width="5.85546875" style="530" customWidth="1"/>
    <col min="8977" max="8977" width="2.5703125" style="530" customWidth="1"/>
    <col min="8978" max="8978" width="5.85546875" style="530" customWidth="1"/>
    <col min="8979" max="8979" width="2.5703125" style="530" customWidth="1"/>
    <col min="8980" max="8980" width="5.85546875" style="530" customWidth="1"/>
    <col min="8981" max="8981" width="2.5703125" style="530" customWidth="1"/>
    <col min="8982" max="8982" width="5.85546875" style="530" customWidth="1"/>
    <col min="8983" max="8983" width="2.5703125" style="530" customWidth="1"/>
    <col min="8984" max="8984" width="5.85546875" style="530" customWidth="1"/>
    <col min="8985" max="8985" width="2.5703125" style="530" customWidth="1"/>
    <col min="8986" max="8986" width="5.85546875" style="530" customWidth="1"/>
    <col min="8987" max="9216" width="10.85546875" style="530"/>
    <col min="9217" max="9217" width="7.42578125" style="530" customWidth="1"/>
    <col min="9218" max="9218" width="6" style="530" customWidth="1"/>
    <col min="9219" max="9219" width="2.5703125" style="530" customWidth="1"/>
    <col min="9220" max="9220" width="5.85546875" style="530" customWidth="1"/>
    <col min="9221" max="9221" width="2.5703125" style="530" customWidth="1"/>
    <col min="9222" max="9222" width="5.85546875" style="530" customWidth="1"/>
    <col min="9223" max="9223" width="2.5703125" style="530" customWidth="1"/>
    <col min="9224" max="9224" width="5.85546875" style="530" customWidth="1"/>
    <col min="9225" max="9225" width="2.5703125" style="530" customWidth="1"/>
    <col min="9226" max="9226" width="5.85546875" style="530" customWidth="1"/>
    <col min="9227" max="9227" width="2.5703125" style="530" customWidth="1"/>
    <col min="9228" max="9228" width="5.85546875" style="530" customWidth="1"/>
    <col min="9229" max="9229" width="2.5703125" style="530" customWidth="1"/>
    <col min="9230" max="9230" width="5.85546875" style="530" customWidth="1"/>
    <col min="9231" max="9231" width="2.5703125" style="530" customWidth="1"/>
    <col min="9232" max="9232" width="5.85546875" style="530" customWidth="1"/>
    <col min="9233" max="9233" width="2.5703125" style="530" customWidth="1"/>
    <col min="9234" max="9234" width="5.85546875" style="530" customWidth="1"/>
    <col min="9235" max="9235" width="2.5703125" style="530" customWidth="1"/>
    <col min="9236" max="9236" width="5.85546875" style="530" customWidth="1"/>
    <col min="9237" max="9237" width="2.5703125" style="530" customWidth="1"/>
    <col min="9238" max="9238" width="5.85546875" style="530" customWidth="1"/>
    <col min="9239" max="9239" width="2.5703125" style="530" customWidth="1"/>
    <col min="9240" max="9240" width="5.85546875" style="530" customWidth="1"/>
    <col min="9241" max="9241" width="2.5703125" style="530" customWidth="1"/>
    <col min="9242" max="9242" width="5.85546875" style="530" customWidth="1"/>
    <col min="9243" max="9472" width="10.85546875" style="530"/>
    <col min="9473" max="9473" width="7.42578125" style="530" customWidth="1"/>
    <col min="9474" max="9474" width="6" style="530" customWidth="1"/>
    <col min="9475" max="9475" width="2.5703125" style="530" customWidth="1"/>
    <col min="9476" max="9476" width="5.85546875" style="530" customWidth="1"/>
    <col min="9477" max="9477" width="2.5703125" style="530" customWidth="1"/>
    <col min="9478" max="9478" width="5.85546875" style="530" customWidth="1"/>
    <col min="9479" max="9479" width="2.5703125" style="530" customWidth="1"/>
    <col min="9480" max="9480" width="5.85546875" style="530" customWidth="1"/>
    <col min="9481" max="9481" width="2.5703125" style="530" customWidth="1"/>
    <col min="9482" max="9482" width="5.85546875" style="530" customWidth="1"/>
    <col min="9483" max="9483" width="2.5703125" style="530" customWidth="1"/>
    <col min="9484" max="9484" width="5.85546875" style="530" customWidth="1"/>
    <col min="9485" max="9485" width="2.5703125" style="530" customWidth="1"/>
    <col min="9486" max="9486" width="5.85546875" style="530" customWidth="1"/>
    <col min="9487" max="9487" width="2.5703125" style="530" customWidth="1"/>
    <col min="9488" max="9488" width="5.85546875" style="530" customWidth="1"/>
    <col min="9489" max="9489" width="2.5703125" style="530" customWidth="1"/>
    <col min="9490" max="9490" width="5.85546875" style="530" customWidth="1"/>
    <col min="9491" max="9491" width="2.5703125" style="530" customWidth="1"/>
    <col min="9492" max="9492" width="5.85546875" style="530" customWidth="1"/>
    <col min="9493" max="9493" width="2.5703125" style="530" customWidth="1"/>
    <col min="9494" max="9494" width="5.85546875" style="530" customWidth="1"/>
    <col min="9495" max="9495" width="2.5703125" style="530" customWidth="1"/>
    <col min="9496" max="9496" width="5.85546875" style="530" customWidth="1"/>
    <col min="9497" max="9497" width="2.5703125" style="530" customWidth="1"/>
    <col min="9498" max="9498" width="5.85546875" style="530" customWidth="1"/>
    <col min="9499" max="9728" width="10.85546875" style="530"/>
    <col min="9729" max="9729" width="7.42578125" style="530" customWidth="1"/>
    <col min="9730" max="9730" width="6" style="530" customWidth="1"/>
    <col min="9731" max="9731" width="2.5703125" style="530" customWidth="1"/>
    <col min="9732" max="9732" width="5.85546875" style="530" customWidth="1"/>
    <col min="9733" max="9733" width="2.5703125" style="530" customWidth="1"/>
    <col min="9734" max="9734" width="5.85546875" style="530" customWidth="1"/>
    <col min="9735" max="9735" width="2.5703125" style="530" customWidth="1"/>
    <col min="9736" max="9736" width="5.85546875" style="530" customWidth="1"/>
    <col min="9737" max="9737" width="2.5703125" style="530" customWidth="1"/>
    <col min="9738" max="9738" width="5.85546875" style="530" customWidth="1"/>
    <col min="9739" max="9739" width="2.5703125" style="530" customWidth="1"/>
    <col min="9740" max="9740" width="5.85546875" style="530" customWidth="1"/>
    <col min="9741" max="9741" width="2.5703125" style="530" customWidth="1"/>
    <col min="9742" max="9742" width="5.85546875" style="530" customWidth="1"/>
    <col min="9743" max="9743" width="2.5703125" style="530" customWidth="1"/>
    <col min="9744" max="9744" width="5.85546875" style="530" customWidth="1"/>
    <col min="9745" max="9745" width="2.5703125" style="530" customWidth="1"/>
    <col min="9746" max="9746" width="5.85546875" style="530" customWidth="1"/>
    <col min="9747" max="9747" width="2.5703125" style="530" customWidth="1"/>
    <col min="9748" max="9748" width="5.85546875" style="530" customWidth="1"/>
    <col min="9749" max="9749" width="2.5703125" style="530" customWidth="1"/>
    <col min="9750" max="9750" width="5.85546875" style="530" customWidth="1"/>
    <col min="9751" max="9751" width="2.5703125" style="530" customWidth="1"/>
    <col min="9752" max="9752" width="5.85546875" style="530" customWidth="1"/>
    <col min="9753" max="9753" width="2.5703125" style="530" customWidth="1"/>
    <col min="9754" max="9754" width="5.85546875" style="530" customWidth="1"/>
    <col min="9755" max="9984" width="10.85546875" style="530"/>
    <col min="9985" max="9985" width="7.42578125" style="530" customWidth="1"/>
    <col min="9986" max="9986" width="6" style="530" customWidth="1"/>
    <col min="9987" max="9987" width="2.5703125" style="530" customWidth="1"/>
    <col min="9988" max="9988" width="5.85546875" style="530" customWidth="1"/>
    <col min="9989" max="9989" width="2.5703125" style="530" customWidth="1"/>
    <col min="9990" max="9990" width="5.85546875" style="530" customWidth="1"/>
    <col min="9991" max="9991" width="2.5703125" style="530" customWidth="1"/>
    <col min="9992" max="9992" width="5.85546875" style="530" customWidth="1"/>
    <col min="9993" max="9993" width="2.5703125" style="530" customWidth="1"/>
    <col min="9994" max="9994" width="5.85546875" style="530" customWidth="1"/>
    <col min="9995" max="9995" width="2.5703125" style="530" customWidth="1"/>
    <col min="9996" max="9996" width="5.85546875" style="530" customWidth="1"/>
    <col min="9997" max="9997" width="2.5703125" style="530" customWidth="1"/>
    <col min="9998" max="9998" width="5.85546875" style="530" customWidth="1"/>
    <col min="9999" max="9999" width="2.5703125" style="530" customWidth="1"/>
    <col min="10000" max="10000" width="5.85546875" style="530" customWidth="1"/>
    <col min="10001" max="10001" width="2.5703125" style="530" customWidth="1"/>
    <col min="10002" max="10002" width="5.85546875" style="530" customWidth="1"/>
    <col min="10003" max="10003" width="2.5703125" style="530" customWidth="1"/>
    <col min="10004" max="10004" width="5.85546875" style="530" customWidth="1"/>
    <col min="10005" max="10005" width="2.5703125" style="530" customWidth="1"/>
    <col min="10006" max="10006" width="5.85546875" style="530" customWidth="1"/>
    <col min="10007" max="10007" width="2.5703125" style="530" customWidth="1"/>
    <col min="10008" max="10008" width="5.85546875" style="530" customWidth="1"/>
    <col min="10009" max="10009" width="2.5703125" style="530" customWidth="1"/>
    <col min="10010" max="10010" width="5.85546875" style="530" customWidth="1"/>
    <col min="10011" max="10240" width="10.85546875" style="530"/>
    <col min="10241" max="10241" width="7.42578125" style="530" customWidth="1"/>
    <col min="10242" max="10242" width="6" style="530" customWidth="1"/>
    <col min="10243" max="10243" width="2.5703125" style="530" customWidth="1"/>
    <col min="10244" max="10244" width="5.85546875" style="530" customWidth="1"/>
    <col min="10245" max="10245" width="2.5703125" style="530" customWidth="1"/>
    <col min="10246" max="10246" width="5.85546875" style="530" customWidth="1"/>
    <col min="10247" max="10247" width="2.5703125" style="530" customWidth="1"/>
    <col min="10248" max="10248" width="5.85546875" style="530" customWidth="1"/>
    <col min="10249" max="10249" width="2.5703125" style="530" customWidth="1"/>
    <col min="10250" max="10250" width="5.85546875" style="530" customWidth="1"/>
    <col min="10251" max="10251" width="2.5703125" style="530" customWidth="1"/>
    <col min="10252" max="10252" width="5.85546875" style="530" customWidth="1"/>
    <col min="10253" max="10253" width="2.5703125" style="530" customWidth="1"/>
    <col min="10254" max="10254" width="5.85546875" style="530" customWidth="1"/>
    <col min="10255" max="10255" width="2.5703125" style="530" customWidth="1"/>
    <col min="10256" max="10256" width="5.85546875" style="530" customWidth="1"/>
    <col min="10257" max="10257" width="2.5703125" style="530" customWidth="1"/>
    <col min="10258" max="10258" width="5.85546875" style="530" customWidth="1"/>
    <col min="10259" max="10259" width="2.5703125" style="530" customWidth="1"/>
    <col min="10260" max="10260" width="5.85546875" style="530" customWidth="1"/>
    <col min="10261" max="10261" width="2.5703125" style="530" customWidth="1"/>
    <col min="10262" max="10262" width="5.85546875" style="530" customWidth="1"/>
    <col min="10263" max="10263" width="2.5703125" style="530" customWidth="1"/>
    <col min="10264" max="10264" width="5.85546875" style="530" customWidth="1"/>
    <col min="10265" max="10265" width="2.5703125" style="530" customWidth="1"/>
    <col min="10266" max="10266" width="5.85546875" style="530" customWidth="1"/>
    <col min="10267" max="10496" width="10.85546875" style="530"/>
    <col min="10497" max="10497" width="7.42578125" style="530" customWidth="1"/>
    <col min="10498" max="10498" width="6" style="530" customWidth="1"/>
    <col min="10499" max="10499" width="2.5703125" style="530" customWidth="1"/>
    <col min="10500" max="10500" width="5.85546875" style="530" customWidth="1"/>
    <col min="10501" max="10501" width="2.5703125" style="530" customWidth="1"/>
    <col min="10502" max="10502" width="5.85546875" style="530" customWidth="1"/>
    <col min="10503" max="10503" width="2.5703125" style="530" customWidth="1"/>
    <col min="10504" max="10504" width="5.85546875" style="530" customWidth="1"/>
    <col min="10505" max="10505" width="2.5703125" style="530" customWidth="1"/>
    <col min="10506" max="10506" width="5.85546875" style="530" customWidth="1"/>
    <col min="10507" max="10507" width="2.5703125" style="530" customWidth="1"/>
    <col min="10508" max="10508" width="5.85546875" style="530" customWidth="1"/>
    <col min="10509" max="10509" width="2.5703125" style="530" customWidth="1"/>
    <col min="10510" max="10510" width="5.85546875" style="530" customWidth="1"/>
    <col min="10511" max="10511" width="2.5703125" style="530" customWidth="1"/>
    <col min="10512" max="10512" width="5.85546875" style="530" customWidth="1"/>
    <col min="10513" max="10513" width="2.5703125" style="530" customWidth="1"/>
    <col min="10514" max="10514" width="5.85546875" style="530" customWidth="1"/>
    <col min="10515" max="10515" width="2.5703125" style="530" customWidth="1"/>
    <col min="10516" max="10516" width="5.85546875" style="530" customWidth="1"/>
    <col min="10517" max="10517" width="2.5703125" style="530" customWidth="1"/>
    <col min="10518" max="10518" width="5.85546875" style="530" customWidth="1"/>
    <col min="10519" max="10519" width="2.5703125" style="530" customWidth="1"/>
    <col min="10520" max="10520" width="5.85546875" style="530" customWidth="1"/>
    <col min="10521" max="10521" width="2.5703125" style="530" customWidth="1"/>
    <col min="10522" max="10522" width="5.85546875" style="530" customWidth="1"/>
    <col min="10523" max="10752" width="10.85546875" style="530"/>
    <col min="10753" max="10753" width="7.42578125" style="530" customWidth="1"/>
    <col min="10754" max="10754" width="6" style="530" customWidth="1"/>
    <col min="10755" max="10755" width="2.5703125" style="530" customWidth="1"/>
    <col min="10756" max="10756" width="5.85546875" style="530" customWidth="1"/>
    <col min="10757" max="10757" width="2.5703125" style="530" customWidth="1"/>
    <col min="10758" max="10758" width="5.85546875" style="530" customWidth="1"/>
    <col min="10759" max="10759" width="2.5703125" style="530" customWidth="1"/>
    <col min="10760" max="10760" width="5.85546875" style="530" customWidth="1"/>
    <col min="10761" max="10761" width="2.5703125" style="530" customWidth="1"/>
    <col min="10762" max="10762" width="5.85546875" style="530" customWidth="1"/>
    <col min="10763" max="10763" width="2.5703125" style="530" customWidth="1"/>
    <col min="10764" max="10764" width="5.85546875" style="530" customWidth="1"/>
    <col min="10765" max="10765" width="2.5703125" style="530" customWidth="1"/>
    <col min="10766" max="10766" width="5.85546875" style="530" customWidth="1"/>
    <col min="10767" max="10767" width="2.5703125" style="530" customWidth="1"/>
    <col min="10768" max="10768" width="5.85546875" style="530" customWidth="1"/>
    <col min="10769" max="10769" width="2.5703125" style="530" customWidth="1"/>
    <col min="10770" max="10770" width="5.85546875" style="530" customWidth="1"/>
    <col min="10771" max="10771" width="2.5703125" style="530" customWidth="1"/>
    <col min="10772" max="10772" width="5.85546875" style="530" customWidth="1"/>
    <col min="10773" max="10773" width="2.5703125" style="530" customWidth="1"/>
    <col min="10774" max="10774" width="5.85546875" style="530" customWidth="1"/>
    <col min="10775" max="10775" width="2.5703125" style="530" customWidth="1"/>
    <col min="10776" max="10776" width="5.85546875" style="530" customWidth="1"/>
    <col min="10777" max="10777" width="2.5703125" style="530" customWidth="1"/>
    <col min="10778" max="10778" width="5.85546875" style="530" customWidth="1"/>
    <col min="10779" max="11008" width="10.85546875" style="530"/>
    <col min="11009" max="11009" width="7.42578125" style="530" customWidth="1"/>
    <col min="11010" max="11010" width="6" style="530" customWidth="1"/>
    <col min="11011" max="11011" width="2.5703125" style="530" customWidth="1"/>
    <col min="11012" max="11012" width="5.85546875" style="530" customWidth="1"/>
    <col min="11013" max="11013" width="2.5703125" style="530" customWidth="1"/>
    <col min="11014" max="11014" width="5.85546875" style="530" customWidth="1"/>
    <col min="11015" max="11015" width="2.5703125" style="530" customWidth="1"/>
    <col min="11016" max="11016" width="5.85546875" style="530" customWidth="1"/>
    <col min="11017" max="11017" width="2.5703125" style="530" customWidth="1"/>
    <col min="11018" max="11018" width="5.85546875" style="530" customWidth="1"/>
    <col min="11019" max="11019" width="2.5703125" style="530" customWidth="1"/>
    <col min="11020" max="11020" width="5.85546875" style="530" customWidth="1"/>
    <col min="11021" max="11021" width="2.5703125" style="530" customWidth="1"/>
    <col min="11022" max="11022" width="5.85546875" style="530" customWidth="1"/>
    <col min="11023" max="11023" width="2.5703125" style="530" customWidth="1"/>
    <col min="11024" max="11024" width="5.85546875" style="530" customWidth="1"/>
    <col min="11025" max="11025" width="2.5703125" style="530" customWidth="1"/>
    <col min="11026" max="11026" width="5.85546875" style="530" customWidth="1"/>
    <col min="11027" max="11027" width="2.5703125" style="530" customWidth="1"/>
    <col min="11028" max="11028" width="5.85546875" style="530" customWidth="1"/>
    <col min="11029" max="11029" width="2.5703125" style="530" customWidth="1"/>
    <col min="11030" max="11030" width="5.85546875" style="530" customWidth="1"/>
    <col min="11031" max="11031" width="2.5703125" style="530" customWidth="1"/>
    <col min="11032" max="11032" width="5.85546875" style="530" customWidth="1"/>
    <col min="11033" max="11033" width="2.5703125" style="530" customWidth="1"/>
    <col min="11034" max="11034" width="5.85546875" style="530" customWidth="1"/>
    <col min="11035" max="11264" width="10.85546875" style="530"/>
    <col min="11265" max="11265" width="7.42578125" style="530" customWidth="1"/>
    <col min="11266" max="11266" width="6" style="530" customWidth="1"/>
    <col min="11267" max="11267" width="2.5703125" style="530" customWidth="1"/>
    <col min="11268" max="11268" width="5.85546875" style="530" customWidth="1"/>
    <col min="11269" max="11269" width="2.5703125" style="530" customWidth="1"/>
    <col min="11270" max="11270" width="5.85546875" style="530" customWidth="1"/>
    <col min="11271" max="11271" width="2.5703125" style="530" customWidth="1"/>
    <col min="11272" max="11272" width="5.85546875" style="530" customWidth="1"/>
    <col min="11273" max="11273" width="2.5703125" style="530" customWidth="1"/>
    <col min="11274" max="11274" width="5.85546875" style="530" customWidth="1"/>
    <col min="11275" max="11275" width="2.5703125" style="530" customWidth="1"/>
    <col min="11276" max="11276" width="5.85546875" style="530" customWidth="1"/>
    <col min="11277" max="11277" width="2.5703125" style="530" customWidth="1"/>
    <col min="11278" max="11278" width="5.85546875" style="530" customWidth="1"/>
    <col min="11279" max="11279" width="2.5703125" style="530" customWidth="1"/>
    <col min="11280" max="11280" width="5.85546875" style="530" customWidth="1"/>
    <col min="11281" max="11281" width="2.5703125" style="530" customWidth="1"/>
    <col min="11282" max="11282" width="5.85546875" style="530" customWidth="1"/>
    <col min="11283" max="11283" width="2.5703125" style="530" customWidth="1"/>
    <col min="11284" max="11284" width="5.85546875" style="530" customWidth="1"/>
    <col min="11285" max="11285" width="2.5703125" style="530" customWidth="1"/>
    <col min="11286" max="11286" width="5.85546875" style="530" customWidth="1"/>
    <col min="11287" max="11287" width="2.5703125" style="530" customWidth="1"/>
    <col min="11288" max="11288" width="5.85546875" style="530" customWidth="1"/>
    <col min="11289" max="11289" width="2.5703125" style="530" customWidth="1"/>
    <col min="11290" max="11290" width="5.85546875" style="530" customWidth="1"/>
    <col min="11291" max="11520" width="10.85546875" style="530"/>
    <col min="11521" max="11521" width="7.42578125" style="530" customWidth="1"/>
    <col min="11522" max="11522" width="6" style="530" customWidth="1"/>
    <col min="11523" max="11523" width="2.5703125" style="530" customWidth="1"/>
    <col min="11524" max="11524" width="5.85546875" style="530" customWidth="1"/>
    <col min="11525" max="11525" width="2.5703125" style="530" customWidth="1"/>
    <col min="11526" max="11526" width="5.85546875" style="530" customWidth="1"/>
    <col min="11527" max="11527" width="2.5703125" style="530" customWidth="1"/>
    <col min="11528" max="11528" width="5.85546875" style="530" customWidth="1"/>
    <col min="11529" max="11529" width="2.5703125" style="530" customWidth="1"/>
    <col min="11530" max="11530" width="5.85546875" style="530" customWidth="1"/>
    <col min="11531" max="11531" width="2.5703125" style="530" customWidth="1"/>
    <col min="11532" max="11532" width="5.85546875" style="530" customWidth="1"/>
    <col min="11533" max="11533" width="2.5703125" style="530" customWidth="1"/>
    <col min="11534" max="11534" width="5.85546875" style="530" customWidth="1"/>
    <col min="11535" max="11535" width="2.5703125" style="530" customWidth="1"/>
    <col min="11536" max="11536" width="5.85546875" style="530" customWidth="1"/>
    <col min="11537" max="11537" width="2.5703125" style="530" customWidth="1"/>
    <col min="11538" max="11538" width="5.85546875" style="530" customWidth="1"/>
    <col min="11539" max="11539" width="2.5703125" style="530" customWidth="1"/>
    <col min="11540" max="11540" width="5.85546875" style="530" customWidth="1"/>
    <col min="11541" max="11541" width="2.5703125" style="530" customWidth="1"/>
    <col min="11542" max="11542" width="5.85546875" style="530" customWidth="1"/>
    <col min="11543" max="11543" width="2.5703125" style="530" customWidth="1"/>
    <col min="11544" max="11544" width="5.85546875" style="530" customWidth="1"/>
    <col min="11545" max="11545" width="2.5703125" style="530" customWidth="1"/>
    <col min="11546" max="11546" width="5.85546875" style="530" customWidth="1"/>
    <col min="11547" max="11776" width="10.85546875" style="530"/>
    <col min="11777" max="11777" width="7.42578125" style="530" customWidth="1"/>
    <col min="11778" max="11778" width="6" style="530" customWidth="1"/>
    <col min="11779" max="11779" width="2.5703125" style="530" customWidth="1"/>
    <col min="11780" max="11780" width="5.85546875" style="530" customWidth="1"/>
    <col min="11781" max="11781" width="2.5703125" style="530" customWidth="1"/>
    <col min="11782" max="11782" width="5.85546875" style="530" customWidth="1"/>
    <col min="11783" max="11783" width="2.5703125" style="530" customWidth="1"/>
    <col min="11784" max="11784" width="5.85546875" style="530" customWidth="1"/>
    <col min="11785" max="11785" width="2.5703125" style="530" customWidth="1"/>
    <col min="11786" max="11786" width="5.85546875" style="530" customWidth="1"/>
    <col min="11787" max="11787" width="2.5703125" style="530" customWidth="1"/>
    <col min="11788" max="11788" width="5.85546875" style="530" customWidth="1"/>
    <col min="11789" max="11789" width="2.5703125" style="530" customWidth="1"/>
    <col min="11790" max="11790" width="5.85546875" style="530" customWidth="1"/>
    <col min="11791" max="11791" width="2.5703125" style="530" customWidth="1"/>
    <col min="11792" max="11792" width="5.85546875" style="530" customWidth="1"/>
    <col min="11793" max="11793" width="2.5703125" style="530" customWidth="1"/>
    <col min="11794" max="11794" width="5.85546875" style="530" customWidth="1"/>
    <col min="11795" max="11795" width="2.5703125" style="530" customWidth="1"/>
    <col min="11796" max="11796" width="5.85546875" style="530" customWidth="1"/>
    <col min="11797" max="11797" width="2.5703125" style="530" customWidth="1"/>
    <col min="11798" max="11798" width="5.85546875" style="530" customWidth="1"/>
    <col min="11799" max="11799" width="2.5703125" style="530" customWidth="1"/>
    <col min="11800" max="11800" width="5.85546875" style="530" customWidth="1"/>
    <col min="11801" max="11801" width="2.5703125" style="530" customWidth="1"/>
    <col min="11802" max="11802" width="5.85546875" style="530" customWidth="1"/>
    <col min="11803" max="12032" width="10.85546875" style="530"/>
    <col min="12033" max="12033" width="7.42578125" style="530" customWidth="1"/>
    <col min="12034" max="12034" width="6" style="530" customWidth="1"/>
    <col min="12035" max="12035" width="2.5703125" style="530" customWidth="1"/>
    <col min="12036" max="12036" width="5.85546875" style="530" customWidth="1"/>
    <col min="12037" max="12037" width="2.5703125" style="530" customWidth="1"/>
    <col min="12038" max="12038" width="5.85546875" style="530" customWidth="1"/>
    <col min="12039" max="12039" width="2.5703125" style="530" customWidth="1"/>
    <col min="12040" max="12040" width="5.85546875" style="530" customWidth="1"/>
    <col min="12041" max="12041" width="2.5703125" style="530" customWidth="1"/>
    <col min="12042" max="12042" width="5.85546875" style="530" customWidth="1"/>
    <col min="12043" max="12043" width="2.5703125" style="530" customWidth="1"/>
    <col min="12044" max="12044" width="5.85546875" style="530" customWidth="1"/>
    <col min="12045" max="12045" width="2.5703125" style="530" customWidth="1"/>
    <col min="12046" max="12046" width="5.85546875" style="530" customWidth="1"/>
    <col min="12047" max="12047" width="2.5703125" style="530" customWidth="1"/>
    <col min="12048" max="12048" width="5.85546875" style="530" customWidth="1"/>
    <col min="12049" max="12049" width="2.5703125" style="530" customWidth="1"/>
    <col min="12050" max="12050" width="5.85546875" style="530" customWidth="1"/>
    <col min="12051" max="12051" width="2.5703125" style="530" customWidth="1"/>
    <col min="12052" max="12052" width="5.85546875" style="530" customWidth="1"/>
    <col min="12053" max="12053" width="2.5703125" style="530" customWidth="1"/>
    <col min="12054" max="12054" width="5.85546875" style="530" customWidth="1"/>
    <col min="12055" max="12055" width="2.5703125" style="530" customWidth="1"/>
    <col min="12056" max="12056" width="5.85546875" style="530" customWidth="1"/>
    <col min="12057" max="12057" width="2.5703125" style="530" customWidth="1"/>
    <col min="12058" max="12058" width="5.85546875" style="530" customWidth="1"/>
    <col min="12059" max="12288" width="10.85546875" style="530"/>
    <col min="12289" max="12289" width="7.42578125" style="530" customWidth="1"/>
    <col min="12290" max="12290" width="6" style="530" customWidth="1"/>
    <col min="12291" max="12291" width="2.5703125" style="530" customWidth="1"/>
    <col min="12292" max="12292" width="5.85546875" style="530" customWidth="1"/>
    <col min="12293" max="12293" width="2.5703125" style="530" customWidth="1"/>
    <col min="12294" max="12294" width="5.85546875" style="530" customWidth="1"/>
    <col min="12295" max="12295" width="2.5703125" style="530" customWidth="1"/>
    <col min="12296" max="12296" width="5.85546875" style="530" customWidth="1"/>
    <col min="12297" max="12297" width="2.5703125" style="530" customWidth="1"/>
    <col min="12298" max="12298" width="5.85546875" style="530" customWidth="1"/>
    <col min="12299" max="12299" width="2.5703125" style="530" customWidth="1"/>
    <col min="12300" max="12300" width="5.85546875" style="530" customWidth="1"/>
    <col min="12301" max="12301" width="2.5703125" style="530" customWidth="1"/>
    <col min="12302" max="12302" width="5.85546875" style="530" customWidth="1"/>
    <col min="12303" max="12303" width="2.5703125" style="530" customWidth="1"/>
    <col min="12304" max="12304" width="5.85546875" style="530" customWidth="1"/>
    <col min="12305" max="12305" width="2.5703125" style="530" customWidth="1"/>
    <col min="12306" max="12306" width="5.85546875" style="530" customWidth="1"/>
    <col min="12307" max="12307" width="2.5703125" style="530" customWidth="1"/>
    <col min="12308" max="12308" width="5.85546875" style="530" customWidth="1"/>
    <col min="12309" max="12309" width="2.5703125" style="530" customWidth="1"/>
    <col min="12310" max="12310" width="5.85546875" style="530" customWidth="1"/>
    <col min="12311" max="12311" width="2.5703125" style="530" customWidth="1"/>
    <col min="12312" max="12312" width="5.85546875" style="530" customWidth="1"/>
    <col min="12313" max="12313" width="2.5703125" style="530" customWidth="1"/>
    <col min="12314" max="12314" width="5.85546875" style="530" customWidth="1"/>
    <col min="12315" max="12544" width="10.85546875" style="530"/>
    <col min="12545" max="12545" width="7.42578125" style="530" customWidth="1"/>
    <col min="12546" max="12546" width="6" style="530" customWidth="1"/>
    <col min="12547" max="12547" width="2.5703125" style="530" customWidth="1"/>
    <col min="12548" max="12548" width="5.85546875" style="530" customWidth="1"/>
    <col min="12549" max="12549" width="2.5703125" style="530" customWidth="1"/>
    <col min="12550" max="12550" width="5.85546875" style="530" customWidth="1"/>
    <col min="12551" max="12551" width="2.5703125" style="530" customWidth="1"/>
    <col min="12552" max="12552" width="5.85546875" style="530" customWidth="1"/>
    <col min="12553" max="12553" width="2.5703125" style="530" customWidth="1"/>
    <col min="12554" max="12554" width="5.85546875" style="530" customWidth="1"/>
    <col min="12555" max="12555" width="2.5703125" style="530" customWidth="1"/>
    <col min="12556" max="12556" width="5.85546875" style="530" customWidth="1"/>
    <col min="12557" max="12557" width="2.5703125" style="530" customWidth="1"/>
    <col min="12558" max="12558" width="5.85546875" style="530" customWidth="1"/>
    <col min="12559" max="12559" width="2.5703125" style="530" customWidth="1"/>
    <col min="12560" max="12560" width="5.85546875" style="530" customWidth="1"/>
    <col min="12561" max="12561" width="2.5703125" style="530" customWidth="1"/>
    <col min="12562" max="12562" width="5.85546875" style="530" customWidth="1"/>
    <col min="12563" max="12563" width="2.5703125" style="530" customWidth="1"/>
    <col min="12564" max="12564" width="5.85546875" style="530" customWidth="1"/>
    <col min="12565" max="12565" width="2.5703125" style="530" customWidth="1"/>
    <col min="12566" max="12566" width="5.85546875" style="530" customWidth="1"/>
    <col min="12567" max="12567" width="2.5703125" style="530" customWidth="1"/>
    <col min="12568" max="12568" width="5.85546875" style="530" customWidth="1"/>
    <col min="12569" max="12569" width="2.5703125" style="530" customWidth="1"/>
    <col min="12570" max="12570" width="5.85546875" style="530" customWidth="1"/>
    <col min="12571" max="12800" width="10.85546875" style="530"/>
    <col min="12801" max="12801" width="7.42578125" style="530" customWidth="1"/>
    <col min="12802" max="12802" width="6" style="530" customWidth="1"/>
    <col min="12803" max="12803" width="2.5703125" style="530" customWidth="1"/>
    <col min="12804" max="12804" width="5.85546875" style="530" customWidth="1"/>
    <col min="12805" max="12805" width="2.5703125" style="530" customWidth="1"/>
    <col min="12806" max="12806" width="5.85546875" style="530" customWidth="1"/>
    <col min="12807" max="12807" width="2.5703125" style="530" customWidth="1"/>
    <col min="12808" max="12808" width="5.85546875" style="530" customWidth="1"/>
    <col min="12809" max="12809" width="2.5703125" style="530" customWidth="1"/>
    <col min="12810" max="12810" width="5.85546875" style="530" customWidth="1"/>
    <col min="12811" max="12811" width="2.5703125" style="530" customWidth="1"/>
    <col min="12812" max="12812" width="5.85546875" style="530" customWidth="1"/>
    <col min="12813" max="12813" width="2.5703125" style="530" customWidth="1"/>
    <col min="12814" max="12814" width="5.85546875" style="530" customWidth="1"/>
    <col min="12815" max="12815" width="2.5703125" style="530" customWidth="1"/>
    <col min="12816" max="12816" width="5.85546875" style="530" customWidth="1"/>
    <col min="12817" max="12817" width="2.5703125" style="530" customWidth="1"/>
    <col min="12818" max="12818" width="5.85546875" style="530" customWidth="1"/>
    <col min="12819" max="12819" width="2.5703125" style="530" customWidth="1"/>
    <col min="12820" max="12820" width="5.85546875" style="530" customWidth="1"/>
    <col min="12821" max="12821" width="2.5703125" style="530" customWidth="1"/>
    <col min="12822" max="12822" width="5.85546875" style="530" customWidth="1"/>
    <col min="12823" max="12823" width="2.5703125" style="530" customWidth="1"/>
    <col min="12824" max="12824" width="5.85546875" style="530" customWidth="1"/>
    <col min="12825" max="12825" width="2.5703125" style="530" customWidth="1"/>
    <col min="12826" max="12826" width="5.85546875" style="530" customWidth="1"/>
    <col min="12827" max="13056" width="10.85546875" style="530"/>
    <col min="13057" max="13057" width="7.42578125" style="530" customWidth="1"/>
    <col min="13058" max="13058" width="6" style="530" customWidth="1"/>
    <col min="13059" max="13059" width="2.5703125" style="530" customWidth="1"/>
    <col min="13060" max="13060" width="5.85546875" style="530" customWidth="1"/>
    <col min="13061" max="13061" width="2.5703125" style="530" customWidth="1"/>
    <col min="13062" max="13062" width="5.85546875" style="530" customWidth="1"/>
    <col min="13063" max="13063" width="2.5703125" style="530" customWidth="1"/>
    <col min="13064" max="13064" width="5.85546875" style="530" customWidth="1"/>
    <col min="13065" max="13065" width="2.5703125" style="530" customWidth="1"/>
    <col min="13066" max="13066" width="5.85546875" style="530" customWidth="1"/>
    <col min="13067" max="13067" width="2.5703125" style="530" customWidth="1"/>
    <col min="13068" max="13068" width="5.85546875" style="530" customWidth="1"/>
    <col min="13069" max="13069" width="2.5703125" style="530" customWidth="1"/>
    <col min="13070" max="13070" width="5.85546875" style="530" customWidth="1"/>
    <col min="13071" max="13071" width="2.5703125" style="530" customWidth="1"/>
    <col min="13072" max="13072" width="5.85546875" style="530" customWidth="1"/>
    <col min="13073" max="13073" width="2.5703125" style="530" customWidth="1"/>
    <col min="13074" max="13074" width="5.85546875" style="530" customWidth="1"/>
    <col min="13075" max="13075" width="2.5703125" style="530" customWidth="1"/>
    <col min="13076" max="13076" width="5.85546875" style="530" customWidth="1"/>
    <col min="13077" max="13077" width="2.5703125" style="530" customWidth="1"/>
    <col min="13078" max="13078" width="5.85546875" style="530" customWidth="1"/>
    <col min="13079" max="13079" width="2.5703125" style="530" customWidth="1"/>
    <col min="13080" max="13080" width="5.85546875" style="530" customWidth="1"/>
    <col min="13081" max="13081" width="2.5703125" style="530" customWidth="1"/>
    <col min="13082" max="13082" width="5.85546875" style="530" customWidth="1"/>
    <col min="13083" max="13312" width="10.85546875" style="530"/>
    <col min="13313" max="13313" width="7.42578125" style="530" customWidth="1"/>
    <col min="13314" max="13314" width="6" style="530" customWidth="1"/>
    <col min="13315" max="13315" width="2.5703125" style="530" customWidth="1"/>
    <col min="13316" max="13316" width="5.85546875" style="530" customWidth="1"/>
    <col min="13317" max="13317" width="2.5703125" style="530" customWidth="1"/>
    <col min="13318" max="13318" width="5.85546875" style="530" customWidth="1"/>
    <col min="13319" max="13319" width="2.5703125" style="530" customWidth="1"/>
    <col min="13320" max="13320" width="5.85546875" style="530" customWidth="1"/>
    <col min="13321" max="13321" width="2.5703125" style="530" customWidth="1"/>
    <col min="13322" max="13322" width="5.85546875" style="530" customWidth="1"/>
    <col min="13323" max="13323" width="2.5703125" style="530" customWidth="1"/>
    <col min="13324" max="13324" width="5.85546875" style="530" customWidth="1"/>
    <col min="13325" max="13325" width="2.5703125" style="530" customWidth="1"/>
    <col min="13326" max="13326" width="5.85546875" style="530" customWidth="1"/>
    <col min="13327" max="13327" width="2.5703125" style="530" customWidth="1"/>
    <col min="13328" max="13328" width="5.85546875" style="530" customWidth="1"/>
    <col min="13329" max="13329" width="2.5703125" style="530" customWidth="1"/>
    <col min="13330" max="13330" width="5.85546875" style="530" customWidth="1"/>
    <col min="13331" max="13331" width="2.5703125" style="530" customWidth="1"/>
    <col min="13332" max="13332" width="5.85546875" style="530" customWidth="1"/>
    <col min="13333" max="13333" width="2.5703125" style="530" customWidth="1"/>
    <col min="13334" max="13334" width="5.85546875" style="530" customWidth="1"/>
    <col min="13335" max="13335" width="2.5703125" style="530" customWidth="1"/>
    <col min="13336" max="13336" width="5.85546875" style="530" customWidth="1"/>
    <col min="13337" max="13337" width="2.5703125" style="530" customWidth="1"/>
    <col min="13338" max="13338" width="5.85546875" style="530" customWidth="1"/>
    <col min="13339" max="13568" width="10.85546875" style="530"/>
    <col min="13569" max="13569" width="7.42578125" style="530" customWidth="1"/>
    <col min="13570" max="13570" width="6" style="530" customWidth="1"/>
    <col min="13571" max="13571" width="2.5703125" style="530" customWidth="1"/>
    <col min="13572" max="13572" width="5.85546875" style="530" customWidth="1"/>
    <col min="13573" max="13573" width="2.5703125" style="530" customWidth="1"/>
    <col min="13574" max="13574" width="5.85546875" style="530" customWidth="1"/>
    <col min="13575" max="13575" width="2.5703125" style="530" customWidth="1"/>
    <col min="13576" max="13576" width="5.85546875" style="530" customWidth="1"/>
    <col min="13577" max="13577" width="2.5703125" style="530" customWidth="1"/>
    <col min="13578" max="13578" width="5.85546875" style="530" customWidth="1"/>
    <col min="13579" max="13579" width="2.5703125" style="530" customWidth="1"/>
    <col min="13580" max="13580" width="5.85546875" style="530" customWidth="1"/>
    <col min="13581" max="13581" width="2.5703125" style="530" customWidth="1"/>
    <col min="13582" max="13582" width="5.85546875" style="530" customWidth="1"/>
    <col min="13583" max="13583" width="2.5703125" style="530" customWidth="1"/>
    <col min="13584" max="13584" width="5.85546875" style="530" customWidth="1"/>
    <col min="13585" max="13585" width="2.5703125" style="530" customWidth="1"/>
    <col min="13586" max="13586" width="5.85546875" style="530" customWidth="1"/>
    <col min="13587" max="13587" width="2.5703125" style="530" customWidth="1"/>
    <col min="13588" max="13588" width="5.85546875" style="530" customWidth="1"/>
    <col min="13589" max="13589" width="2.5703125" style="530" customWidth="1"/>
    <col min="13590" max="13590" width="5.85546875" style="530" customWidth="1"/>
    <col min="13591" max="13591" width="2.5703125" style="530" customWidth="1"/>
    <col min="13592" max="13592" width="5.85546875" style="530" customWidth="1"/>
    <col min="13593" max="13593" width="2.5703125" style="530" customWidth="1"/>
    <col min="13594" max="13594" width="5.85546875" style="530" customWidth="1"/>
    <col min="13595" max="13824" width="10.85546875" style="530"/>
    <col min="13825" max="13825" width="7.42578125" style="530" customWidth="1"/>
    <col min="13826" max="13826" width="6" style="530" customWidth="1"/>
    <col min="13827" max="13827" width="2.5703125" style="530" customWidth="1"/>
    <col min="13828" max="13828" width="5.85546875" style="530" customWidth="1"/>
    <col min="13829" max="13829" width="2.5703125" style="530" customWidth="1"/>
    <col min="13830" max="13830" width="5.85546875" style="530" customWidth="1"/>
    <col min="13831" max="13831" width="2.5703125" style="530" customWidth="1"/>
    <col min="13832" max="13832" width="5.85546875" style="530" customWidth="1"/>
    <col min="13833" max="13833" width="2.5703125" style="530" customWidth="1"/>
    <col min="13834" max="13834" width="5.85546875" style="530" customWidth="1"/>
    <col min="13835" max="13835" width="2.5703125" style="530" customWidth="1"/>
    <col min="13836" max="13836" width="5.85546875" style="530" customWidth="1"/>
    <col min="13837" max="13837" width="2.5703125" style="530" customWidth="1"/>
    <col min="13838" max="13838" width="5.85546875" style="530" customWidth="1"/>
    <col min="13839" max="13839" width="2.5703125" style="530" customWidth="1"/>
    <col min="13840" max="13840" width="5.85546875" style="530" customWidth="1"/>
    <col min="13841" max="13841" width="2.5703125" style="530" customWidth="1"/>
    <col min="13842" max="13842" width="5.85546875" style="530" customWidth="1"/>
    <col min="13843" max="13843" width="2.5703125" style="530" customWidth="1"/>
    <col min="13844" max="13844" width="5.85546875" style="530" customWidth="1"/>
    <col min="13845" max="13845" width="2.5703125" style="530" customWidth="1"/>
    <col min="13846" max="13846" width="5.85546875" style="530" customWidth="1"/>
    <col min="13847" max="13847" width="2.5703125" style="530" customWidth="1"/>
    <col min="13848" max="13848" width="5.85546875" style="530" customWidth="1"/>
    <col min="13849" max="13849" width="2.5703125" style="530" customWidth="1"/>
    <col min="13850" max="13850" width="5.85546875" style="530" customWidth="1"/>
    <col min="13851" max="14080" width="10.85546875" style="530"/>
    <col min="14081" max="14081" width="7.42578125" style="530" customWidth="1"/>
    <col min="14082" max="14082" width="6" style="530" customWidth="1"/>
    <col min="14083" max="14083" width="2.5703125" style="530" customWidth="1"/>
    <col min="14084" max="14084" width="5.85546875" style="530" customWidth="1"/>
    <col min="14085" max="14085" width="2.5703125" style="530" customWidth="1"/>
    <col min="14086" max="14086" width="5.85546875" style="530" customWidth="1"/>
    <col min="14087" max="14087" width="2.5703125" style="530" customWidth="1"/>
    <col min="14088" max="14088" width="5.85546875" style="530" customWidth="1"/>
    <col min="14089" max="14089" width="2.5703125" style="530" customWidth="1"/>
    <col min="14090" max="14090" width="5.85546875" style="530" customWidth="1"/>
    <col min="14091" max="14091" width="2.5703125" style="530" customWidth="1"/>
    <col min="14092" max="14092" width="5.85546875" style="530" customWidth="1"/>
    <col min="14093" max="14093" width="2.5703125" style="530" customWidth="1"/>
    <col min="14094" max="14094" width="5.85546875" style="530" customWidth="1"/>
    <col min="14095" max="14095" width="2.5703125" style="530" customWidth="1"/>
    <col min="14096" max="14096" width="5.85546875" style="530" customWidth="1"/>
    <col min="14097" max="14097" width="2.5703125" style="530" customWidth="1"/>
    <col min="14098" max="14098" width="5.85546875" style="530" customWidth="1"/>
    <col min="14099" max="14099" width="2.5703125" style="530" customWidth="1"/>
    <col min="14100" max="14100" width="5.85546875" style="530" customWidth="1"/>
    <col min="14101" max="14101" width="2.5703125" style="530" customWidth="1"/>
    <col min="14102" max="14102" width="5.85546875" style="530" customWidth="1"/>
    <col min="14103" max="14103" width="2.5703125" style="530" customWidth="1"/>
    <col min="14104" max="14104" width="5.85546875" style="530" customWidth="1"/>
    <col min="14105" max="14105" width="2.5703125" style="530" customWidth="1"/>
    <col min="14106" max="14106" width="5.85546875" style="530" customWidth="1"/>
    <col min="14107" max="14336" width="10.85546875" style="530"/>
    <col min="14337" max="14337" width="7.42578125" style="530" customWidth="1"/>
    <col min="14338" max="14338" width="6" style="530" customWidth="1"/>
    <col min="14339" max="14339" width="2.5703125" style="530" customWidth="1"/>
    <col min="14340" max="14340" width="5.85546875" style="530" customWidth="1"/>
    <col min="14341" max="14341" width="2.5703125" style="530" customWidth="1"/>
    <col min="14342" max="14342" width="5.85546875" style="530" customWidth="1"/>
    <col min="14343" max="14343" width="2.5703125" style="530" customWidth="1"/>
    <col min="14344" max="14344" width="5.85546875" style="530" customWidth="1"/>
    <col min="14345" max="14345" width="2.5703125" style="530" customWidth="1"/>
    <col min="14346" max="14346" width="5.85546875" style="530" customWidth="1"/>
    <col min="14347" max="14347" width="2.5703125" style="530" customWidth="1"/>
    <col min="14348" max="14348" width="5.85546875" style="530" customWidth="1"/>
    <col min="14349" max="14349" width="2.5703125" style="530" customWidth="1"/>
    <col min="14350" max="14350" width="5.85546875" style="530" customWidth="1"/>
    <col min="14351" max="14351" width="2.5703125" style="530" customWidth="1"/>
    <col min="14352" max="14352" width="5.85546875" style="530" customWidth="1"/>
    <col min="14353" max="14353" width="2.5703125" style="530" customWidth="1"/>
    <col min="14354" max="14354" width="5.85546875" style="530" customWidth="1"/>
    <col min="14355" max="14355" width="2.5703125" style="530" customWidth="1"/>
    <col min="14356" max="14356" width="5.85546875" style="530" customWidth="1"/>
    <col min="14357" max="14357" width="2.5703125" style="530" customWidth="1"/>
    <col min="14358" max="14358" width="5.85546875" style="530" customWidth="1"/>
    <col min="14359" max="14359" width="2.5703125" style="530" customWidth="1"/>
    <col min="14360" max="14360" width="5.85546875" style="530" customWidth="1"/>
    <col min="14361" max="14361" width="2.5703125" style="530" customWidth="1"/>
    <col min="14362" max="14362" width="5.85546875" style="530" customWidth="1"/>
    <col min="14363" max="14592" width="10.85546875" style="530"/>
    <col min="14593" max="14593" width="7.42578125" style="530" customWidth="1"/>
    <col min="14594" max="14594" width="6" style="530" customWidth="1"/>
    <col min="14595" max="14595" width="2.5703125" style="530" customWidth="1"/>
    <col min="14596" max="14596" width="5.85546875" style="530" customWidth="1"/>
    <col min="14597" max="14597" width="2.5703125" style="530" customWidth="1"/>
    <col min="14598" max="14598" width="5.85546875" style="530" customWidth="1"/>
    <col min="14599" max="14599" width="2.5703125" style="530" customWidth="1"/>
    <col min="14600" max="14600" width="5.85546875" style="530" customWidth="1"/>
    <col min="14601" max="14601" width="2.5703125" style="530" customWidth="1"/>
    <col min="14602" max="14602" width="5.85546875" style="530" customWidth="1"/>
    <col min="14603" max="14603" width="2.5703125" style="530" customWidth="1"/>
    <col min="14604" max="14604" width="5.85546875" style="530" customWidth="1"/>
    <col min="14605" max="14605" width="2.5703125" style="530" customWidth="1"/>
    <col min="14606" max="14606" width="5.85546875" style="530" customWidth="1"/>
    <col min="14607" max="14607" width="2.5703125" style="530" customWidth="1"/>
    <col min="14608" max="14608" width="5.85546875" style="530" customWidth="1"/>
    <col min="14609" max="14609" width="2.5703125" style="530" customWidth="1"/>
    <col min="14610" max="14610" width="5.85546875" style="530" customWidth="1"/>
    <col min="14611" max="14611" width="2.5703125" style="530" customWidth="1"/>
    <col min="14612" max="14612" width="5.85546875" style="530" customWidth="1"/>
    <col min="14613" max="14613" width="2.5703125" style="530" customWidth="1"/>
    <col min="14614" max="14614" width="5.85546875" style="530" customWidth="1"/>
    <col min="14615" max="14615" width="2.5703125" style="530" customWidth="1"/>
    <col min="14616" max="14616" width="5.85546875" style="530" customWidth="1"/>
    <col min="14617" max="14617" width="2.5703125" style="530" customWidth="1"/>
    <col min="14618" max="14618" width="5.85546875" style="530" customWidth="1"/>
    <col min="14619" max="14848" width="10.85546875" style="530"/>
    <col min="14849" max="14849" width="7.42578125" style="530" customWidth="1"/>
    <col min="14850" max="14850" width="6" style="530" customWidth="1"/>
    <col min="14851" max="14851" width="2.5703125" style="530" customWidth="1"/>
    <col min="14852" max="14852" width="5.85546875" style="530" customWidth="1"/>
    <col min="14853" max="14853" width="2.5703125" style="530" customWidth="1"/>
    <col min="14854" max="14854" width="5.85546875" style="530" customWidth="1"/>
    <col min="14855" max="14855" width="2.5703125" style="530" customWidth="1"/>
    <col min="14856" max="14856" width="5.85546875" style="530" customWidth="1"/>
    <col min="14857" max="14857" width="2.5703125" style="530" customWidth="1"/>
    <col min="14858" max="14858" width="5.85546875" style="530" customWidth="1"/>
    <col min="14859" max="14859" width="2.5703125" style="530" customWidth="1"/>
    <col min="14860" max="14860" width="5.85546875" style="530" customWidth="1"/>
    <col min="14861" max="14861" width="2.5703125" style="530" customWidth="1"/>
    <col min="14862" max="14862" width="5.85546875" style="530" customWidth="1"/>
    <col min="14863" max="14863" width="2.5703125" style="530" customWidth="1"/>
    <col min="14864" max="14864" width="5.85546875" style="530" customWidth="1"/>
    <col min="14865" max="14865" width="2.5703125" style="530" customWidth="1"/>
    <col min="14866" max="14866" width="5.85546875" style="530" customWidth="1"/>
    <col min="14867" max="14867" width="2.5703125" style="530" customWidth="1"/>
    <col min="14868" max="14868" width="5.85546875" style="530" customWidth="1"/>
    <col min="14869" max="14869" width="2.5703125" style="530" customWidth="1"/>
    <col min="14870" max="14870" width="5.85546875" style="530" customWidth="1"/>
    <col min="14871" max="14871" width="2.5703125" style="530" customWidth="1"/>
    <col min="14872" max="14872" width="5.85546875" style="530" customWidth="1"/>
    <col min="14873" max="14873" width="2.5703125" style="530" customWidth="1"/>
    <col min="14874" max="14874" width="5.85546875" style="530" customWidth="1"/>
    <col min="14875" max="15104" width="10.85546875" style="530"/>
    <col min="15105" max="15105" width="7.42578125" style="530" customWidth="1"/>
    <col min="15106" max="15106" width="6" style="530" customWidth="1"/>
    <col min="15107" max="15107" width="2.5703125" style="530" customWidth="1"/>
    <col min="15108" max="15108" width="5.85546875" style="530" customWidth="1"/>
    <col min="15109" max="15109" width="2.5703125" style="530" customWidth="1"/>
    <col min="15110" max="15110" width="5.85546875" style="530" customWidth="1"/>
    <col min="15111" max="15111" width="2.5703125" style="530" customWidth="1"/>
    <col min="15112" max="15112" width="5.85546875" style="530" customWidth="1"/>
    <col min="15113" max="15113" width="2.5703125" style="530" customWidth="1"/>
    <col min="15114" max="15114" width="5.85546875" style="530" customWidth="1"/>
    <col min="15115" max="15115" width="2.5703125" style="530" customWidth="1"/>
    <col min="15116" max="15116" width="5.85546875" style="530" customWidth="1"/>
    <col min="15117" max="15117" width="2.5703125" style="530" customWidth="1"/>
    <col min="15118" max="15118" width="5.85546875" style="530" customWidth="1"/>
    <col min="15119" max="15119" width="2.5703125" style="530" customWidth="1"/>
    <col min="15120" max="15120" width="5.85546875" style="530" customWidth="1"/>
    <col min="15121" max="15121" width="2.5703125" style="530" customWidth="1"/>
    <col min="15122" max="15122" width="5.85546875" style="530" customWidth="1"/>
    <col min="15123" max="15123" width="2.5703125" style="530" customWidth="1"/>
    <col min="15124" max="15124" width="5.85546875" style="530" customWidth="1"/>
    <col min="15125" max="15125" width="2.5703125" style="530" customWidth="1"/>
    <col min="15126" max="15126" width="5.85546875" style="530" customWidth="1"/>
    <col min="15127" max="15127" width="2.5703125" style="530" customWidth="1"/>
    <col min="15128" max="15128" width="5.85546875" style="530" customWidth="1"/>
    <col min="15129" max="15129" width="2.5703125" style="530" customWidth="1"/>
    <col min="15130" max="15130" width="5.85546875" style="530" customWidth="1"/>
    <col min="15131" max="15360" width="10.85546875" style="530"/>
    <col min="15361" max="15361" width="7.42578125" style="530" customWidth="1"/>
    <col min="15362" max="15362" width="6" style="530" customWidth="1"/>
    <col min="15363" max="15363" width="2.5703125" style="530" customWidth="1"/>
    <col min="15364" max="15364" width="5.85546875" style="530" customWidth="1"/>
    <col min="15365" max="15365" width="2.5703125" style="530" customWidth="1"/>
    <col min="15366" max="15366" width="5.85546875" style="530" customWidth="1"/>
    <col min="15367" max="15367" width="2.5703125" style="530" customWidth="1"/>
    <col min="15368" max="15368" width="5.85546875" style="530" customWidth="1"/>
    <col min="15369" max="15369" width="2.5703125" style="530" customWidth="1"/>
    <col min="15370" max="15370" width="5.85546875" style="530" customWidth="1"/>
    <col min="15371" max="15371" width="2.5703125" style="530" customWidth="1"/>
    <col min="15372" max="15372" width="5.85546875" style="530" customWidth="1"/>
    <col min="15373" max="15373" width="2.5703125" style="530" customWidth="1"/>
    <col min="15374" max="15374" width="5.85546875" style="530" customWidth="1"/>
    <col min="15375" max="15375" width="2.5703125" style="530" customWidth="1"/>
    <col min="15376" max="15376" width="5.85546875" style="530" customWidth="1"/>
    <col min="15377" max="15377" width="2.5703125" style="530" customWidth="1"/>
    <col min="15378" max="15378" width="5.85546875" style="530" customWidth="1"/>
    <col min="15379" max="15379" width="2.5703125" style="530" customWidth="1"/>
    <col min="15380" max="15380" width="5.85546875" style="530" customWidth="1"/>
    <col min="15381" max="15381" width="2.5703125" style="530" customWidth="1"/>
    <col min="15382" max="15382" width="5.85546875" style="530" customWidth="1"/>
    <col min="15383" max="15383" width="2.5703125" style="530" customWidth="1"/>
    <col min="15384" max="15384" width="5.85546875" style="530" customWidth="1"/>
    <col min="15385" max="15385" width="2.5703125" style="530" customWidth="1"/>
    <col min="15386" max="15386" width="5.85546875" style="530" customWidth="1"/>
    <col min="15387" max="15616" width="10.85546875" style="530"/>
    <col min="15617" max="15617" width="7.42578125" style="530" customWidth="1"/>
    <col min="15618" max="15618" width="6" style="530" customWidth="1"/>
    <col min="15619" max="15619" width="2.5703125" style="530" customWidth="1"/>
    <col min="15620" max="15620" width="5.85546875" style="530" customWidth="1"/>
    <col min="15621" max="15621" width="2.5703125" style="530" customWidth="1"/>
    <col min="15622" max="15622" width="5.85546875" style="530" customWidth="1"/>
    <col min="15623" max="15623" width="2.5703125" style="530" customWidth="1"/>
    <col min="15624" max="15624" width="5.85546875" style="530" customWidth="1"/>
    <col min="15625" max="15625" width="2.5703125" style="530" customWidth="1"/>
    <col min="15626" max="15626" width="5.85546875" style="530" customWidth="1"/>
    <col min="15627" max="15627" width="2.5703125" style="530" customWidth="1"/>
    <col min="15628" max="15628" width="5.85546875" style="530" customWidth="1"/>
    <col min="15629" max="15629" width="2.5703125" style="530" customWidth="1"/>
    <col min="15630" max="15630" width="5.85546875" style="530" customWidth="1"/>
    <col min="15631" max="15631" width="2.5703125" style="530" customWidth="1"/>
    <col min="15632" max="15632" width="5.85546875" style="530" customWidth="1"/>
    <col min="15633" max="15633" width="2.5703125" style="530" customWidth="1"/>
    <col min="15634" max="15634" width="5.85546875" style="530" customWidth="1"/>
    <col min="15635" max="15635" width="2.5703125" style="530" customWidth="1"/>
    <col min="15636" max="15636" width="5.85546875" style="530" customWidth="1"/>
    <col min="15637" max="15637" width="2.5703125" style="530" customWidth="1"/>
    <col min="15638" max="15638" width="5.85546875" style="530" customWidth="1"/>
    <col min="15639" max="15639" width="2.5703125" style="530" customWidth="1"/>
    <col min="15640" max="15640" width="5.85546875" style="530" customWidth="1"/>
    <col min="15641" max="15641" width="2.5703125" style="530" customWidth="1"/>
    <col min="15642" max="15642" width="5.85546875" style="530" customWidth="1"/>
    <col min="15643" max="15872" width="10.85546875" style="530"/>
    <col min="15873" max="15873" width="7.42578125" style="530" customWidth="1"/>
    <col min="15874" max="15874" width="6" style="530" customWidth="1"/>
    <col min="15875" max="15875" width="2.5703125" style="530" customWidth="1"/>
    <col min="15876" max="15876" width="5.85546875" style="530" customWidth="1"/>
    <col min="15877" max="15877" width="2.5703125" style="530" customWidth="1"/>
    <col min="15878" max="15878" width="5.85546875" style="530" customWidth="1"/>
    <col min="15879" max="15879" width="2.5703125" style="530" customWidth="1"/>
    <col min="15880" max="15880" width="5.85546875" style="530" customWidth="1"/>
    <col min="15881" max="15881" width="2.5703125" style="530" customWidth="1"/>
    <col min="15882" max="15882" width="5.85546875" style="530" customWidth="1"/>
    <col min="15883" max="15883" width="2.5703125" style="530" customWidth="1"/>
    <col min="15884" max="15884" width="5.85546875" style="530" customWidth="1"/>
    <col min="15885" max="15885" width="2.5703125" style="530" customWidth="1"/>
    <col min="15886" max="15886" width="5.85546875" style="530" customWidth="1"/>
    <col min="15887" max="15887" width="2.5703125" style="530" customWidth="1"/>
    <col min="15888" max="15888" width="5.85546875" style="530" customWidth="1"/>
    <col min="15889" max="15889" width="2.5703125" style="530" customWidth="1"/>
    <col min="15890" max="15890" width="5.85546875" style="530" customWidth="1"/>
    <col min="15891" max="15891" width="2.5703125" style="530" customWidth="1"/>
    <col min="15892" max="15892" width="5.85546875" style="530" customWidth="1"/>
    <col min="15893" max="15893" width="2.5703125" style="530" customWidth="1"/>
    <col min="15894" max="15894" width="5.85546875" style="530" customWidth="1"/>
    <col min="15895" max="15895" width="2.5703125" style="530" customWidth="1"/>
    <col min="15896" max="15896" width="5.85546875" style="530" customWidth="1"/>
    <col min="15897" max="15897" width="2.5703125" style="530" customWidth="1"/>
    <col min="15898" max="15898" width="5.85546875" style="530" customWidth="1"/>
    <col min="15899" max="16128" width="10.85546875" style="530"/>
    <col min="16129" max="16129" width="7.42578125" style="530" customWidth="1"/>
    <col min="16130" max="16130" width="6" style="530" customWidth="1"/>
    <col min="16131" max="16131" width="2.5703125" style="530" customWidth="1"/>
    <col min="16132" max="16132" width="5.85546875" style="530" customWidth="1"/>
    <col min="16133" max="16133" width="2.5703125" style="530" customWidth="1"/>
    <col min="16134" max="16134" width="5.85546875" style="530" customWidth="1"/>
    <col min="16135" max="16135" width="2.5703125" style="530" customWidth="1"/>
    <col min="16136" max="16136" width="5.85546875" style="530" customWidth="1"/>
    <col min="16137" max="16137" width="2.5703125" style="530" customWidth="1"/>
    <col min="16138" max="16138" width="5.85546875" style="530" customWidth="1"/>
    <col min="16139" max="16139" width="2.5703125" style="530" customWidth="1"/>
    <col min="16140" max="16140" width="5.85546875" style="530" customWidth="1"/>
    <col min="16141" max="16141" width="2.5703125" style="530" customWidth="1"/>
    <col min="16142" max="16142" width="5.85546875" style="530" customWidth="1"/>
    <col min="16143" max="16143" width="2.5703125" style="530" customWidth="1"/>
    <col min="16144" max="16144" width="5.85546875" style="530" customWidth="1"/>
    <col min="16145" max="16145" width="2.5703125" style="530" customWidth="1"/>
    <col min="16146" max="16146" width="5.85546875" style="530" customWidth="1"/>
    <col min="16147" max="16147" width="2.5703125" style="530" customWidth="1"/>
    <col min="16148" max="16148" width="5.85546875" style="530" customWidth="1"/>
    <col min="16149" max="16149" width="2.5703125" style="530" customWidth="1"/>
    <col min="16150" max="16150" width="5.85546875" style="530" customWidth="1"/>
    <col min="16151" max="16151" width="2.5703125" style="530" customWidth="1"/>
    <col min="16152" max="16152" width="5.85546875" style="530" customWidth="1"/>
    <col min="16153" max="16153" width="2.5703125" style="530" customWidth="1"/>
    <col min="16154" max="16154" width="5.85546875" style="530" customWidth="1"/>
    <col min="16155" max="16384" width="10.85546875" style="530"/>
  </cols>
  <sheetData>
    <row r="1" spans="1:26" ht="12.95" customHeight="1">
      <c r="A1" s="527" t="s">
        <v>637</v>
      </c>
      <c r="B1" s="527"/>
      <c r="C1" s="528"/>
      <c r="D1" s="529"/>
      <c r="E1" s="528"/>
      <c r="G1" s="528"/>
      <c r="H1" s="529"/>
      <c r="I1" s="528"/>
      <c r="J1" s="529"/>
      <c r="K1" s="528"/>
      <c r="L1" s="529"/>
      <c r="M1" s="528"/>
      <c r="N1" s="529"/>
      <c r="O1" s="528"/>
      <c r="P1" s="529"/>
      <c r="Q1" s="528"/>
      <c r="R1" s="529"/>
      <c r="S1" s="528"/>
      <c r="T1" s="529"/>
      <c r="U1" s="528"/>
      <c r="V1" s="529"/>
      <c r="W1" s="528"/>
      <c r="X1" s="529"/>
      <c r="Y1" s="528"/>
      <c r="Z1" s="831" t="s">
        <v>1002</v>
      </c>
    </row>
    <row r="2" spans="1:26" ht="21" customHeight="1">
      <c r="A2" s="956" t="s">
        <v>136</v>
      </c>
      <c r="B2" s="956"/>
      <c r="C2" s="956"/>
      <c r="D2" s="956"/>
      <c r="E2" s="956"/>
      <c r="F2" s="956"/>
      <c r="G2" s="956"/>
      <c r="H2" s="956"/>
      <c r="I2" s="956"/>
      <c r="J2" s="956"/>
      <c r="K2" s="956"/>
      <c r="L2" s="956"/>
      <c r="M2" s="956"/>
      <c r="N2" s="956"/>
      <c r="O2" s="956"/>
      <c r="P2" s="956"/>
      <c r="Q2" s="956"/>
      <c r="R2" s="956"/>
      <c r="S2" s="956"/>
      <c r="T2" s="956"/>
      <c r="U2" s="956"/>
      <c r="V2" s="956"/>
      <c r="W2" s="956"/>
      <c r="X2" s="956"/>
      <c r="Y2" s="956"/>
      <c r="Z2" s="956"/>
    </row>
    <row r="3" spans="1:26" s="531" customFormat="1" ht="19.5" customHeight="1">
      <c r="A3" s="957" t="s">
        <v>605</v>
      </c>
      <c r="B3" s="957"/>
      <c r="C3" s="957"/>
      <c r="D3" s="957"/>
      <c r="E3" s="957"/>
      <c r="F3" s="957"/>
      <c r="G3" s="957"/>
      <c r="H3" s="957"/>
      <c r="I3" s="957"/>
      <c r="J3" s="957"/>
      <c r="K3" s="957"/>
      <c r="L3" s="957"/>
      <c r="M3" s="957"/>
      <c r="N3" s="957"/>
      <c r="O3" s="957"/>
      <c r="P3" s="957"/>
      <c r="Q3" s="957"/>
      <c r="R3" s="957"/>
      <c r="S3" s="957"/>
      <c r="T3" s="957"/>
      <c r="U3" s="957"/>
      <c r="V3" s="957"/>
      <c r="W3" s="957"/>
      <c r="X3" s="957"/>
      <c r="Y3" s="957"/>
      <c r="Z3" s="957"/>
    </row>
    <row r="4" spans="1:26" s="532" customFormat="1" ht="18" customHeight="1">
      <c r="A4" s="954" t="s">
        <v>638</v>
      </c>
      <c r="B4" s="954"/>
      <c r="C4" s="954"/>
      <c r="D4" s="954"/>
      <c r="E4" s="954"/>
      <c r="F4" s="954"/>
      <c r="G4" s="954"/>
      <c r="H4" s="954"/>
      <c r="I4" s="954"/>
      <c r="J4" s="954"/>
      <c r="K4" s="954"/>
      <c r="L4" s="954"/>
      <c r="M4" s="954"/>
      <c r="N4" s="954"/>
      <c r="O4" s="954"/>
      <c r="P4" s="954"/>
      <c r="Q4" s="954"/>
      <c r="R4" s="954"/>
      <c r="S4" s="954"/>
      <c r="T4" s="954"/>
      <c r="U4" s="954"/>
      <c r="V4" s="954"/>
      <c r="W4" s="954"/>
      <c r="X4" s="954"/>
      <c r="Y4" s="954"/>
      <c r="Z4" s="954"/>
    </row>
    <row r="5" spans="1:26" ht="11.25" customHeight="1">
      <c r="A5" s="955" t="s">
        <v>607</v>
      </c>
      <c r="B5" s="955"/>
      <c r="C5" s="955"/>
      <c r="D5" s="955"/>
      <c r="E5" s="955"/>
      <c r="F5" s="955"/>
      <c r="G5" s="955"/>
      <c r="H5" s="955"/>
      <c r="I5" s="955"/>
      <c r="J5" s="955"/>
      <c r="K5" s="955"/>
      <c r="L5" s="955"/>
      <c r="M5" s="955"/>
      <c r="N5" s="955"/>
      <c r="O5" s="955"/>
      <c r="P5" s="955"/>
      <c r="Q5" s="955"/>
      <c r="R5" s="955"/>
      <c r="S5" s="955"/>
      <c r="T5" s="955"/>
      <c r="U5" s="955"/>
      <c r="V5" s="955"/>
      <c r="W5" s="955"/>
      <c r="X5" s="955"/>
      <c r="Y5" s="955"/>
      <c r="Z5" s="955"/>
    </row>
    <row r="6" spans="1:26" s="535" customFormat="1" ht="12.75" customHeight="1">
      <c r="A6" s="534" t="s">
        <v>608</v>
      </c>
      <c r="B6" s="534"/>
      <c r="C6" s="533"/>
      <c r="D6" s="534" t="s">
        <v>609</v>
      </c>
      <c r="E6" s="533"/>
      <c r="F6" s="534" t="s">
        <v>159</v>
      </c>
      <c r="G6" s="533"/>
      <c r="H6" s="534" t="s">
        <v>610</v>
      </c>
      <c r="I6" s="533"/>
      <c r="J6" s="534" t="s">
        <v>611</v>
      </c>
      <c r="K6" s="533"/>
      <c r="L6" s="534" t="s">
        <v>162</v>
      </c>
      <c r="M6" s="533"/>
      <c r="N6" s="534" t="s">
        <v>163</v>
      </c>
      <c r="O6" s="533"/>
      <c r="P6" s="534" t="s">
        <v>612</v>
      </c>
      <c r="Q6" s="533"/>
      <c r="R6" s="534" t="s">
        <v>613</v>
      </c>
      <c r="S6" s="533"/>
      <c r="T6" s="534" t="s">
        <v>228</v>
      </c>
      <c r="U6" s="533"/>
      <c r="V6" s="534" t="s">
        <v>167</v>
      </c>
      <c r="W6" s="533"/>
      <c r="X6" s="534" t="s">
        <v>168</v>
      </c>
      <c r="Y6" s="533"/>
      <c r="Z6" s="534" t="s">
        <v>614</v>
      </c>
    </row>
    <row r="7" spans="1:26" s="535" customFormat="1" ht="12.75" customHeight="1">
      <c r="A7" s="537" t="s">
        <v>615</v>
      </c>
      <c r="B7" s="537"/>
      <c r="C7" s="536"/>
      <c r="D7" s="537" t="s">
        <v>158</v>
      </c>
      <c r="E7" s="536"/>
      <c r="F7" s="537" t="s">
        <v>159</v>
      </c>
      <c r="G7" s="536"/>
      <c r="H7" s="537" t="s">
        <v>160</v>
      </c>
      <c r="I7" s="536"/>
      <c r="J7" s="537" t="s">
        <v>161</v>
      </c>
      <c r="K7" s="536"/>
      <c r="L7" s="537" t="s">
        <v>162</v>
      </c>
      <c r="M7" s="536"/>
      <c r="N7" s="537" t="s">
        <v>163</v>
      </c>
      <c r="O7" s="536"/>
      <c r="P7" s="537" t="s">
        <v>164</v>
      </c>
      <c r="Q7" s="536"/>
      <c r="R7" s="537" t="s">
        <v>165</v>
      </c>
      <c r="S7" s="536"/>
      <c r="T7" s="537" t="s">
        <v>228</v>
      </c>
      <c r="U7" s="536"/>
      <c r="V7" s="537" t="s">
        <v>167</v>
      </c>
      <c r="W7" s="536"/>
      <c r="X7" s="537" t="s">
        <v>168</v>
      </c>
      <c r="Y7" s="536"/>
      <c r="Z7" s="537" t="s">
        <v>169</v>
      </c>
    </row>
    <row r="8" spans="1:26" ht="13.5" customHeight="1">
      <c r="A8" s="577">
        <v>1</v>
      </c>
      <c r="B8" s="577"/>
      <c r="C8" s="549"/>
      <c r="D8" s="590"/>
      <c r="E8" s="579"/>
      <c r="F8" s="590"/>
      <c r="G8" s="579"/>
      <c r="H8" s="548"/>
      <c r="I8" s="549"/>
      <c r="J8" s="548">
        <v>315000</v>
      </c>
      <c r="K8" s="549"/>
      <c r="L8" s="548"/>
      <c r="M8" s="549"/>
      <c r="N8" s="579"/>
      <c r="O8" s="579" t="s">
        <v>616</v>
      </c>
      <c r="P8" s="579">
        <v>320000</v>
      </c>
      <c r="Q8" s="579"/>
      <c r="R8" s="591">
        <v>389000</v>
      </c>
      <c r="S8" s="861"/>
      <c r="T8" s="579">
        <v>395000</v>
      </c>
      <c r="U8" s="579"/>
      <c r="V8" s="579">
        <v>495000</v>
      </c>
      <c r="W8" s="579"/>
      <c r="X8" s="591"/>
      <c r="Y8" s="861"/>
      <c r="Z8" s="579">
        <v>500000</v>
      </c>
    </row>
    <row r="9" spans="1:26" ht="13.5" customHeight="1">
      <c r="A9" s="577">
        <v>2</v>
      </c>
      <c r="B9" s="577"/>
      <c r="C9" s="549"/>
      <c r="D9" s="590">
        <v>290000</v>
      </c>
      <c r="E9" s="579"/>
      <c r="F9" s="590"/>
      <c r="G9" s="579"/>
      <c r="H9" s="548"/>
      <c r="I9" s="549"/>
      <c r="J9" s="548"/>
      <c r="K9" s="549"/>
      <c r="L9" s="548"/>
      <c r="M9" s="549"/>
      <c r="N9" s="579">
        <v>320000</v>
      </c>
      <c r="O9" s="579"/>
      <c r="P9" s="579">
        <v>315000</v>
      </c>
      <c r="Q9" s="579"/>
      <c r="R9" s="591"/>
      <c r="S9" s="861"/>
      <c r="T9" s="579">
        <v>400000</v>
      </c>
      <c r="U9" s="579"/>
      <c r="V9" s="579">
        <v>499800</v>
      </c>
      <c r="W9" s="579"/>
      <c r="X9" s="579"/>
      <c r="Y9" s="579"/>
      <c r="Z9" s="579">
        <v>500000</v>
      </c>
    </row>
    <row r="10" spans="1:26" ht="13.5" customHeight="1">
      <c r="A10" s="577">
        <v>3</v>
      </c>
      <c r="B10" s="577"/>
      <c r="C10" s="549"/>
      <c r="D10" s="590">
        <v>285000</v>
      </c>
      <c r="E10" s="579"/>
      <c r="F10" s="590">
        <v>315000</v>
      </c>
      <c r="G10" s="579"/>
      <c r="H10" s="548"/>
      <c r="I10" s="549"/>
      <c r="J10" s="548">
        <v>315000</v>
      </c>
      <c r="K10" s="549"/>
      <c r="L10" s="548"/>
      <c r="M10" s="549"/>
      <c r="N10" s="579">
        <v>322500</v>
      </c>
      <c r="O10" s="579"/>
      <c r="P10" s="579">
        <v>315000</v>
      </c>
      <c r="Q10" s="579"/>
      <c r="R10" s="579"/>
      <c r="S10" s="579"/>
      <c r="T10" s="579">
        <v>395000</v>
      </c>
      <c r="U10" s="579"/>
      <c r="V10" s="591">
        <v>495000</v>
      </c>
      <c r="W10" s="861"/>
      <c r="X10" s="579">
        <v>490000</v>
      </c>
      <c r="Y10" s="579"/>
      <c r="Z10" s="579">
        <v>495000</v>
      </c>
    </row>
    <row r="11" spans="1:26" ht="13.5" customHeight="1">
      <c r="A11" s="577">
        <v>4</v>
      </c>
      <c r="B11" s="577"/>
      <c r="C11" s="549"/>
      <c r="D11" s="590"/>
      <c r="E11" s="579"/>
      <c r="F11" s="590">
        <v>320000</v>
      </c>
      <c r="G11" s="579"/>
      <c r="H11" s="548"/>
      <c r="I11" s="549"/>
      <c r="J11" s="548">
        <v>310000</v>
      </c>
      <c r="K11" s="549"/>
      <c r="L11" s="548"/>
      <c r="M11" s="549"/>
      <c r="N11" s="579">
        <v>323000</v>
      </c>
      <c r="O11" s="579"/>
      <c r="P11" s="591">
        <v>315000</v>
      </c>
      <c r="Q11" s="861"/>
      <c r="R11" s="579">
        <v>395000</v>
      </c>
      <c r="S11" s="579"/>
      <c r="T11" s="579">
        <v>400000</v>
      </c>
      <c r="U11" s="579"/>
      <c r="V11" s="591"/>
      <c r="W11" s="861"/>
      <c r="X11" s="579">
        <v>480000</v>
      </c>
      <c r="Y11" s="579"/>
      <c r="Z11" s="579">
        <v>494000</v>
      </c>
    </row>
    <row r="12" spans="1:26" ht="13.5" customHeight="1">
      <c r="A12" s="577">
        <v>5</v>
      </c>
      <c r="B12" s="577"/>
      <c r="C12" s="549"/>
      <c r="D12" s="590"/>
      <c r="E12" s="579"/>
      <c r="F12" s="590">
        <v>320000</v>
      </c>
      <c r="G12" s="579"/>
      <c r="H12" s="548">
        <v>318500</v>
      </c>
      <c r="I12" s="549"/>
      <c r="J12" s="548"/>
      <c r="K12" s="549"/>
      <c r="L12" s="548">
        <v>308000</v>
      </c>
      <c r="M12" s="549"/>
      <c r="N12" s="579">
        <v>323500</v>
      </c>
      <c r="O12" s="579"/>
      <c r="P12" s="591"/>
      <c r="Q12" s="861"/>
      <c r="R12" s="579">
        <v>392000</v>
      </c>
      <c r="S12" s="579"/>
      <c r="T12" s="591">
        <v>400000</v>
      </c>
      <c r="U12" s="861"/>
      <c r="V12" s="579"/>
      <c r="W12" s="579"/>
      <c r="X12" s="579">
        <v>483500</v>
      </c>
      <c r="Y12" s="579"/>
      <c r="Z12" s="591">
        <v>490000</v>
      </c>
    </row>
    <row r="13" spans="1:26" ht="13.5" customHeight="1">
      <c r="A13" s="577">
        <v>6</v>
      </c>
      <c r="B13" s="577"/>
      <c r="C13" s="549"/>
      <c r="D13" s="590">
        <v>289000</v>
      </c>
      <c r="E13" s="579"/>
      <c r="F13" s="590">
        <v>320000</v>
      </c>
      <c r="G13" s="579"/>
      <c r="H13" s="548">
        <v>329000</v>
      </c>
      <c r="I13" s="549"/>
      <c r="J13" s="548"/>
      <c r="K13" s="549"/>
      <c r="L13" s="548">
        <v>316500</v>
      </c>
      <c r="M13" s="549"/>
      <c r="N13" s="591">
        <v>321300</v>
      </c>
      <c r="O13" s="861"/>
      <c r="P13" s="579"/>
      <c r="Q13" s="579"/>
      <c r="R13" s="579">
        <v>390000</v>
      </c>
      <c r="S13" s="579"/>
      <c r="T13" s="591"/>
      <c r="U13" s="861"/>
      <c r="V13" s="579">
        <v>495000</v>
      </c>
      <c r="W13" s="579"/>
      <c r="X13" s="579">
        <v>480000</v>
      </c>
      <c r="Y13" s="579"/>
      <c r="Z13" s="591"/>
    </row>
    <row r="14" spans="1:26" ht="13.5" customHeight="1">
      <c r="A14" s="577">
        <v>7</v>
      </c>
      <c r="B14" s="577"/>
      <c r="C14" s="549"/>
      <c r="D14" s="590">
        <v>288000</v>
      </c>
      <c r="E14" s="579"/>
      <c r="F14" s="590">
        <v>322000</v>
      </c>
      <c r="G14" s="579"/>
      <c r="H14" s="548">
        <v>330000</v>
      </c>
      <c r="I14" s="549"/>
      <c r="J14" s="548">
        <v>310000</v>
      </c>
      <c r="K14" s="549"/>
      <c r="L14" s="548">
        <v>303000</v>
      </c>
      <c r="M14" s="549"/>
      <c r="N14" s="591"/>
      <c r="O14" s="861"/>
      <c r="P14" s="579">
        <v>315000</v>
      </c>
      <c r="Q14" s="579"/>
      <c r="R14" s="579">
        <v>390300</v>
      </c>
      <c r="S14" s="579"/>
      <c r="T14" s="579"/>
      <c r="U14" s="579"/>
      <c r="V14" s="579">
        <v>494600</v>
      </c>
      <c r="W14" s="579"/>
      <c r="X14" s="591">
        <v>476500</v>
      </c>
      <c r="Y14" s="861"/>
      <c r="Z14" s="591"/>
    </row>
    <row r="15" spans="1:26" ht="13.5" customHeight="1">
      <c r="A15" s="577">
        <v>8</v>
      </c>
      <c r="B15" s="577"/>
      <c r="C15" s="549"/>
      <c r="D15" s="590">
        <v>287900</v>
      </c>
      <c r="E15" s="579"/>
      <c r="F15" s="590"/>
      <c r="G15" s="579"/>
      <c r="H15" s="548"/>
      <c r="I15" s="549"/>
      <c r="J15" s="548">
        <v>320000</v>
      </c>
      <c r="K15" s="549"/>
      <c r="L15" s="548">
        <v>300000</v>
      </c>
      <c r="M15" s="549"/>
      <c r="N15" s="579"/>
      <c r="O15" s="579"/>
      <c r="P15" s="579">
        <v>315000</v>
      </c>
      <c r="Q15" s="579"/>
      <c r="R15" s="591">
        <v>390000</v>
      </c>
      <c r="S15" s="861"/>
      <c r="T15" s="579">
        <v>410000</v>
      </c>
      <c r="U15" s="579"/>
      <c r="V15" s="579">
        <v>494800</v>
      </c>
      <c r="W15" s="579"/>
      <c r="X15" s="591"/>
      <c r="Y15" s="861"/>
      <c r="Z15" s="591"/>
    </row>
    <row r="16" spans="1:26" ht="13.5" customHeight="1">
      <c r="A16" s="577">
        <v>9</v>
      </c>
      <c r="B16" s="577"/>
      <c r="C16" s="549"/>
      <c r="D16" s="590">
        <v>288000</v>
      </c>
      <c r="E16" s="579"/>
      <c r="F16" s="590"/>
      <c r="G16" s="579"/>
      <c r="H16" s="548"/>
      <c r="I16" s="549"/>
      <c r="J16" s="548">
        <v>324000</v>
      </c>
      <c r="K16" s="549"/>
      <c r="L16" s="548">
        <v>310000</v>
      </c>
      <c r="M16" s="549"/>
      <c r="N16" s="579">
        <v>320000</v>
      </c>
      <c r="O16" s="579"/>
      <c r="P16" s="591"/>
      <c r="Q16" s="861"/>
      <c r="R16" s="591"/>
      <c r="S16" s="861"/>
      <c r="T16" s="579">
        <v>415000</v>
      </c>
      <c r="U16" s="579"/>
      <c r="V16" s="579">
        <v>499500</v>
      </c>
      <c r="W16" s="579"/>
      <c r="X16" s="579"/>
      <c r="Y16" s="579"/>
      <c r="Z16" s="579">
        <v>490000</v>
      </c>
    </row>
    <row r="17" spans="1:26" ht="13.5" customHeight="1">
      <c r="A17" s="577">
        <v>10</v>
      </c>
      <c r="B17" s="577"/>
      <c r="C17" s="549"/>
      <c r="D17" s="590">
        <v>292500</v>
      </c>
      <c r="E17" s="579"/>
      <c r="F17" s="590">
        <v>322000</v>
      </c>
      <c r="G17" s="579"/>
      <c r="H17" s="548"/>
      <c r="I17" s="549"/>
      <c r="J17" s="548">
        <v>325000</v>
      </c>
      <c r="K17" s="549"/>
      <c r="L17" s="548"/>
      <c r="M17" s="549"/>
      <c r="N17" s="579">
        <v>320800</v>
      </c>
      <c r="O17" s="579"/>
      <c r="P17" s="591">
        <v>320000</v>
      </c>
      <c r="Q17" s="861"/>
      <c r="R17" s="579"/>
      <c r="S17" s="579"/>
      <c r="T17" s="579">
        <v>420000</v>
      </c>
      <c r="U17" s="579"/>
      <c r="V17" s="591"/>
      <c r="W17" s="861"/>
      <c r="X17" s="579">
        <v>480000</v>
      </c>
      <c r="Y17" s="579"/>
      <c r="Z17" s="579">
        <v>496000</v>
      </c>
    </row>
    <row r="18" spans="1:26" ht="13.5" customHeight="1">
      <c r="A18" s="577">
        <v>11</v>
      </c>
      <c r="B18" s="577"/>
      <c r="C18" s="549"/>
      <c r="D18" s="590"/>
      <c r="E18" s="579"/>
      <c r="F18" s="590">
        <v>325000</v>
      </c>
      <c r="G18" s="579"/>
      <c r="H18" s="548"/>
      <c r="I18" s="549"/>
      <c r="J18" s="548">
        <v>330000</v>
      </c>
      <c r="K18" s="549"/>
      <c r="L18" s="548"/>
      <c r="M18" s="549"/>
      <c r="N18" s="579">
        <v>326000</v>
      </c>
      <c r="O18" s="579"/>
      <c r="P18" s="591">
        <v>323000</v>
      </c>
      <c r="Q18" s="861"/>
      <c r="R18" s="579">
        <v>385000</v>
      </c>
      <c r="S18" s="579"/>
      <c r="T18" s="579">
        <v>425000</v>
      </c>
      <c r="U18" s="579"/>
      <c r="V18" s="591"/>
      <c r="W18" s="861"/>
      <c r="X18" s="579">
        <v>480000</v>
      </c>
      <c r="Y18" s="579"/>
      <c r="Z18" s="579">
        <v>500000</v>
      </c>
    </row>
    <row r="19" spans="1:26" ht="13.5" customHeight="1">
      <c r="A19" s="577">
        <v>12</v>
      </c>
      <c r="B19" s="577"/>
      <c r="C19" s="549"/>
      <c r="D19" s="590"/>
      <c r="E19" s="579"/>
      <c r="F19" s="590">
        <v>320000</v>
      </c>
      <c r="G19" s="579"/>
      <c r="H19" s="548">
        <v>320500</v>
      </c>
      <c r="I19" s="549"/>
      <c r="J19" s="548"/>
      <c r="K19" s="549"/>
      <c r="L19" s="548">
        <v>310000</v>
      </c>
      <c r="M19" s="549"/>
      <c r="N19" s="579">
        <v>323800</v>
      </c>
      <c r="O19" s="579"/>
      <c r="P19" s="591"/>
      <c r="Q19" s="861"/>
      <c r="R19" s="579">
        <v>390000</v>
      </c>
      <c r="S19" s="579"/>
      <c r="T19" s="591">
        <v>435000</v>
      </c>
      <c r="U19" s="861"/>
      <c r="V19" s="591"/>
      <c r="W19" s="861"/>
      <c r="X19" s="579">
        <v>480000</v>
      </c>
      <c r="Y19" s="579"/>
      <c r="Z19" s="591">
        <v>497000</v>
      </c>
    </row>
    <row r="20" spans="1:26" ht="13.5" customHeight="1">
      <c r="A20" s="577">
        <v>13</v>
      </c>
      <c r="B20" s="577"/>
      <c r="C20" s="549"/>
      <c r="D20" s="590">
        <v>295000</v>
      </c>
      <c r="E20" s="579"/>
      <c r="F20" s="590">
        <v>325000</v>
      </c>
      <c r="G20" s="579"/>
      <c r="H20" s="548">
        <v>320000</v>
      </c>
      <c r="I20" s="549"/>
      <c r="J20" s="548"/>
      <c r="K20" s="549"/>
      <c r="L20" s="548">
        <v>304000</v>
      </c>
      <c r="M20" s="549"/>
      <c r="N20" s="591">
        <v>327000</v>
      </c>
      <c r="O20" s="861"/>
      <c r="P20" s="579"/>
      <c r="Q20" s="579"/>
      <c r="R20" s="579">
        <v>390000</v>
      </c>
      <c r="S20" s="579"/>
      <c r="T20" s="591"/>
      <c r="U20" s="861"/>
      <c r="V20" s="579">
        <v>464800</v>
      </c>
      <c r="W20" s="579"/>
      <c r="X20" s="579">
        <v>486000</v>
      </c>
      <c r="Y20" s="579"/>
      <c r="Z20" s="591"/>
    </row>
    <row r="21" spans="1:26" ht="13.5" customHeight="1">
      <c r="A21" s="577">
        <v>14</v>
      </c>
      <c r="B21" s="577"/>
      <c r="C21" s="549"/>
      <c r="D21" s="590">
        <v>295500</v>
      </c>
      <c r="E21" s="579"/>
      <c r="F21" s="590">
        <v>330000</v>
      </c>
      <c r="G21" s="579"/>
      <c r="H21" s="548">
        <v>320000</v>
      </c>
      <c r="I21" s="549"/>
      <c r="J21" s="548">
        <v>330000</v>
      </c>
      <c r="K21" s="549"/>
      <c r="L21" s="548">
        <v>305000</v>
      </c>
      <c r="M21" s="549"/>
      <c r="N21" s="591"/>
      <c r="O21" s="861"/>
      <c r="P21" s="579">
        <v>330000</v>
      </c>
      <c r="Q21" s="579"/>
      <c r="R21" s="579">
        <v>384000</v>
      </c>
      <c r="S21" s="579"/>
      <c r="T21" s="579"/>
      <c r="U21" s="579"/>
      <c r="V21" s="579">
        <v>464000</v>
      </c>
      <c r="W21" s="579"/>
      <c r="X21" s="591">
        <v>478000</v>
      </c>
      <c r="Y21" s="861"/>
      <c r="Z21" s="579"/>
    </row>
    <row r="22" spans="1:26" ht="13.5" customHeight="1">
      <c r="A22" s="577">
        <v>15</v>
      </c>
      <c r="B22" s="577"/>
      <c r="C22" s="549"/>
      <c r="D22" s="590">
        <v>295000</v>
      </c>
      <c r="E22" s="579"/>
      <c r="F22" s="590"/>
      <c r="G22" s="579"/>
      <c r="H22" s="548"/>
      <c r="I22" s="549"/>
      <c r="J22" s="548">
        <v>335000</v>
      </c>
      <c r="K22" s="549"/>
      <c r="L22" s="548">
        <v>308000</v>
      </c>
      <c r="M22" s="549"/>
      <c r="N22" s="591"/>
      <c r="O22" s="861"/>
      <c r="P22" s="579">
        <v>330000</v>
      </c>
      <c r="Q22" s="579"/>
      <c r="R22" s="591"/>
      <c r="S22" s="861"/>
      <c r="T22" s="579">
        <v>440000</v>
      </c>
      <c r="U22" s="579"/>
      <c r="V22" s="579">
        <v>470000</v>
      </c>
      <c r="W22" s="579"/>
      <c r="X22" s="591"/>
      <c r="Y22" s="861"/>
      <c r="Z22" s="579">
        <v>497500</v>
      </c>
    </row>
    <row r="23" spans="1:26" ht="13.5" customHeight="1">
      <c r="A23" s="577">
        <v>16</v>
      </c>
      <c r="B23" s="577"/>
      <c r="C23" s="549"/>
      <c r="D23" s="590">
        <v>285000</v>
      </c>
      <c r="E23" s="579"/>
      <c r="F23" s="590"/>
      <c r="G23" s="579"/>
      <c r="H23" s="548"/>
      <c r="I23" s="549"/>
      <c r="J23" s="548">
        <v>317500</v>
      </c>
      <c r="K23" s="549"/>
      <c r="L23" s="548">
        <v>311500</v>
      </c>
      <c r="M23" s="549"/>
      <c r="N23" s="579"/>
      <c r="O23" s="579"/>
      <c r="P23" s="579">
        <v>330000</v>
      </c>
      <c r="Q23" s="579"/>
      <c r="R23" s="591"/>
      <c r="S23" s="861"/>
      <c r="T23" s="579">
        <v>440000</v>
      </c>
      <c r="U23" s="579"/>
      <c r="V23" s="579">
        <v>470000</v>
      </c>
      <c r="W23" s="579"/>
      <c r="X23" s="579"/>
      <c r="Y23" s="579"/>
      <c r="Z23" s="579">
        <v>495000</v>
      </c>
    </row>
    <row r="24" spans="1:26" ht="13.5" customHeight="1">
      <c r="A24" s="577">
        <v>17</v>
      </c>
      <c r="B24" s="577"/>
      <c r="C24" s="549"/>
      <c r="D24" s="590">
        <v>290000</v>
      </c>
      <c r="E24" s="579"/>
      <c r="F24" s="590">
        <v>330000</v>
      </c>
      <c r="G24" s="579"/>
      <c r="H24" s="548">
        <v>321000</v>
      </c>
      <c r="I24" s="549"/>
      <c r="J24" s="548"/>
      <c r="K24" s="549"/>
      <c r="L24" s="548"/>
      <c r="M24" s="549"/>
      <c r="N24" s="579">
        <v>326900</v>
      </c>
      <c r="O24" s="579"/>
      <c r="P24" s="579">
        <v>335000</v>
      </c>
      <c r="Q24" s="579"/>
      <c r="R24" s="591"/>
      <c r="S24" s="861"/>
      <c r="T24" s="579">
        <v>440000</v>
      </c>
      <c r="U24" s="579"/>
      <c r="V24" s="591">
        <v>480000</v>
      </c>
      <c r="W24" s="861"/>
      <c r="X24" s="579">
        <v>484000</v>
      </c>
      <c r="Y24" s="579"/>
      <c r="Z24" s="579">
        <v>490000</v>
      </c>
    </row>
    <row r="25" spans="1:26" ht="13.5" customHeight="1">
      <c r="A25" s="577">
        <v>18</v>
      </c>
      <c r="B25" s="577"/>
      <c r="C25" s="549"/>
      <c r="D25" s="590"/>
      <c r="E25" s="579"/>
      <c r="F25" s="590">
        <v>331400</v>
      </c>
      <c r="G25" s="579"/>
      <c r="H25" s="548">
        <v>325000</v>
      </c>
      <c r="I25" s="549"/>
      <c r="J25" s="548"/>
      <c r="K25" s="549"/>
      <c r="L25" s="548"/>
      <c r="M25" s="549"/>
      <c r="N25" s="579">
        <v>318200</v>
      </c>
      <c r="O25" s="579"/>
      <c r="P25" s="591">
        <v>340000</v>
      </c>
      <c r="Q25" s="861"/>
      <c r="R25" s="579">
        <v>380000</v>
      </c>
      <c r="S25" s="579"/>
      <c r="T25" s="579">
        <v>440000</v>
      </c>
      <c r="U25" s="579"/>
      <c r="V25" s="591"/>
      <c r="W25" s="861"/>
      <c r="X25" s="579">
        <v>485000</v>
      </c>
      <c r="Y25" s="579"/>
      <c r="Z25" s="579">
        <v>494000</v>
      </c>
    </row>
    <row r="26" spans="1:26" ht="13.5" customHeight="1">
      <c r="A26" s="577">
        <v>19</v>
      </c>
      <c r="B26" s="577"/>
      <c r="C26" s="549"/>
      <c r="D26" s="590"/>
      <c r="E26" s="579"/>
      <c r="F26" s="590">
        <v>331400</v>
      </c>
      <c r="G26" s="579"/>
      <c r="H26" s="548">
        <v>327500</v>
      </c>
      <c r="I26" s="549"/>
      <c r="J26" s="548"/>
      <c r="K26" s="549"/>
      <c r="L26" s="548">
        <v>312500</v>
      </c>
      <c r="M26" s="549"/>
      <c r="N26" s="579">
        <v>319400</v>
      </c>
      <c r="O26" s="579"/>
      <c r="P26" s="591"/>
      <c r="Q26" s="861"/>
      <c r="R26" s="579">
        <v>380500</v>
      </c>
      <c r="S26" s="579"/>
      <c r="T26" s="591">
        <v>439800</v>
      </c>
      <c r="U26" s="861"/>
      <c r="V26" s="579"/>
      <c r="W26" s="579"/>
      <c r="X26" s="579">
        <v>480000</v>
      </c>
      <c r="Y26" s="579"/>
      <c r="Z26" s="591">
        <v>492000</v>
      </c>
    </row>
    <row r="27" spans="1:26" ht="13.5" customHeight="1">
      <c r="A27" s="577">
        <v>20</v>
      </c>
      <c r="B27" s="577"/>
      <c r="C27" s="549"/>
      <c r="D27" s="590">
        <v>290000</v>
      </c>
      <c r="E27" s="579"/>
      <c r="F27" s="590">
        <v>332000</v>
      </c>
      <c r="G27" s="579"/>
      <c r="H27" s="548">
        <v>328000</v>
      </c>
      <c r="I27" s="549"/>
      <c r="J27" s="548"/>
      <c r="K27" s="549"/>
      <c r="L27" s="548">
        <v>315000</v>
      </c>
      <c r="M27" s="549"/>
      <c r="N27" s="591"/>
      <c r="O27" s="861"/>
      <c r="P27" s="579"/>
      <c r="Q27" s="579"/>
      <c r="R27" s="579">
        <v>385000</v>
      </c>
      <c r="S27" s="579"/>
      <c r="T27" s="591"/>
      <c r="U27" s="861"/>
      <c r="V27" s="579">
        <v>475000</v>
      </c>
      <c r="W27" s="579"/>
      <c r="X27" s="579">
        <v>480000</v>
      </c>
      <c r="Y27" s="579"/>
      <c r="Z27" s="591"/>
    </row>
    <row r="28" spans="1:26" ht="13.5" customHeight="1">
      <c r="A28" s="577">
        <v>21</v>
      </c>
      <c r="B28" s="577"/>
      <c r="C28" s="549"/>
      <c r="D28" s="590">
        <v>293000</v>
      </c>
      <c r="E28" s="579"/>
      <c r="F28" s="590">
        <v>330000</v>
      </c>
      <c r="G28" s="579"/>
      <c r="H28" s="548">
        <v>327500</v>
      </c>
      <c r="I28" s="549"/>
      <c r="J28" s="548">
        <v>302500</v>
      </c>
      <c r="K28" s="549"/>
      <c r="L28" s="548">
        <v>315000</v>
      </c>
      <c r="M28" s="549"/>
      <c r="N28" s="591"/>
      <c r="O28" s="861"/>
      <c r="P28" s="579">
        <v>338500</v>
      </c>
      <c r="Q28" s="579"/>
      <c r="R28" s="579">
        <v>390000</v>
      </c>
      <c r="S28" s="579"/>
      <c r="T28" s="579"/>
      <c r="U28" s="579"/>
      <c r="V28" s="579">
        <v>480000</v>
      </c>
      <c r="W28" s="579"/>
      <c r="X28" s="591"/>
      <c r="Y28" s="861"/>
      <c r="Z28" s="579"/>
    </row>
    <row r="29" spans="1:26" ht="13.5" customHeight="1">
      <c r="A29" s="577">
        <v>22</v>
      </c>
      <c r="B29" s="577"/>
      <c r="C29" s="549"/>
      <c r="D29" s="590">
        <v>295000</v>
      </c>
      <c r="E29" s="579"/>
      <c r="F29" s="590"/>
      <c r="G29" s="579"/>
      <c r="H29" s="548"/>
      <c r="I29" s="549"/>
      <c r="J29" s="548">
        <v>304500</v>
      </c>
      <c r="K29" s="549"/>
      <c r="L29" s="548">
        <v>314000</v>
      </c>
      <c r="M29" s="549"/>
      <c r="N29" s="579"/>
      <c r="O29" s="579"/>
      <c r="P29" s="579">
        <v>336000</v>
      </c>
      <c r="Q29" s="579"/>
      <c r="R29" s="591">
        <v>392000</v>
      </c>
      <c r="S29" s="861"/>
      <c r="T29" s="579">
        <v>505000</v>
      </c>
      <c r="U29" s="579"/>
      <c r="V29" s="579">
        <v>480000</v>
      </c>
      <c r="W29" s="579"/>
      <c r="X29" s="591"/>
      <c r="Y29" s="861"/>
      <c r="Z29" s="579">
        <v>494500</v>
      </c>
    </row>
    <row r="30" spans="1:26" ht="13.5" customHeight="1">
      <c r="A30" s="577">
        <v>23</v>
      </c>
      <c r="B30" s="577"/>
      <c r="C30" s="549"/>
      <c r="D30" s="590">
        <v>295500</v>
      </c>
      <c r="E30" s="579"/>
      <c r="F30" s="590"/>
      <c r="G30" s="579"/>
      <c r="H30" s="548"/>
      <c r="I30" s="549"/>
      <c r="J30" s="548">
        <v>308000</v>
      </c>
      <c r="K30" s="549"/>
      <c r="L30" s="548">
        <v>307500</v>
      </c>
      <c r="M30" s="549"/>
      <c r="N30" s="579">
        <v>319500</v>
      </c>
      <c r="O30" s="579"/>
      <c r="P30" s="579">
        <v>340000</v>
      </c>
      <c r="Q30" s="579"/>
      <c r="R30" s="591"/>
      <c r="S30" s="861"/>
      <c r="T30" s="579">
        <v>493000</v>
      </c>
      <c r="U30" s="579"/>
      <c r="V30" s="579">
        <v>480000</v>
      </c>
      <c r="W30" s="579"/>
      <c r="X30" s="591"/>
      <c r="Y30" s="861"/>
      <c r="Z30" s="579">
        <v>495000</v>
      </c>
    </row>
    <row r="31" spans="1:26" ht="13.5" customHeight="1">
      <c r="A31" s="577">
        <v>24</v>
      </c>
      <c r="B31" s="577"/>
      <c r="C31" s="549"/>
      <c r="D31" s="590"/>
      <c r="E31" s="579"/>
      <c r="F31" s="590">
        <v>326000</v>
      </c>
      <c r="G31" s="579"/>
      <c r="H31" s="548"/>
      <c r="I31" s="549"/>
      <c r="J31" s="548">
        <v>315000</v>
      </c>
      <c r="K31" s="549"/>
      <c r="L31" s="548"/>
      <c r="M31" s="549"/>
      <c r="N31" s="579">
        <v>323000</v>
      </c>
      <c r="O31" s="579"/>
      <c r="P31" s="579">
        <v>341500</v>
      </c>
      <c r="Q31" s="579"/>
      <c r="R31" s="579"/>
      <c r="S31" s="579"/>
      <c r="T31" s="579">
        <v>461000</v>
      </c>
      <c r="U31" s="579"/>
      <c r="V31" s="591">
        <v>480000</v>
      </c>
      <c r="W31" s="861"/>
      <c r="X31" s="579"/>
      <c r="Y31" s="579"/>
      <c r="Z31" s="591"/>
    </row>
    <row r="32" spans="1:26" ht="13.5" customHeight="1">
      <c r="A32" s="577">
        <v>25</v>
      </c>
      <c r="B32" s="577"/>
      <c r="C32" s="549"/>
      <c r="D32" s="590"/>
      <c r="E32" s="579"/>
      <c r="F32" s="590">
        <v>330000</v>
      </c>
      <c r="G32" s="579"/>
      <c r="H32" s="548">
        <v>330500</v>
      </c>
      <c r="I32" s="549"/>
      <c r="J32" s="548">
        <v>310000</v>
      </c>
      <c r="K32" s="549"/>
      <c r="L32" s="548"/>
      <c r="M32" s="549"/>
      <c r="N32" s="579">
        <v>321000</v>
      </c>
      <c r="O32" s="579"/>
      <c r="P32" s="591">
        <v>345000</v>
      </c>
      <c r="Q32" s="861"/>
      <c r="R32" s="579">
        <v>400000</v>
      </c>
      <c r="S32" s="579"/>
      <c r="T32" s="579">
        <v>449500</v>
      </c>
      <c r="U32" s="579"/>
      <c r="V32" s="591"/>
      <c r="W32" s="861"/>
      <c r="X32" s="579">
        <v>490000</v>
      </c>
      <c r="Y32" s="579"/>
      <c r="Z32" s="591"/>
    </row>
    <row r="33" spans="1:36" ht="13.5" customHeight="1">
      <c r="A33" s="577">
        <v>26</v>
      </c>
      <c r="B33" s="577"/>
      <c r="C33" s="549"/>
      <c r="D33" s="590"/>
      <c r="E33" s="579"/>
      <c r="F33" s="590">
        <v>330000</v>
      </c>
      <c r="G33" s="579"/>
      <c r="H33" s="548">
        <v>340000</v>
      </c>
      <c r="I33" s="549"/>
      <c r="J33" s="548"/>
      <c r="K33" s="549"/>
      <c r="L33" s="548">
        <v>311000</v>
      </c>
      <c r="M33" s="549"/>
      <c r="N33" s="579">
        <v>321000</v>
      </c>
      <c r="O33" s="579"/>
      <c r="P33" s="591"/>
      <c r="Q33" s="861"/>
      <c r="R33" s="579">
        <v>400000</v>
      </c>
      <c r="S33" s="579"/>
      <c r="T33" s="591">
        <v>453000</v>
      </c>
      <c r="U33" s="861"/>
      <c r="V33" s="579"/>
      <c r="W33" s="579"/>
      <c r="X33" s="579">
        <v>500000</v>
      </c>
      <c r="Y33" s="579"/>
      <c r="Z33" s="591">
        <v>500000</v>
      </c>
    </row>
    <row r="34" spans="1:36" ht="13.5" customHeight="1">
      <c r="A34" s="577">
        <v>27</v>
      </c>
      <c r="B34" s="577"/>
      <c r="C34" s="549" t="s">
        <v>616</v>
      </c>
      <c r="D34" s="590">
        <v>301000</v>
      </c>
      <c r="E34" s="579"/>
      <c r="F34" s="590">
        <v>331000</v>
      </c>
      <c r="G34" s="579"/>
      <c r="H34" s="583">
        <v>343000</v>
      </c>
      <c r="I34" s="569"/>
      <c r="J34" s="583"/>
      <c r="K34" s="569"/>
      <c r="L34" s="583">
        <v>314000</v>
      </c>
      <c r="M34" s="569"/>
      <c r="N34" s="591">
        <v>321000</v>
      </c>
      <c r="O34" s="861"/>
      <c r="P34" s="579"/>
      <c r="Q34" s="579"/>
      <c r="R34" s="579">
        <v>394000</v>
      </c>
      <c r="S34" s="579"/>
      <c r="T34" s="591"/>
      <c r="U34" s="861"/>
      <c r="V34" s="579">
        <v>480000</v>
      </c>
      <c r="W34" s="579"/>
      <c r="X34" s="579">
        <v>500000</v>
      </c>
      <c r="Y34" s="579"/>
      <c r="Z34" s="579"/>
    </row>
    <row r="35" spans="1:36" ht="13.5" customHeight="1">
      <c r="A35" s="577">
        <v>28</v>
      </c>
      <c r="B35" s="577"/>
      <c r="C35" s="549"/>
      <c r="D35" s="590">
        <v>310000</v>
      </c>
      <c r="E35" s="579"/>
      <c r="F35" s="590">
        <v>322500</v>
      </c>
      <c r="G35" s="579"/>
      <c r="H35" s="583">
        <v>343000</v>
      </c>
      <c r="I35" s="569"/>
      <c r="J35" s="583">
        <v>310000</v>
      </c>
      <c r="K35" s="569"/>
      <c r="L35" s="583">
        <v>310000</v>
      </c>
      <c r="M35" s="569"/>
      <c r="N35" s="591"/>
      <c r="O35" s="861"/>
      <c r="P35" s="579">
        <v>360000</v>
      </c>
      <c r="Q35" s="579"/>
      <c r="R35" s="579">
        <v>387000</v>
      </c>
      <c r="S35" s="579"/>
      <c r="T35" s="579"/>
      <c r="U35" s="579"/>
      <c r="V35" s="579">
        <v>490000</v>
      </c>
      <c r="W35" s="579"/>
      <c r="X35" s="591">
        <v>500000</v>
      </c>
      <c r="Y35" s="861"/>
      <c r="Z35" s="579"/>
    </row>
    <row r="36" spans="1:36" ht="13.5" customHeight="1">
      <c r="A36" s="577">
        <v>29</v>
      </c>
      <c r="B36" s="577"/>
      <c r="C36" s="549"/>
      <c r="D36" s="590">
        <v>315000</v>
      </c>
      <c r="E36" s="579"/>
      <c r="F36" s="583"/>
      <c r="G36" s="569"/>
      <c r="H36" s="583"/>
      <c r="I36" s="569"/>
      <c r="J36" s="583">
        <v>302000</v>
      </c>
      <c r="K36" s="569"/>
      <c r="L36" s="583">
        <v>317000</v>
      </c>
      <c r="M36" s="569"/>
      <c r="N36" s="579"/>
      <c r="O36" s="579"/>
      <c r="P36" s="579">
        <v>365000</v>
      </c>
      <c r="Q36" s="579"/>
      <c r="R36" s="591">
        <v>389000</v>
      </c>
      <c r="S36" s="861"/>
      <c r="T36" s="579">
        <v>475000</v>
      </c>
      <c r="U36" s="579"/>
      <c r="V36" s="579">
        <v>481000</v>
      </c>
      <c r="W36" s="579"/>
      <c r="X36" s="591"/>
      <c r="Y36" s="861"/>
      <c r="Z36" s="579">
        <v>498000</v>
      </c>
    </row>
    <row r="37" spans="1:36" ht="13.5" customHeight="1">
      <c r="A37" s="577">
        <v>30</v>
      </c>
      <c r="B37" s="577"/>
      <c r="C37" s="549"/>
      <c r="D37" s="590">
        <v>315000</v>
      </c>
      <c r="E37" s="579"/>
      <c r="F37" s="583"/>
      <c r="G37" s="569"/>
      <c r="H37" s="583"/>
      <c r="I37" s="569"/>
      <c r="J37" s="592">
        <v>290000</v>
      </c>
      <c r="K37" s="864"/>
      <c r="L37" s="592">
        <v>320000</v>
      </c>
      <c r="M37" s="864"/>
      <c r="N37" s="579">
        <v>321000</v>
      </c>
      <c r="O37" s="579"/>
      <c r="P37" s="579">
        <v>370000</v>
      </c>
      <c r="Q37" s="579"/>
      <c r="R37" s="546"/>
      <c r="S37" s="540"/>
      <c r="T37" s="579">
        <v>480000</v>
      </c>
      <c r="U37" s="579"/>
      <c r="V37" s="579">
        <v>475000</v>
      </c>
      <c r="W37" s="579"/>
      <c r="X37" s="579"/>
      <c r="Y37" s="579"/>
      <c r="Z37" s="579">
        <v>500000</v>
      </c>
    </row>
    <row r="38" spans="1:36" ht="13.5" customHeight="1">
      <c r="A38" s="577">
        <v>31</v>
      </c>
      <c r="B38" s="577"/>
      <c r="C38" s="549"/>
      <c r="D38" s="592">
        <v>315000</v>
      </c>
      <c r="E38" s="864"/>
      <c r="F38" s="587"/>
      <c r="G38" s="862"/>
      <c r="H38" s="587">
        <v>343000</v>
      </c>
      <c r="I38" s="862"/>
      <c r="J38" s="587"/>
      <c r="K38" s="862"/>
      <c r="L38" s="587"/>
      <c r="M38" s="862"/>
      <c r="N38" s="587"/>
      <c r="O38" s="862"/>
      <c r="P38" s="584">
        <v>385000</v>
      </c>
      <c r="Q38" s="584"/>
      <c r="R38" s="584"/>
      <c r="S38" s="584"/>
      <c r="T38" s="587"/>
      <c r="U38" s="862"/>
      <c r="V38" s="593">
        <v>480000</v>
      </c>
      <c r="W38" s="863"/>
      <c r="X38" s="587"/>
      <c r="Y38" s="862"/>
      <c r="Z38" s="593"/>
    </row>
    <row r="39" spans="1:36" ht="14.1" customHeight="1">
      <c r="A39" s="551" t="s">
        <v>617</v>
      </c>
      <c r="B39" s="551"/>
      <c r="C39" s="858"/>
      <c r="D39" s="553">
        <f t="shared" ref="D39:Z39" si="0">MAX(D8:D38)</f>
        <v>315000</v>
      </c>
      <c r="E39" s="554"/>
      <c r="F39" s="553">
        <f t="shared" si="0"/>
        <v>332000</v>
      </c>
      <c r="G39" s="554"/>
      <c r="H39" s="553">
        <f t="shared" si="0"/>
        <v>343000</v>
      </c>
      <c r="I39" s="554"/>
      <c r="J39" s="553">
        <f t="shared" si="0"/>
        <v>335000</v>
      </c>
      <c r="K39" s="554"/>
      <c r="L39" s="553">
        <f t="shared" si="0"/>
        <v>320000</v>
      </c>
      <c r="M39" s="554"/>
      <c r="N39" s="553">
        <f t="shared" si="0"/>
        <v>327000</v>
      </c>
      <c r="O39" s="554"/>
      <c r="P39" s="553">
        <f t="shared" si="0"/>
        <v>385000</v>
      </c>
      <c r="Q39" s="554"/>
      <c r="R39" s="553">
        <f t="shared" si="0"/>
        <v>400000</v>
      </c>
      <c r="S39" s="554"/>
      <c r="T39" s="553">
        <f>MAX(T8:T38)</f>
        <v>505000</v>
      </c>
      <c r="U39" s="554"/>
      <c r="V39" s="553">
        <f t="shared" si="0"/>
        <v>499800</v>
      </c>
      <c r="W39" s="554"/>
      <c r="X39" s="553">
        <f t="shared" si="0"/>
        <v>500000</v>
      </c>
      <c r="Y39" s="554"/>
      <c r="Z39" s="553">
        <f t="shared" si="0"/>
        <v>500000</v>
      </c>
      <c r="AA39" s="555"/>
    </row>
    <row r="40" spans="1:36" ht="14.1" customHeight="1">
      <c r="A40" s="556" t="s">
        <v>618</v>
      </c>
      <c r="B40" s="556"/>
      <c r="C40" s="859"/>
      <c r="D40" s="548">
        <f t="shared" ref="D40:Z40" si="1">MIN(D8:D38)</f>
        <v>285000</v>
      </c>
      <c r="E40" s="549"/>
      <c r="F40" s="548">
        <f t="shared" si="1"/>
        <v>315000</v>
      </c>
      <c r="G40" s="549"/>
      <c r="H40" s="548">
        <f t="shared" si="1"/>
        <v>318500</v>
      </c>
      <c r="I40" s="549"/>
      <c r="J40" s="548">
        <f t="shared" si="1"/>
        <v>290000</v>
      </c>
      <c r="K40" s="549"/>
      <c r="L40" s="548">
        <f t="shared" si="1"/>
        <v>300000</v>
      </c>
      <c r="M40" s="549"/>
      <c r="N40" s="548">
        <f t="shared" si="1"/>
        <v>318200</v>
      </c>
      <c r="O40" s="549"/>
      <c r="P40" s="548">
        <f t="shared" si="1"/>
        <v>315000</v>
      </c>
      <c r="Q40" s="549"/>
      <c r="R40" s="548">
        <f t="shared" si="1"/>
        <v>380000</v>
      </c>
      <c r="S40" s="549"/>
      <c r="T40" s="548">
        <f>MIN(T8:T38)</f>
        <v>395000</v>
      </c>
      <c r="U40" s="549"/>
      <c r="V40" s="548">
        <f t="shared" si="1"/>
        <v>464000</v>
      </c>
      <c r="W40" s="549"/>
      <c r="X40" s="548">
        <f t="shared" si="1"/>
        <v>476500</v>
      </c>
      <c r="Y40" s="549"/>
      <c r="Z40" s="548">
        <f t="shared" si="1"/>
        <v>490000</v>
      </c>
      <c r="AA40" s="555"/>
    </row>
    <row r="41" spans="1:36" ht="14.1" customHeight="1">
      <c r="A41" s="558" t="s">
        <v>619</v>
      </c>
      <c r="B41" s="558"/>
      <c r="C41" s="860"/>
      <c r="D41" s="560">
        <f>AVERAGE(D8:D38)</f>
        <v>295733.33333333331</v>
      </c>
      <c r="E41" s="561"/>
      <c r="F41" s="560">
        <f>AVERAGE(F8:F38)</f>
        <v>325665</v>
      </c>
      <c r="G41" s="561"/>
      <c r="H41" s="560">
        <f>AVERAGE(H8:H38)</f>
        <v>329156.25</v>
      </c>
      <c r="I41" s="561"/>
      <c r="J41" s="560">
        <f>AVERAGE(J8:J38)</f>
        <v>314394.73684210528</v>
      </c>
      <c r="K41" s="561"/>
      <c r="L41" s="560">
        <f>AVERAGE(L8:L38)</f>
        <v>310600</v>
      </c>
      <c r="M41" s="561"/>
      <c r="N41" s="560">
        <f>AVERAGE(N8:N38)</f>
        <v>322047.36842105264</v>
      </c>
      <c r="O41" s="561"/>
      <c r="P41" s="560">
        <f>AVERAGE(P8:P38)</f>
        <v>335636.36363636365</v>
      </c>
      <c r="Q41" s="561"/>
      <c r="R41" s="560">
        <f>AVERAGE(R8:R38)</f>
        <v>389640</v>
      </c>
      <c r="S41" s="561"/>
      <c r="T41" s="560">
        <f>AVERAGE(T8:T38)</f>
        <v>436877.27272727271</v>
      </c>
      <c r="U41" s="561"/>
      <c r="V41" s="560">
        <f>AVERAGE(V8:V38)</f>
        <v>482886.36363636365</v>
      </c>
      <c r="W41" s="561"/>
      <c r="X41" s="560">
        <f>AVERAGE(X8:X38)</f>
        <v>485166.66666666669</v>
      </c>
      <c r="Y41" s="561"/>
      <c r="Z41" s="560">
        <f>AVERAGE(Z8:Z38)</f>
        <v>495684.21052631579</v>
      </c>
      <c r="AA41" s="555"/>
    </row>
    <row r="42" spans="1:36" ht="15.75" customHeight="1">
      <c r="A42" s="562" t="s">
        <v>620</v>
      </c>
      <c r="B42" s="589"/>
      <c r="C42" s="563"/>
      <c r="D42" s="564"/>
      <c r="E42" s="565"/>
      <c r="F42" s="564"/>
      <c r="G42" s="565"/>
      <c r="H42" s="564"/>
      <c r="I42" s="565"/>
      <c r="J42" s="564"/>
      <c r="K42" s="565"/>
      <c r="L42" s="564"/>
      <c r="M42" s="565"/>
      <c r="N42" s="564"/>
      <c r="O42" s="565"/>
      <c r="P42" s="564"/>
      <c r="Q42" s="565"/>
      <c r="R42" s="564"/>
      <c r="S42" s="565"/>
      <c r="T42" s="564"/>
      <c r="U42" s="565"/>
      <c r="V42" s="564"/>
      <c r="W42" s="565"/>
      <c r="X42" s="564"/>
      <c r="Y42" s="565"/>
      <c r="Z42" s="564"/>
      <c r="AA42" s="555"/>
    </row>
    <row r="43" spans="1:36" ht="25.5" customHeight="1">
      <c r="A43" s="566" t="s">
        <v>639</v>
      </c>
      <c r="B43" s="566"/>
      <c r="C43" s="567"/>
      <c r="D43" s="568"/>
      <c r="E43" s="567"/>
      <c r="F43" s="568"/>
      <c r="G43" s="567"/>
      <c r="H43" s="568"/>
      <c r="I43" s="567"/>
      <c r="J43" s="568"/>
      <c r="K43" s="567"/>
      <c r="L43" s="568"/>
      <c r="M43" s="567"/>
      <c r="N43" s="568"/>
      <c r="O43" s="567"/>
      <c r="P43" s="568"/>
      <c r="Q43" s="567"/>
      <c r="R43" s="568"/>
      <c r="S43" s="567"/>
      <c r="T43" s="568"/>
      <c r="U43" s="567"/>
      <c r="V43" s="568"/>
      <c r="W43" s="567"/>
      <c r="X43" s="568"/>
      <c r="Y43" s="567"/>
      <c r="Z43" s="568"/>
    </row>
    <row r="44" spans="1:36" ht="21" customHeight="1">
      <c r="A44" s="956" t="s">
        <v>136</v>
      </c>
      <c r="B44" s="956"/>
      <c r="C44" s="956"/>
      <c r="D44" s="956"/>
      <c r="E44" s="956"/>
      <c r="F44" s="956"/>
      <c r="G44" s="956"/>
      <c r="H44" s="956"/>
      <c r="I44" s="956"/>
      <c r="J44" s="956"/>
      <c r="K44" s="956"/>
      <c r="L44" s="956"/>
      <c r="M44" s="956"/>
      <c r="N44" s="956"/>
      <c r="O44" s="956"/>
      <c r="P44" s="956"/>
      <c r="Q44" s="956"/>
      <c r="R44" s="956"/>
      <c r="S44" s="956"/>
      <c r="T44" s="956"/>
      <c r="U44" s="956"/>
      <c r="V44" s="956"/>
      <c r="W44" s="956"/>
      <c r="X44" s="956"/>
      <c r="Y44" s="956"/>
      <c r="Z44" s="956"/>
    </row>
    <row r="45" spans="1:36" ht="19.5" customHeight="1">
      <c r="A45" s="957" t="s">
        <v>631</v>
      </c>
      <c r="B45" s="957"/>
      <c r="C45" s="957"/>
      <c r="D45" s="957"/>
      <c r="E45" s="957"/>
      <c r="F45" s="957"/>
      <c r="G45" s="957"/>
      <c r="H45" s="957"/>
      <c r="I45" s="957"/>
      <c r="J45" s="957"/>
      <c r="K45" s="957"/>
      <c r="L45" s="957"/>
      <c r="M45" s="957"/>
      <c r="N45" s="957"/>
      <c r="O45" s="957"/>
      <c r="P45" s="957"/>
      <c r="Q45" s="957"/>
      <c r="R45" s="957"/>
      <c r="S45" s="957"/>
      <c r="T45" s="957"/>
      <c r="U45" s="957"/>
      <c r="V45" s="957"/>
      <c r="W45" s="957"/>
      <c r="X45" s="957"/>
      <c r="Y45" s="957"/>
      <c r="Z45" s="957"/>
    </row>
    <row r="46" spans="1:36" ht="18" customHeight="1">
      <c r="A46" s="954" t="s">
        <v>640</v>
      </c>
      <c r="B46" s="954"/>
      <c r="C46" s="954"/>
      <c r="D46" s="954"/>
      <c r="E46" s="954"/>
      <c r="F46" s="954"/>
      <c r="G46" s="954"/>
      <c r="H46" s="954"/>
      <c r="I46" s="954"/>
      <c r="J46" s="954"/>
      <c r="K46" s="954"/>
      <c r="L46" s="954"/>
      <c r="M46" s="954"/>
      <c r="N46" s="954"/>
      <c r="O46" s="954"/>
      <c r="P46" s="954"/>
      <c r="Q46" s="954"/>
      <c r="R46" s="954"/>
      <c r="S46" s="954"/>
      <c r="T46" s="954"/>
      <c r="U46" s="954"/>
      <c r="V46" s="954"/>
      <c r="W46" s="954"/>
      <c r="X46" s="954"/>
      <c r="Y46" s="954"/>
      <c r="Z46" s="954"/>
    </row>
    <row r="47" spans="1:36" ht="11.25" customHeight="1">
      <c r="A47" s="955" t="s">
        <v>607</v>
      </c>
      <c r="B47" s="955"/>
      <c r="C47" s="955"/>
      <c r="D47" s="955"/>
      <c r="E47" s="955"/>
      <c r="F47" s="955"/>
      <c r="G47" s="955"/>
      <c r="H47" s="955"/>
      <c r="I47" s="955"/>
      <c r="J47" s="955"/>
      <c r="K47" s="955"/>
      <c r="L47" s="955"/>
      <c r="M47" s="955"/>
      <c r="N47" s="955"/>
      <c r="O47" s="955"/>
      <c r="P47" s="955"/>
      <c r="Q47" s="955"/>
      <c r="R47" s="955"/>
      <c r="S47" s="955"/>
      <c r="T47" s="955"/>
      <c r="U47" s="955"/>
      <c r="V47" s="955"/>
      <c r="W47" s="955"/>
      <c r="X47" s="955"/>
      <c r="Y47" s="955"/>
      <c r="Z47" s="955"/>
    </row>
    <row r="48" spans="1:36" ht="12.75" customHeight="1">
      <c r="A48" s="534" t="s">
        <v>624</v>
      </c>
      <c r="B48" s="533" t="s">
        <v>609</v>
      </c>
      <c r="C48" s="533"/>
      <c r="D48" s="533" t="s">
        <v>159</v>
      </c>
      <c r="E48" s="533"/>
      <c r="F48" s="533" t="s">
        <v>610</v>
      </c>
      <c r="G48" s="533"/>
      <c r="H48" s="533" t="s">
        <v>611</v>
      </c>
      <c r="I48" s="533"/>
      <c r="J48" s="533" t="s">
        <v>162</v>
      </c>
      <c r="K48" s="533"/>
      <c r="L48" s="533" t="s">
        <v>163</v>
      </c>
      <c r="M48" s="533"/>
      <c r="N48" s="533" t="s">
        <v>612</v>
      </c>
      <c r="O48" s="533"/>
      <c r="P48" s="533" t="s">
        <v>613</v>
      </c>
      <c r="Q48" s="533"/>
      <c r="R48" s="533" t="s">
        <v>228</v>
      </c>
      <c r="S48" s="533"/>
      <c r="T48" s="533" t="s">
        <v>167</v>
      </c>
      <c r="U48" s="533"/>
      <c r="V48" s="533" t="s">
        <v>168</v>
      </c>
      <c r="W48" s="533"/>
      <c r="X48" s="533" t="s">
        <v>614</v>
      </c>
      <c r="Y48" s="533"/>
      <c r="Z48" s="533" t="s">
        <v>625</v>
      </c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</row>
    <row r="49" spans="1:36" ht="12.75" customHeight="1">
      <c r="A49" s="537" t="s">
        <v>626</v>
      </c>
      <c r="B49" s="536" t="s">
        <v>158</v>
      </c>
      <c r="C49" s="536"/>
      <c r="D49" s="536" t="s">
        <v>159</v>
      </c>
      <c r="E49" s="536"/>
      <c r="F49" s="536" t="s">
        <v>160</v>
      </c>
      <c r="G49" s="536"/>
      <c r="H49" s="536" t="s">
        <v>161</v>
      </c>
      <c r="I49" s="536"/>
      <c r="J49" s="536" t="s">
        <v>162</v>
      </c>
      <c r="K49" s="536"/>
      <c r="L49" s="536" t="s">
        <v>163</v>
      </c>
      <c r="M49" s="536"/>
      <c r="N49" s="536" t="s">
        <v>164</v>
      </c>
      <c r="O49" s="536"/>
      <c r="P49" s="536" t="s">
        <v>165</v>
      </c>
      <c r="Q49" s="536"/>
      <c r="R49" s="536" t="s">
        <v>228</v>
      </c>
      <c r="S49" s="536"/>
      <c r="T49" s="536" t="s">
        <v>167</v>
      </c>
      <c r="U49" s="536"/>
      <c r="V49" s="536" t="s">
        <v>168</v>
      </c>
      <c r="W49" s="536"/>
      <c r="X49" s="536" t="s">
        <v>169</v>
      </c>
      <c r="Y49" s="536"/>
      <c r="Z49" s="536" t="s">
        <v>627</v>
      </c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</row>
    <row r="50" spans="1:36" ht="14.1" customHeight="1">
      <c r="A50" s="866">
        <v>2015</v>
      </c>
      <c r="B50" s="570">
        <v>2439.1904761904761</v>
      </c>
      <c r="C50" s="569"/>
      <c r="D50" s="570">
        <v>2361.1111111111113</v>
      </c>
      <c r="E50" s="569"/>
      <c r="F50" s="570">
        <v>2126.7368421052633</v>
      </c>
      <c r="G50" s="569"/>
      <c r="H50" s="570">
        <v>1909.95</v>
      </c>
      <c r="I50" s="569"/>
      <c r="J50" s="570">
        <v>1915.090909090909</v>
      </c>
      <c r="K50" s="569"/>
      <c r="L50" s="570">
        <v>1922.6363636363637</v>
      </c>
      <c r="M50" s="569"/>
      <c r="N50" s="570">
        <v>2083.65</v>
      </c>
      <c r="O50" s="569"/>
      <c r="P50" s="570">
        <v>2103</v>
      </c>
      <c r="Q50" s="569"/>
      <c r="R50" s="570">
        <v>2123.9473684210525</v>
      </c>
      <c r="S50" s="569"/>
      <c r="T50" s="570">
        <v>2215</v>
      </c>
      <c r="U50" s="569"/>
      <c r="V50" s="570">
        <v>2409.4444444444443</v>
      </c>
      <c r="W50" s="569"/>
      <c r="X50" s="570">
        <v>2966.9230769230771</v>
      </c>
      <c r="Y50" s="569"/>
      <c r="Z50" s="570">
        <f t="shared" ref="Z50:Z59" si="2">AVERAGE(B50:X50)</f>
        <v>2214.7233826602246</v>
      </c>
      <c r="AA50" s="572"/>
    </row>
    <row r="51" spans="1:36" ht="13.5" customHeight="1">
      <c r="A51" s="866">
        <v>2016</v>
      </c>
      <c r="B51" s="570">
        <v>3169.5</v>
      </c>
      <c r="C51" s="569"/>
      <c r="D51" s="570">
        <v>3507.8947368421054</v>
      </c>
      <c r="E51" s="569"/>
      <c r="F51" s="570">
        <v>3299.0476190476193</v>
      </c>
      <c r="G51" s="569"/>
      <c r="H51" s="570">
        <v>3405</v>
      </c>
      <c r="I51" s="569"/>
      <c r="J51" s="570">
        <v>3857.8571428571427</v>
      </c>
      <c r="K51" s="569"/>
      <c r="L51" s="570">
        <v>4142.75</v>
      </c>
      <c r="M51" s="569"/>
      <c r="N51" s="570">
        <v>4284.7222222222226</v>
      </c>
      <c r="O51" s="569"/>
      <c r="P51" s="570">
        <v>4136.3157894736842</v>
      </c>
      <c r="Q51" s="569"/>
      <c r="R51" s="570">
        <v>3926.3636363636365</v>
      </c>
      <c r="S51" s="569"/>
      <c r="T51" s="570">
        <v>4008.2352941176468</v>
      </c>
      <c r="U51" s="569"/>
      <c r="V51" s="570">
        <v>4036.8421052631579</v>
      </c>
      <c r="W51" s="569"/>
      <c r="X51" s="570">
        <v>4174.8888888888887</v>
      </c>
      <c r="Y51" s="569"/>
      <c r="Z51" s="570">
        <f t="shared" si="2"/>
        <v>3829.1181195896752</v>
      </c>
      <c r="AA51" s="572"/>
    </row>
    <row r="52" spans="1:36" ht="13.5">
      <c r="A52" s="866">
        <v>2017</v>
      </c>
      <c r="B52" s="570">
        <v>4369.545454545455</v>
      </c>
      <c r="C52" s="569"/>
      <c r="D52" s="570">
        <v>4215.2777777777774</v>
      </c>
      <c r="E52" s="569"/>
      <c r="F52" s="570">
        <v>3811.1363636363635</v>
      </c>
      <c r="G52" s="569"/>
      <c r="H52" s="570">
        <v>3590.3125</v>
      </c>
      <c r="I52" s="569"/>
      <c r="J52" s="570">
        <v>3806.6666666666665</v>
      </c>
      <c r="K52" s="569"/>
      <c r="L52" s="570">
        <v>3810</v>
      </c>
      <c r="M52" s="569"/>
      <c r="N52" s="570">
        <v>4189.5238095238092</v>
      </c>
      <c r="O52" s="569"/>
      <c r="P52" s="570">
        <v>4280.25</v>
      </c>
      <c r="Q52" s="569"/>
      <c r="R52" s="570">
        <v>4332.5</v>
      </c>
      <c r="S52" s="569"/>
      <c r="T52" s="570">
        <v>4402.0588235294117</v>
      </c>
      <c r="U52" s="569"/>
      <c r="V52" s="570">
        <v>4491.5789473684208</v>
      </c>
      <c r="W52" s="569"/>
      <c r="X52" s="570">
        <v>4599.2857142857147</v>
      </c>
      <c r="Y52" s="569"/>
      <c r="Z52" s="570">
        <f t="shared" si="2"/>
        <v>4158.178004777802</v>
      </c>
    </row>
    <row r="53" spans="1:36" s="572" customFormat="1" ht="13.5">
      <c r="A53" s="866">
        <v>2018</v>
      </c>
      <c r="B53" s="570">
        <v>5142.3809523809523</v>
      </c>
      <c r="C53" s="569"/>
      <c r="D53" s="570">
        <v>5847.3529411764703</v>
      </c>
      <c r="E53" s="569"/>
      <c r="F53" s="570">
        <v>5952.15</v>
      </c>
      <c r="G53" s="569"/>
      <c r="H53" s="570">
        <v>6180.2631578947367</v>
      </c>
      <c r="I53" s="569"/>
      <c r="J53" s="570">
        <v>7192.8571428571431</v>
      </c>
      <c r="K53" s="569"/>
      <c r="L53" s="570">
        <v>7474</v>
      </c>
      <c r="M53" s="569"/>
      <c r="N53" s="570">
        <v>7715.7142857142853</v>
      </c>
      <c r="O53" s="569"/>
      <c r="P53" s="570">
        <v>7883.5</v>
      </c>
      <c r="Q53" s="569"/>
      <c r="R53" s="570">
        <v>9557.3529411764703</v>
      </c>
      <c r="S53" s="569"/>
      <c r="T53" s="570">
        <v>9398.3333333333339</v>
      </c>
      <c r="U53" s="569"/>
      <c r="V53" s="570">
        <v>8957.5</v>
      </c>
      <c r="W53" s="569"/>
      <c r="X53" s="570">
        <v>9089.375</v>
      </c>
      <c r="Y53" s="569"/>
      <c r="Z53" s="570">
        <f t="shared" si="2"/>
        <v>7532.5649795444488</v>
      </c>
    </row>
    <row r="54" spans="1:36" s="572" customFormat="1" ht="13.5">
      <c r="A54" s="866">
        <v>2019</v>
      </c>
      <c r="B54" s="570">
        <v>9244.545454545454</v>
      </c>
      <c r="C54" s="569"/>
      <c r="D54" s="570">
        <v>9290.75</v>
      </c>
      <c r="E54" s="569"/>
      <c r="F54" s="570">
        <v>9394.4736842105267</v>
      </c>
      <c r="G54" s="569"/>
      <c r="H54" s="570">
        <v>9300.2631578947367</v>
      </c>
      <c r="I54" s="569"/>
      <c r="J54" s="570">
        <v>9821.818181818182</v>
      </c>
      <c r="K54" s="569"/>
      <c r="L54" s="570">
        <v>9932.7777777777774</v>
      </c>
      <c r="M54" s="569"/>
      <c r="N54" s="570">
        <v>9657.1428571428569</v>
      </c>
      <c r="O54" s="569"/>
      <c r="P54" s="570">
        <v>12489.53</v>
      </c>
      <c r="Q54" s="569"/>
      <c r="R54" s="570">
        <v>13346.8</v>
      </c>
      <c r="S54" s="569"/>
      <c r="T54" s="570">
        <v>14122.190476190477</v>
      </c>
      <c r="U54" s="569"/>
      <c r="V54" s="570">
        <v>14909.5</v>
      </c>
      <c r="W54" s="569"/>
      <c r="X54" s="570">
        <v>14696.88</v>
      </c>
      <c r="Y54" s="569"/>
      <c r="Z54" s="570">
        <f t="shared" si="2"/>
        <v>11350.555965798334</v>
      </c>
    </row>
    <row r="55" spans="1:36" s="572" customFormat="1" ht="13.5">
      <c r="A55" s="866">
        <v>2020</v>
      </c>
      <c r="B55" s="570">
        <v>15351.363636363636</v>
      </c>
      <c r="C55" s="569"/>
      <c r="D55" s="570">
        <v>14907.6875</v>
      </c>
      <c r="E55" s="569"/>
      <c r="F55" s="570">
        <v>13943.529411764706</v>
      </c>
      <c r="G55" s="569"/>
      <c r="H55" s="570">
        <v>13670.8</v>
      </c>
      <c r="I55" s="569"/>
      <c r="J55" s="570">
        <v>14533.157894736842</v>
      </c>
      <c r="K55" s="569"/>
      <c r="L55" s="570">
        <v>15385.714285714286</v>
      </c>
      <c r="M55" s="569"/>
      <c r="N55" s="570">
        <v>16695.952380952382</v>
      </c>
      <c r="O55" s="569"/>
      <c r="P55" s="570">
        <v>17871.75</v>
      </c>
      <c r="Q55" s="569"/>
      <c r="R55" s="570">
        <v>20325.263157894737</v>
      </c>
      <c r="S55" s="569"/>
      <c r="T55" s="570">
        <v>24812.75</v>
      </c>
      <c r="U55" s="569"/>
      <c r="V55" s="570">
        <v>27275.9</v>
      </c>
      <c r="W55" s="569"/>
      <c r="X55" s="570">
        <v>27634.444444444445</v>
      </c>
      <c r="Y55" s="569"/>
      <c r="Z55" s="570">
        <f t="shared" si="2"/>
        <v>18534.026059322587</v>
      </c>
    </row>
    <row r="56" spans="1:36" s="572" customFormat="1" ht="13.5">
      <c r="A56" s="866">
        <v>2021</v>
      </c>
      <c r="B56" s="570">
        <v>29287.75</v>
      </c>
      <c r="C56" s="569"/>
      <c r="D56" s="570">
        <v>29139.166666666668</v>
      </c>
      <c r="E56" s="569"/>
      <c r="F56" s="570">
        <v>29960.909090909092</v>
      </c>
      <c r="G56" s="569"/>
      <c r="H56" s="570">
        <v>30779.3</v>
      </c>
      <c r="I56" s="569"/>
      <c r="J56" s="570">
        <v>32406.473684210527</v>
      </c>
      <c r="K56" s="569"/>
      <c r="L56" s="570">
        <v>30427.904761904763</v>
      </c>
      <c r="M56" s="569"/>
      <c r="N56" s="570">
        <v>31593.095238095237</v>
      </c>
      <c r="O56" s="569"/>
      <c r="P56" s="570">
        <v>32869.5</v>
      </c>
      <c r="Q56" s="569"/>
      <c r="R56" s="570">
        <v>33732.391304347824</v>
      </c>
      <c r="S56" s="569"/>
      <c r="T56" s="570">
        <v>34628.15789473684</v>
      </c>
      <c r="U56" s="569"/>
      <c r="V56" s="570">
        <v>35186.666666666664</v>
      </c>
      <c r="W56" s="569"/>
      <c r="X56" s="570">
        <v>36807.75</v>
      </c>
      <c r="Y56" s="569"/>
      <c r="Z56" s="570">
        <f t="shared" si="2"/>
        <v>32234.922108961473</v>
      </c>
    </row>
    <row r="57" spans="1:36" s="572" customFormat="1" ht="13.5">
      <c r="A57" s="866">
        <v>2022</v>
      </c>
      <c r="B57" s="570">
        <v>40184.666666666664</v>
      </c>
      <c r="C57" s="569"/>
      <c r="D57" s="570">
        <v>44925.684210526313</v>
      </c>
      <c r="E57" s="569"/>
      <c r="F57" s="570">
        <v>50211.190476190473</v>
      </c>
      <c r="G57" s="569"/>
      <c r="H57" s="570">
        <v>49359.73684210526</v>
      </c>
      <c r="I57" s="569"/>
      <c r="J57" s="570">
        <v>49882</v>
      </c>
      <c r="K57" s="569"/>
      <c r="L57" s="570">
        <v>49290.3</v>
      </c>
      <c r="M57" s="569"/>
      <c r="N57" s="570">
        <v>49061.84210526316</v>
      </c>
      <c r="O57" s="569"/>
      <c r="P57" s="570">
        <v>51881.904761904763</v>
      </c>
      <c r="Q57" s="569"/>
      <c r="R57" s="570">
        <v>66960</v>
      </c>
      <c r="S57" s="569"/>
      <c r="T57" s="570">
        <v>60208.75</v>
      </c>
      <c r="U57" s="569"/>
      <c r="V57" s="570">
        <v>70504.444444444438</v>
      </c>
      <c r="W57" s="569"/>
      <c r="X57" s="570">
        <v>95092.105263157893</v>
      </c>
      <c r="Y57" s="569"/>
      <c r="Z57" s="570">
        <f t="shared" si="2"/>
        <v>56463.552064188239</v>
      </c>
    </row>
    <row r="58" spans="1:36" s="572" customFormat="1" ht="13.5">
      <c r="A58" s="866">
        <v>2023</v>
      </c>
      <c r="B58" s="570"/>
      <c r="C58" s="569"/>
      <c r="D58" s="570"/>
      <c r="E58" s="569"/>
      <c r="F58" s="570">
        <v>88283.333333333328</v>
      </c>
      <c r="G58" s="569"/>
      <c r="H58" s="570">
        <v>100311.11111111111</v>
      </c>
      <c r="I58" s="569"/>
      <c r="J58" s="570">
        <v>103360</v>
      </c>
      <c r="K58" s="569"/>
      <c r="L58" s="570"/>
      <c r="M58" s="569"/>
      <c r="N58" s="570">
        <v>99750</v>
      </c>
      <c r="O58" s="569"/>
      <c r="P58" s="570">
        <v>125750</v>
      </c>
      <c r="Q58" s="569"/>
      <c r="R58" s="570">
        <v>160500</v>
      </c>
      <c r="S58" s="569"/>
      <c r="T58" s="570">
        <v>172966.66666666666</v>
      </c>
      <c r="U58" s="569"/>
      <c r="V58" s="570">
        <v>206700</v>
      </c>
      <c r="W58" s="569"/>
      <c r="X58" s="570">
        <v>253733.33333333334</v>
      </c>
      <c r="Y58" s="569"/>
      <c r="Z58" s="570">
        <f t="shared" si="2"/>
        <v>145706.04938271604</v>
      </c>
    </row>
    <row r="59" spans="1:36" s="572" customFormat="1" ht="13.5">
      <c r="A59" s="867">
        <v>2024</v>
      </c>
      <c r="B59" s="573">
        <v>270840.90909090912</v>
      </c>
      <c r="C59" s="561"/>
      <c r="D59" s="573">
        <v>251660.52631578947</v>
      </c>
      <c r="E59" s="561"/>
      <c r="F59" s="573">
        <v>252150</v>
      </c>
      <c r="G59" s="561"/>
      <c r="H59" s="573">
        <v>249890</v>
      </c>
      <c r="I59" s="561"/>
      <c r="J59" s="573">
        <v>274995.23809523811</v>
      </c>
      <c r="K59" s="561"/>
      <c r="L59" s="573">
        <v>285882.35294117645</v>
      </c>
      <c r="M59" s="561"/>
      <c r="N59" s="573">
        <v>285704.54545454547</v>
      </c>
      <c r="O59" s="561"/>
      <c r="P59" s="573">
        <v>288831.81818181818</v>
      </c>
      <c r="Q59" s="561"/>
      <c r="R59" s="573">
        <v>298471.42857142858</v>
      </c>
      <c r="S59" s="561"/>
      <c r="T59" s="573">
        <v>307063.63636363635</v>
      </c>
      <c r="U59" s="561"/>
      <c r="V59" s="573">
        <v>300760</v>
      </c>
      <c r="W59" s="561"/>
      <c r="X59" s="573">
        <v>289005.55555555556</v>
      </c>
      <c r="Y59" s="561"/>
      <c r="Z59" s="573">
        <f t="shared" si="2"/>
        <v>279604.66754750808</v>
      </c>
    </row>
  </sheetData>
  <mergeCells count="8">
    <mergeCell ref="A46:Z46"/>
    <mergeCell ref="A47:Z47"/>
    <mergeCell ref="A2:Z2"/>
    <mergeCell ref="A3:Z3"/>
    <mergeCell ref="A4:Z4"/>
    <mergeCell ref="A5:Z5"/>
    <mergeCell ref="A44:Z44"/>
    <mergeCell ref="A45:Z45"/>
  </mergeCells>
  <hyperlinks>
    <hyperlink ref="Z1" location="Indice!A1" display="VOLVER"/>
  </hyperlinks>
  <printOptions horizontalCentered="1" verticalCentered="1" gridLinesSet="0"/>
  <pageMargins left="0.75" right="0.75" top="1" bottom="1" header="0" footer="0"/>
  <pageSetup paperSize="9" scale="80" orientation="portrait" horizontalDpi="1200" verticalDpi="18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9"/>
  <sheetViews>
    <sheetView showGridLines="0" topLeftCell="A40" zoomScaleNormal="100" workbookViewId="0">
      <selection activeCell="D51" sqref="D51"/>
    </sheetView>
  </sheetViews>
  <sheetFormatPr baseColWidth="10" defaultRowHeight="12.75"/>
  <cols>
    <col min="1" max="1" width="7.42578125" style="530" customWidth="1"/>
    <col min="2" max="2" width="6" style="530" customWidth="1"/>
    <col min="3" max="3" width="3.5703125" style="575" customWidth="1"/>
    <col min="4" max="4" width="6.5703125" style="530" customWidth="1"/>
    <col min="5" max="5" width="3.5703125" style="575" customWidth="1"/>
    <col min="6" max="6" width="6.5703125" style="530" customWidth="1"/>
    <col min="7" max="7" width="3.5703125" style="575" customWidth="1"/>
    <col min="8" max="8" width="6.5703125" style="530" customWidth="1"/>
    <col min="9" max="9" width="3.5703125" style="575" customWidth="1"/>
    <col min="10" max="10" width="6.5703125" style="530" customWidth="1"/>
    <col min="11" max="11" width="3.5703125" style="575" customWidth="1"/>
    <col min="12" max="12" width="6.5703125" style="530" customWidth="1"/>
    <col min="13" max="13" width="3.5703125" style="575" customWidth="1"/>
    <col min="14" max="14" width="6.5703125" style="530" customWidth="1"/>
    <col min="15" max="15" width="3.5703125" style="575" customWidth="1"/>
    <col min="16" max="16" width="6.5703125" style="530" customWidth="1"/>
    <col min="17" max="17" width="3.5703125" style="575" customWidth="1"/>
    <col min="18" max="18" width="6.5703125" style="530" customWidth="1"/>
    <col min="19" max="19" width="3.5703125" style="575" customWidth="1"/>
    <col min="20" max="20" width="6.5703125" style="530" customWidth="1"/>
    <col min="21" max="21" width="3.5703125" style="575" customWidth="1"/>
    <col min="22" max="22" width="6.5703125" style="530" customWidth="1"/>
    <col min="23" max="23" width="3.5703125" style="575" customWidth="1"/>
    <col min="24" max="24" width="6.5703125" style="530" customWidth="1"/>
    <col min="25" max="25" width="3.5703125" style="575" customWidth="1"/>
    <col min="26" max="26" width="6.5703125" style="530" customWidth="1"/>
    <col min="27" max="256" width="10.85546875" style="530"/>
    <col min="257" max="257" width="7.42578125" style="530" customWidth="1"/>
    <col min="258" max="258" width="6" style="530" customWidth="1"/>
    <col min="259" max="259" width="2.5703125" style="530" customWidth="1"/>
    <col min="260" max="260" width="6" style="530" customWidth="1"/>
    <col min="261" max="261" width="2.5703125" style="530" customWidth="1"/>
    <col min="262" max="262" width="6" style="530" customWidth="1"/>
    <col min="263" max="263" width="2.5703125" style="530" customWidth="1"/>
    <col min="264" max="264" width="6" style="530" customWidth="1"/>
    <col min="265" max="265" width="2.5703125" style="530" customWidth="1"/>
    <col min="266" max="266" width="6" style="530" customWidth="1"/>
    <col min="267" max="267" width="2.5703125" style="530" customWidth="1"/>
    <col min="268" max="268" width="6" style="530" customWidth="1"/>
    <col min="269" max="269" width="2.5703125" style="530" customWidth="1"/>
    <col min="270" max="270" width="6" style="530" customWidth="1"/>
    <col min="271" max="271" width="2.5703125" style="530" customWidth="1"/>
    <col min="272" max="272" width="6" style="530" customWidth="1"/>
    <col min="273" max="273" width="2.5703125" style="530" customWidth="1"/>
    <col min="274" max="274" width="6" style="530" customWidth="1"/>
    <col min="275" max="275" width="2.5703125" style="530" customWidth="1"/>
    <col min="276" max="276" width="6" style="530" customWidth="1"/>
    <col min="277" max="277" width="2.5703125" style="530" customWidth="1"/>
    <col min="278" max="278" width="6" style="530" customWidth="1"/>
    <col min="279" max="279" width="2.5703125" style="530" customWidth="1"/>
    <col min="280" max="280" width="6" style="530" customWidth="1"/>
    <col min="281" max="281" width="2.5703125" style="530" customWidth="1"/>
    <col min="282" max="282" width="6" style="530" customWidth="1"/>
    <col min="283" max="512" width="10.85546875" style="530"/>
    <col min="513" max="513" width="7.42578125" style="530" customWidth="1"/>
    <col min="514" max="514" width="6" style="530" customWidth="1"/>
    <col min="515" max="515" width="2.5703125" style="530" customWidth="1"/>
    <col min="516" max="516" width="6" style="530" customWidth="1"/>
    <col min="517" max="517" width="2.5703125" style="530" customWidth="1"/>
    <col min="518" max="518" width="6" style="530" customWidth="1"/>
    <col min="519" max="519" width="2.5703125" style="530" customWidth="1"/>
    <col min="520" max="520" width="6" style="530" customWidth="1"/>
    <col min="521" max="521" width="2.5703125" style="530" customWidth="1"/>
    <col min="522" max="522" width="6" style="530" customWidth="1"/>
    <col min="523" max="523" width="2.5703125" style="530" customWidth="1"/>
    <col min="524" max="524" width="6" style="530" customWidth="1"/>
    <col min="525" max="525" width="2.5703125" style="530" customWidth="1"/>
    <col min="526" max="526" width="6" style="530" customWidth="1"/>
    <col min="527" max="527" width="2.5703125" style="530" customWidth="1"/>
    <col min="528" max="528" width="6" style="530" customWidth="1"/>
    <col min="529" max="529" width="2.5703125" style="530" customWidth="1"/>
    <col min="530" max="530" width="6" style="530" customWidth="1"/>
    <col min="531" max="531" width="2.5703125" style="530" customWidth="1"/>
    <col min="532" max="532" width="6" style="530" customWidth="1"/>
    <col min="533" max="533" width="2.5703125" style="530" customWidth="1"/>
    <col min="534" max="534" width="6" style="530" customWidth="1"/>
    <col min="535" max="535" width="2.5703125" style="530" customWidth="1"/>
    <col min="536" max="536" width="6" style="530" customWidth="1"/>
    <col min="537" max="537" width="2.5703125" style="530" customWidth="1"/>
    <col min="538" max="538" width="6" style="530" customWidth="1"/>
    <col min="539" max="768" width="10.85546875" style="530"/>
    <col min="769" max="769" width="7.42578125" style="530" customWidth="1"/>
    <col min="770" max="770" width="6" style="530" customWidth="1"/>
    <col min="771" max="771" width="2.5703125" style="530" customWidth="1"/>
    <col min="772" max="772" width="6" style="530" customWidth="1"/>
    <col min="773" max="773" width="2.5703125" style="530" customWidth="1"/>
    <col min="774" max="774" width="6" style="530" customWidth="1"/>
    <col min="775" max="775" width="2.5703125" style="530" customWidth="1"/>
    <col min="776" max="776" width="6" style="530" customWidth="1"/>
    <col min="777" max="777" width="2.5703125" style="530" customWidth="1"/>
    <col min="778" max="778" width="6" style="530" customWidth="1"/>
    <col min="779" max="779" width="2.5703125" style="530" customWidth="1"/>
    <col min="780" max="780" width="6" style="530" customWidth="1"/>
    <col min="781" max="781" width="2.5703125" style="530" customWidth="1"/>
    <col min="782" max="782" width="6" style="530" customWidth="1"/>
    <col min="783" max="783" width="2.5703125" style="530" customWidth="1"/>
    <col min="784" max="784" width="6" style="530" customWidth="1"/>
    <col min="785" max="785" width="2.5703125" style="530" customWidth="1"/>
    <col min="786" max="786" width="6" style="530" customWidth="1"/>
    <col min="787" max="787" width="2.5703125" style="530" customWidth="1"/>
    <col min="788" max="788" width="6" style="530" customWidth="1"/>
    <col min="789" max="789" width="2.5703125" style="530" customWidth="1"/>
    <col min="790" max="790" width="6" style="530" customWidth="1"/>
    <col min="791" max="791" width="2.5703125" style="530" customWidth="1"/>
    <col min="792" max="792" width="6" style="530" customWidth="1"/>
    <col min="793" max="793" width="2.5703125" style="530" customWidth="1"/>
    <col min="794" max="794" width="6" style="530" customWidth="1"/>
    <col min="795" max="1024" width="10.85546875" style="530"/>
    <col min="1025" max="1025" width="7.42578125" style="530" customWidth="1"/>
    <col min="1026" max="1026" width="6" style="530" customWidth="1"/>
    <col min="1027" max="1027" width="2.5703125" style="530" customWidth="1"/>
    <col min="1028" max="1028" width="6" style="530" customWidth="1"/>
    <col min="1029" max="1029" width="2.5703125" style="530" customWidth="1"/>
    <col min="1030" max="1030" width="6" style="530" customWidth="1"/>
    <col min="1031" max="1031" width="2.5703125" style="530" customWidth="1"/>
    <col min="1032" max="1032" width="6" style="530" customWidth="1"/>
    <col min="1033" max="1033" width="2.5703125" style="530" customWidth="1"/>
    <col min="1034" max="1034" width="6" style="530" customWidth="1"/>
    <col min="1035" max="1035" width="2.5703125" style="530" customWidth="1"/>
    <col min="1036" max="1036" width="6" style="530" customWidth="1"/>
    <col min="1037" max="1037" width="2.5703125" style="530" customWidth="1"/>
    <col min="1038" max="1038" width="6" style="530" customWidth="1"/>
    <col min="1039" max="1039" width="2.5703125" style="530" customWidth="1"/>
    <col min="1040" max="1040" width="6" style="530" customWidth="1"/>
    <col min="1041" max="1041" width="2.5703125" style="530" customWidth="1"/>
    <col min="1042" max="1042" width="6" style="530" customWidth="1"/>
    <col min="1043" max="1043" width="2.5703125" style="530" customWidth="1"/>
    <col min="1044" max="1044" width="6" style="530" customWidth="1"/>
    <col min="1045" max="1045" width="2.5703125" style="530" customWidth="1"/>
    <col min="1046" max="1046" width="6" style="530" customWidth="1"/>
    <col min="1047" max="1047" width="2.5703125" style="530" customWidth="1"/>
    <col min="1048" max="1048" width="6" style="530" customWidth="1"/>
    <col min="1049" max="1049" width="2.5703125" style="530" customWidth="1"/>
    <col min="1050" max="1050" width="6" style="530" customWidth="1"/>
    <col min="1051" max="1280" width="10.85546875" style="530"/>
    <col min="1281" max="1281" width="7.42578125" style="530" customWidth="1"/>
    <col min="1282" max="1282" width="6" style="530" customWidth="1"/>
    <col min="1283" max="1283" width="2.5703125" style="530" customWidth="1"/>
    <col min="1284" max="1284" width="6" style="530" customWidth="1"/>
    <col min="1285" max="1285" width="2.5703125" style="530" customWidth="1"/>
    <col min="1286" max="1286" width="6" style="530" customWidth="1"/>
    <col min="1287" max="1287" width="2.5703125" style="530" customWidth="1"/>
    <col min="1288" max="1288" width="6" style="530" customWidth="1"/>
    <col min="1289" max="1289" width="2.5703125" style="530" customWidth="1"/>
    <col min="1290" max="1290" width="6" style="530" customWidth="1"/>
    <col min="1291" max="1291" width="2.5703125" style="530" customWidth="1"/>
    <col min="1292" max="1292" width="6" style="530" customWidth="1"/>
    <col min="1293" max="1293" width="2.5703125" style="530" customWidth="1"/>
    <col min="1294" max="1294" width="6" style="530" customWidth="1"/>
    <col min="1295" max="1295" width="2.5703125" style="530" customWidth="1"/>
    <col min="1296" max="1296" width="6" style="530" customWidth="1"/>
    <col min="1297" max="1297" width="2.5703125" style="530" customWidth="1"/>
    <col min="1298" max="1298" width="6" style="530" customWidth="1"/>
    <col min="1299" max="1299" width="2.5703125" style="530" customWidth="1"/>
    <col min="1300" max="1300" width="6" style="530" customWidth="1"/>
    <col min="1301" max="1301" width="2.5703125" style="530" customWidth="1"/>
    <col min="1302" max="1302" width="6" style="530" customWidth="1"/>
    <col min="1303" max="1303" width="2.5703125" style="530" customWidth="1"/>
    <col min="1304" max="1304" width="6" style="530" customWidth="1"/>
    <col min="1305" max="1305" width="2.5703125" style="530" customWidth="1"/>
    <col min="1306" max="1306" width="6" style="530" customWidth="1"/>
    <col min="1307" max="1536" width="10.85546875" style="530"/>
    <col min="1537" max="1537" width="7.42578125" style="530" customWidth="1"/>
    <col min="1538" max="1538" width="6" style="530" customWidth="1"/>
    <col min="1539" max="1539" width="2.5703125" style="530" customWidth="1"/>
    <col min="1540" max="1540" width="6" style="530" customWidth="1"/>
    <col min="1541" max="1541" width="2.5703125" style="530" customWidth="1"/>
    <col min="1542" max="1542" width="6" style="530" customWidth="1"/>
    <col min="1543" max="1543" width="2.5703125" style="530" customWidth="1"/>
    <col min="1544" max="1544" width="6" style="530" customWidth="1"/>
    <col min="1545" max="1545" width="2.5703125" style="530" customWidth="1"/>
    <col min="1546" max="1546" width="6" style="530" customWidth="1"/>
    <col min="1547" max="1547" width="2.5703125" style="530" customWidth="1"/>
    <col min="1548" max="1548" width="6" style="530" customWidth="1"/>
    <col min="1549" max="1549" width="2.5703125" style="530" customWidth="1"/>
    <col min="1550" max="1550" width="6" style="530" customWidth="1"/>
    <col min="1551" max="1551" width="2.5703125" style="530" customWidth="1"/>
    <col min="1552" max="1552" width="6" style="530" customWidth="1"/>
    <col min="1553" max="1553" width="2.5703125" style="530" customWidth="1"/>
    <col min="1554" max="1554" width="6" style="530" customWidth="1"/>
    <col min="1555" max="1555" width="2.5703125" style="530" customWidth="1"/>
    <col min="1556" max="1556" width="6" style="530" customWidth="1"/>
    <col min="1557" max="1557" width="2.5703125" style="530" customWidth="1"/>
    <col min="1558" max="1558" width="6" style="530" customWidth="1"/>
    <col min="1559" max="1559" width="2.5703125" style="530" customWidth="1"/>
    <col min="1560" max="1560" width="6" style="530" customWidth="1"/>
    <col min="1561" max="1561" width="2.5703125" style="530" customWidth="1"/>
    <col min="1562" max="1562" width="6" style="530" customWidth="1"/>
    <col min="1563" max="1792" width="10.85546875" style="530"/>
    <col min="1793" max="1793" width="7.42578125" style="530" customWidth="1"/>
    <col min="1794" max="1794" width="6" style="530" customWidth="1"/>
    <col min="1795" max="1795" width="2.5703125" style="530" customWidth="1"/>
    <col min="1796" max="1796" width="6" style="530" customWidth="1"/>
    <col min="1797" max="1797" width="2.5703125" style="530" customWidth="1"/>
    <col min="1798" max="1798" width="6" style="530" customWidth="1"/>
    <col min="1799" max="1799" width="2.5703125" style="530" customWidth="1"/>
    <col min="1800" max="1800" width="6" style="530" customWidth="1"/>
    <col min="1801" max="1801" width="2.5703125" style="530" customWidth="1"/>
    <col min="1802" max="1802" width="6" style="530" customWidth="1"/>
    <col min="1803" max="1803" width="2.5703125" style="530" customWidth="1"/>
    <col min="1804" max="1804" width="6" style="530" customWidth="1"/>
    <col min="1805" max="1805" width="2.5703125" style="530" customWidth="1"/>
    <col min="1806" max="1806" width="6" style="530" customWidth="1"/>
    <col min="1807" max="1807" width="2.5703125" style="530" customWidth="1"/>
    <col min="1808" max="1808" width="6" style="530" customWidth="1"/>
    <col min="1809" max="1809" width="2.5703125" style="530" customWidth="1"/>
    <col min="1810" max="1810" width="6" style="530" customWidth="1"/>
    <col min="1811" max="1811" width="2.5703125" style="530" customWidth="1"/>
    <col min="1812" max="1812" width="6" style="530" customWidth="1"/>
    <col min="1813" max="1813" width="2.5703125" style="530" customWidth="1"/>
    <col min="1814" max="1814" width="6" style="530" customWidth="1"/>
    <col min="1815" max="1815" width="2.5703125" style="530" customWidth="1"/>
    <col min="1816" max="1816" width="6" style="530" customWidth="1"/>
    <col min="1817" max="1817" width="2.5703125" style="530" customWidth="1"/>
    <col min="1818" max="1818" width="6" style="530" customWidth="1"/>
    <col min="1819" max="2048" width="10.85546875" style="530"/>
    <col min="2049" max="2049" width="7.42578125" style="530" customWidth="1"/>
    <col min="2050" max="2050" width="6" style="530" customWidth="1"/>
    <col min="2051" max="2051" width="2.5703125" style="530" customWidth="1"/>
    <col min="2052" max="2052" width="6" style="530" customWidth="1"/>
    <col min="2053" max="2053" width="2.5703125" style="530" customWidth="1"/>
    <col min="2054" max="2054" width="6" style="530" customWidth="1"/>
    <col min="2055" max="2055" width="2.5703125" style="530" customWidth="1"/>
    <col min="2056" max="2056" width="6" style="530" customWidth="1"/>
    <col min="2057" max="2057" width="2.5703125" style="530" customWidth="1"/>
    <col min="2058" max="2058" width="6" style="530" customWidth="1"/>
    <col min="2059" max="2059" width="2.5703125" style="530" customWidth="1"/>
    <col min="2060" max="2060" width="6" style="530" customWidth="1"/>
    <col min="2061" max="2061" width="2.5703125" style="530" customWidth="1"/>
    <col min="2062" max="2062" width="6" style="530" customWidth="1"/>
    <col min="2063" max="2063" width="2.5703125" style="530" customWidth="1"/>
    <col min="2064" max="2064" width="6" style="530" customWidth="1"/>
    <col min="2065" max="2065" width="2.5703125" style="530" customWidth="1"/>
    <col min="2066" max="2066" width="6" style="530" customWidth="1"/>
    <col min="2067" max="2067" width="2.5703125" style="530" customWidth="1"/>
    <col min="2068" max="2068" width="6" style="530" customWidth="1"/>
    <col min="2069" max="2069" width="2.5703125" style="530" customWidth="1"/>
    <col min="2070" max="2070" width="6" style="530" customWidth="1"/>
    <col min="2071" max="2071" width="2.5703125" style="530" customWidth="1"/>
    <col min="2072" max="2072" width="6" style="530" customWidth="1"/>
    <col min="2073" max="2073" width="2.5703125" style="530" customWidth="1"/>
    <col min="2074" max="2074" width="6" style="530" customWidth="1"/>
    <col min="2075" max="2304" width="10.85546875" style="530"/>
    <col min="2305" max="2305" width="7.42578125" style="530" customWidth="1"/>
    <col min="2306" max="2306" width="6" style="530" customWidth="1"/>
    <col min="2307" max="2307" width="2.5703125" style="530" customWidth="1"/>
    <col min="2308" max="2308" width="6" style="530" customWidth="1"/>
    <col min="2309" max="2309" width="2.5703125" style="530" customWidth="1"/>
    <col min="2310" max="2310" width="6" style="530" customWidth="1"/>
    <col min="2311" max="2311" width="2.5703125" style="530" customWidth="1"/>
    <col min="2312" max="2312" width="6" style="530" customWidth="1"/>
    <col min="2313" max="2313" width="2.5703125" style="530" customWidth="1"/>
    <col min="2314" max="2314" width="6" style="530" customWidth="1"/>
    <col min="2315" max="2315" width="2.5703125" style="530" customWidth="1"/>
    <col min="2316" max="2316" width="6" style="530" customWidth="1"/>
    <col min="2317" max="2317" width="2.5703125" style="530" customWidth="1"/>
    <col min="2318" max="2318" width="6" style="530" customWidth="1"/>
    <col min="2319" max="2319" width="2.5703125" style="530" customWidth="1"/>
    <col min="2320" max="2320" width="6" style="530" customWidth="1"/>
    <col min="2321" max="2321" width="2.5703125" style="530" customWidth="1"/>
    <col min="2322" max="2322" width="6" style="530" customWidth="1"/>
    <col min="2323" max="2323" width="2.5703125" style="530" customWidth="1"/>
    <col min="2324" max="2324" width="6" style="530" customWidth="1"/>
    <col min="2325" max="2325" width="2.5703125" style="530" customWidth="1"/>
    <col min="2326" max="2326" width="6" style="530" customWidth="1"/>
    <col min="2327" max="2327" width="2.5703125" style="530" customWidth="1"/>
    <col min="2328" max="2328" width="6" style="530" customWidth="1"/>
    <col min="2329" max="2329" width="2.5703125" style="530" customWidth="1"/>
    <col min="2330" max="2330" width="6" style="530" customWidth="1"/>
    <col min="2331" max="2560" width="10.85546875" style="530"/>
    <col min="2561" max="2561" width="7.42578125" style="530" customWidth="1"/>
    <col min="2562" max="2562" width="6" style="530" customWidth="1"/>
    <col min="2563" max="2563" width="2.5703125" style="530" customWidth="1"/>
    <col min="2564" max="2564" width="6" style="530" customWidth="1"/>
    <col min="2565" max="2565" width="2.5703125" style="530" customWidth="1"/>
    <col min="2566" max="2566" width="6" style="530" customWidth="1"/>
    <col min="2567" max="2567" width="2.5703125" style="530" customWidth="1"/>
    <col min="2568" max="2568" width="6" style="530" customWidth="1"/>
    <col min="2569" max="2569" width="2.5703125" style="530" customWidth="1"/>
    <col min="2570" max="2570" width="6" style="530" customWidth="1"/>
    <col min="2571" max="2571" width="2.5703125" style="530" customWidth="1"/>
    <col min="2572" max="2572" width="6" style="530" customWidth="1"/>
    <col min="2573" max="2573" width="2.5703125" style="530" customWidth="1"/>
    <col min="2574" max="2574" width="6" style="530" customWidth="1"/>
    <col min="2575" max="2575" width="2.5703125" style="530" customWidth="1"/>
    <col min="2576" max="2576" width="6" style="530" customWidth="1"/>
    <col min="2577" max="2577" width="2.5703125" style="530" customWidth="1"/>
    <col min="2578" max="2578" width="6" style="530" customWidth="1"/>
    <col min="2579" max="2579" width="2.5703125" style="530" customWidth="1"/>
    <col min="2580" max="2580" width="6" style="530" customWidth="1"/>
    <col min="2581" max="2581" width="2.5703125" style="530" customWidth="1"/>
    <col min="2582" max="2582" width="6" style="530" customWidth="1"/>
    <col min="2583" max="2583" width="2.5703125" style="530" customWidth="1"/>
    <col min="2584" max="2584" width="6" style="530" customWidth="1"/>
    <col min="2585" max="2585" width="2.5703125" style="530" customWidth="1"/>
    <col min="2586" max="2586" width="6" style="530" customWidth="1"/>
    <col min="2587" max="2816" width="10.85546875" style="530"/>
    <col min="2817" max="2817" width="7.42578125" style="530" customWidth="1"/>
    <col min="2818" max="2818" width="6" style="530" customWidth="1"/>
    <col min="2819" max="2819" width="2.5703125" style="530" customWidth="1"/>
    <col min="2820" max="2820" width="6" style="530" customWidth="1"/>
    <col min="2821" max="2821" width="2.5703125" style="530" customWidth="1"/>
    <col min="2822" max="2822" width="6" style="530" customWidth="1"/>
    <col min="2823" max="2823" width="2.5703125" style="530" customWidth="1"/>
    <col min="2824" max="2824" width="6" style="530" customWidth="1"/>
    <col min="2825" max="2825" width="2.5703125" style="530" customWidth="1"/>
    <col min="2826" max="2826" width="6" style="530" customWidth="1"/>
    <col min="2827" max="2827" width="2.5703125" style="530" customWidth="1"/>
    <col min="2828" max="2828" width="6" style="530" customWidth="1"/>
    <col min="2829" max="2829" width="2.5703125" style="530" customWidth="1"/>
    <col min="2830" max="2830" width="6" style="530" customWidth="1"/>
    <col min="2831" max="2831" width="2.5703125" style="530" customWidth="1"/>
    <col min="2832" max="2832" width="6" style="530" customWidth="1"/>
    <col min="2833" max="2833" width="2.5703125" style="530" customWidth="1"/>
    <col min="2834" max="2834" width="6" style="530" customWidth="1"/>
    <col min="2835" max="2835" width="2.5703125" style="530" customWidth="1"/>
    <col min="2836" max="2836" width="6" style="530" customWidth="1"/>
    <col min="2837" max="2837" width="2.5703125" style="530" customWidth="1"/>
    <col min="2838" max="2838" width="6" style="530" customWidth="1"/>
    <col min="2839" max="2839" width="2.5703125" style="530" customWidth="1"/>
    <col min="2840" max="2840" width="6" style="530" customWidth="1"/>
    <col min="2841" max="2841" width="2.5703125" style="530" customWidth="1"/>
    <col min="2842" max="2842" width="6" style="530" customWidth="1"/>
    <col min="2843" max="3072" width="10.85546875" style="530"/>
    <col min="3073" max="3073" width="7.42578125" style="530" customWidth="1"/>
    <col min="3074" max="3074" width="6" style="530" customWidth="1"/>
    <col min="3075" max="3075" width="2.5703125" style="530" customWidth="1"/>
    <col min="3076" max="3076" width="6" style="530" customWidth="1"/>
    <col min="3077" max="3077" width="2.5703125" style="530" customWidth="1"/>
    <col min="3078" max="3078" width="6" style="530" customWidth="1"/>
    <col min="3079" max="3079" width="2.5703125" style="530" customWidth="1"/>
    <col min="3080" max="3080" width="6" style="530" customWidth="1"/>
    <col min="3081" max="3081" width="2.5703125" style="530" customWidth="1"/>
    <col min="3082" max="3082" width="6" style="530" customWidth="1"/>
    <col min="3083" max="3083" width="2.5703125" style="530" customWidth="1"/>
    <col min="3084" max="3084" width="6" style="530" customWidth="1"/>
    <col min="3085" max="3085" width="2.5703125" style="530" customWidth="1"/>
    <col min="3086" max="3086" width="6" style="530" customWidth="1"/>
    <col min="3087" max="3087" width="2.5703125" style="530" customWidth="1"/>
    <col min="3088" max="3088" width="6" style="530" customWidth="1"/>
    <col min="3089" max="3089" width="2.5703125" style="530" customWidth="1"/>
    <col min="3090" max="3090" width="6" style="530" customWidth="1"/>
    <col min="3091" max="3091" width="2.5703125" style="530" customWidth="1"/>
    <col min="3092" max="3092" width="6" style="530" customWidth="1"/>
    <col min="3093" max="3093" width="2.5703125" style="530" customWidth="1"/>
    <col min="3094" max="3094" width="6" style="530" customWidth="1"/>
    <col min="3095" max="3095" width="2.5703125" style="530" customWidth="1"/>
    <col min="3096" max="3096" width="6" style="530" customWidth="1"/>
    <col min="3097" max="3097" width="2.5703125" style="530" customWidth="1"/>
    <col min="3098" max="3098" width="6" style="530" customWidth="1"/>
    <col min="3099" max="3328" width="10.85546875" style="530"/>
    <col min="3329" max="3329" width="7.42578125" style="530" customWidth="1"/>
    <col min="3330" max="3330" width="6" style="530" customWidth="1"/>
    <col min="3331" max="3331" width="2.5703125" style="530" customWidth="1"/>
    <col min="3332" max="3332" width="6" style="530" customWidth="1"/>
    <col min="3333" max="3333" width="2.5703125" style="530" customWidth="1"/>
    <col min="3334" max="3334" width="6" style="530" customWidth="1"/>
    <col min="3335" max="3335" width="2.5703125" style="530" customWidth="1"/>
    <col min="3336" max="3336" width="6" style="530" customWidth="1"/>
    <col min="3337" max="3337" width="2.5703125" style="530" customWidth="1"/>
    <col min="3338" max="3338" width="6" style="530" customWidth="1"/>
    <col min="3339" max="3339" width="2.5703125" style="530" customWidth="1"/>
    <col min="3340" max="3340" width="6" style="530" customWidth="1"/>
    <col min="3341" max="3341" width="2.5703125" style="530" customWidth="1"/>
    <col min="3342" max="3342" width="6" style="530" customWidth="1"/>
    <col min="3343" max="3343" width="2.5703125" style="530" customWidth="1"/>
    <col min="3344" max="3344" width="6" style="530" customWidth="1"/>
    <col min="3345" max="3345" width="2.5703125" style="530" customWidth="1"/>
    <col min="3346" max="3346" width="6" style="530" customWidth="1"/>
    <col min="3347" max="3347" width="2.5703125" style="530" customWidth="1"/>
    <col min="3348" max="3348" width="6" style="530" customWidth="1"/>
    <col min="3349" max="3349" width="2.5703125" style="530" customWidth="1"/>
    <col min="3350" max="3350" width="6" style="530" customWidth="1"/>
    <col min="3351" max="3351" width="2.5703125" style="530" customWidth="1"/>
    <col min="3352" max="3352" width="6" style="530" customWidth="1"/>
    <col min="3353" max="3353" width="2.5703125" style="530" customWidth="1"/>
    <col min="3354" max="3354" width="6" style="530" customWidth="1"/>
    <col min="3355" max="3584" width="10.85546875" style="530"/>
    <col min="3585" max="3585" width="7.42578125" style="530" customWidth="1"/>
    <col min="3586" max="3586" width="6" style="530" customWidth="1"/>
    <col min="3587" max="3587" width="2.5703125" style="530" customWidth="1"/>
    <col min="3588" max="3588" width="6" style="530" customWidth="1"/>
    <col min="3589" max="3589" width="2.5703125" style="530" customWidth="1"/>
    <col min="3590" max="3590" width="6" style="530" customWidth="1"/>
    <col min="3591" max="3591" width="2.5703125" style="530" customWidth="1"/>
    <col min="3592" max="3592" width="6" style="530" customWidth="1"/>
    <col min="3593" max="3593" width="2.5703125" style="530" customWidth="1"/>
    <col min="3594" max="3594" width="6" style="530" customWidth="1"/>
    <col min="3595" max="3595" width="2.5703125" style="530" customWidth="1"/>
    <col min="3596" max="3596" width="6" style="530" customWidth="1"/>
    <col min="3597" max="3597" width="2.5703125" style="530" customWidth="1"/>
    <col min="3598" max="3598" width="6" style="530" customWidth="1"/>
    <col min="3599" max="3599" width="2.5703125" style="530" customWidth="1"/>
    <col min="3600" max="3600" width="6" style="530" customWidth="1"/>
    <col min="3601" max="3601" width="2.5703125" style="530" customWidth="1"/>
    <col min="3602" max="3602" width="6" style="530" customWidth="1"/>
    <col min="3603" max="3603" width="2.5703125" style="530" customWidth="1"/>
    <col min="3604" max="3604" width="6" style="530" customWidth="1"/>
    <col min="3605" max="3605" width="2.5703125" style="530" customWidth="1"/>
    <col min="3606" max="3606" width="6" style="530" customWidth="1"/>
    <col min="3607" max="3607" width="2.5703125" style="530" customWidth="1"/>
    <col min="3608" max="3608" width="6" style="530" customWidth="1"/>
    <col min="3609" max="3609" width="2.5703125" style="530" customWidth="1"/>
    <col min="3610" max="3610" width="6" style="530" customWidth="1"/>
    <col min="3611" max="3840" width="10.85546875" style="530"/>
    <col min="3841" max="3841" width="7.42578125" style="530" customWidth="1"/>
    <col min="3842" max="3842" width="6" style="530" customWidth="1"/>
    <col min="3843" max="3843" width="2.5703125" style="530" customWidth="1"/>
    <col min="3844" max="3844" width="6" style="530" customWidth="1"/>
    <col min="3845" max="3845" width="2.5703125" style="530" customWidth="1"/>
    <col min="3846" max="3846" width="6" style="530" customWidth="1"/>
    <col min="3847" max="3847" width="2.5703125" style="530" customWidth="1"/>
    <col min="3848" max="3848" width="6" style="530" customWidth="1"/>
    <col min="3849" max="3849" width="2.5703125" style="530" customWidth="1"/>
    <col min="3850" max="3850" width="6" style="530" customWidth="1"/>
    <col min="3851" max="3851" width="2.5703125" style="530" customWidth="1"/>
    <col min="3852" max="3852" width="6" style="530" customWidth="1"/>
    <col min="3853" max="3853" width="2.5703125" style="530" customWidth="1"/>
    <col min="3854" max="3854" width="6" style="530" customWidth="1"/>
    <col min="3855" max="3855" width="2.5703125" style="530" customWidth="1"/>
    <col min="3856" max="3856" width="6" style="530" customWidth="1"/>
    <col min="3857" max="3857" width="2.5703125" style="530" customWidth="1"/>
    <col min="3858" max="3858" width="6" style="530" customWidth="1"/>
    <col min="3859" max="3859" width="2.5703125" style="530" customWidth="1"/>
    <col min="3860" max="3860" width="6" style="530" customWidth="1"/>
    <col min="3861" max="3861" width="2.5703125" style="530" customWidth="1"/>
    <col min="3862" max="3862" width="6" style="530" customWidth="1"/>
    <col min="3863" max="3863" width="2.5703125" style="530" customWidth="1"/>
    <col min="3864" max="3864" width="6" style="530" customWidth="1"/>
    <col min="3865" max="3865" width="2.5703125" style="530" customWidth="1"/>
    <col min="3866" max="3866" width="6" style="530" customWidth="1"/>
    <col min="3867" max="4096" width="10.85546875" style="530"/>
    <col min="4097" max="4097" width="7.42578125" style="530" customWidth="1"/>
    <col min="4098" max="4098" width="6" style="530" customWidth="1"/>
    <col min="4099" max="4099" width="2.5703125" style="530" customWidth="1"/>
    <col min="4100" max="4100" width="6" style="530" customWidth="1"/>
    <col min="4101" max="4101" width="2.5703125" style="530" customWidth="1"/>
    <col min="4102" max="4102" width="6" style="530" customWidth="1"/>
    <col min="4103" max="4103" width="2.5703125" style="530" customWidth="1"/>
    <col min="4104" max="4104" width="6" style="530" customWidth="1"/>
    <col min="4105" max="4105" width="2.5703125" style="530" customWidth="1"/>
    <col min="4106" max="4106" width="6" style="530" customWidth="1"/>
    <col min="4107" max="4107" width="2.5703125" style="530" customWidth="1"/>
    <col min="4108" max="4108" width="6" style="530" customWidth="1"/>
    <col min="4109" max="4109" width="2.5703125" style="530" customWidth="1"/>
    <col min="4110" max="4110" width="6" style="530" customWidth="1"/>
    <col min="4111" max="4111" width="2.5703125" style="530" customWidth="1"/>
    <col min="4112" max="4112" width="6" style="530" customWidth="1"/>
    <col min="4113" max="4113" width="2.5703125" style="530" customWidth="1"/>
    <col min="4114" max="4114" width="6" style="530" customWidth="1"/>
    <col min="4115" max="4115" width="2.5703125" style="530" customWidth="1"/>
    <col min="4116" max="4116" width="6" style="530" customWidth="1"/>
    <col min="4117" max="4117" width="2.5703125" style="530" customWidth="1"/>
    <col min="4118" max="4118" width="6" style="530" customWidth="1"/>
    <col min="4119" max="4119" width="2.5703125" style="530" customWidth="1"/>
    <col min="4120" max="4120" width="6" style="530" customWidth="1"/>
    <col min="4121" max="4121" width="2.5703125" style="530" customWidth="1"/>
    <col min="4122" max="4122" width="6" style="530" customWidth="1"/>
    <col min="4123" max="4352" width="10.85546875" style="530"/>
    <col min="4353" max="4353" width="7.42578125" style="530" customWidth="1"/>
    <col min="4354" max="4354" width="6" style="530" customWidth="1"/>
    <col min="4355" max="4355" width="2.5703125" style="530" customWidth="1"/>
    <col min="4356" max="4356" width="6" style="530" customWidth="1"/>
    <col min="4357" max="4357" width="2.5703125" style="530" customWidth="1"/>
    <col min="4358" max="4358" width="6" style="530" customWidth="1"/>
    <col min="4359" max="4359" width="2.5703125" style="530" customWidth="1"/>
    <col min="4360" max="4360" width="6" style="530" customWidth="1"/>
    <col min="4361" max="4361" width="2.5703125" style="530" customWidth="1"/>
    <col min="4362" max="4362" width="6" style="530" customWidth="1"/>
    <col min="4363" max="4363" width="2.5703125" style="530" customWidth="1"/>
    <col min="4364" max="4364" width="6" style="530" customWidth="1"/>
    <col min="4365" max="4365" width="2.5703125" style="530" customWidth="1"/>
    <col min="4366" max="4366" width="6" style="530" customWidth="1"/>
    <col min="4367" max="4367" width="2.5703125" style="530" customWidth="1"/>
    <col min="4368" max="4368" width="6" style="530" customWidth="1"/>
    <col min="4369" max="4369" width="2.5703125" style="530" customWidth="1"/>
    <col min="4370" max="4370" width="6" style="530" customWidth="1"/>
    <col min="4371" max="4371" width="2.5703125" style="530" customWidth="1"/>
    <col min="4372" max="4372" width="6" style="530" customWidth="1"/>
    <col min="4373" max="4373" width="2.5703125" style="530" customWidth="1"/>
    <col min="4374" max="4374" width="6" style="530" customWidth="1"/>
    <col min="4375" max="4375" width="2.5703125" style="530" customWidth="1"/>
    <col min="4376" max="4376" width="6" style="530" customWidth="1"/>
    <col min="4377" max="4377" width="2.5703125" style="530" customWidth="1"/>
    <col min="4378" max="4378" width="6" style="530" customWidth="1"/>
    <col min="4379" max="4608" width="10.85546875" style="530"/>
    <col min="4609" max="4609" width="7.42578125" style="530" customWidth="1"/>
    <col min="4610" max="4610" width="6" style="530" customWidth="1"/>
    <col min="4611" max="4611" width="2.5703125" style="530" customWidth="1"/>
    <col min="4612" max="4612" width="6" style="530" customWidth="1"/>
    <col min="4613" max="4613" width="2.5703125" style="530" customWidth="1"/>
    <col min="4614" max="4614" width="6" style="530" customWidth="1"/>
    <col min="4615" max="4615" width="2.5703125" style="530" customWidth="1"/>
    <col min="4616" max="4616" width="6" style="530" customWidth="1"/>
    <col min="4617" max="4617" width="2.5703125" style="530" customWidth="1"/>
    <col min="4618" max="4618" width="6" style="530" customWidth="1"/>
    <col min="4619" max="4619" width="2.5703125" style="530" customWidth="1"/>
    <col min="4620" max="4620" width="6" style="530" customWidth="1"/>
    <col min="4621" max="4621" width="2.5703125" style="530" customWidth="1"/>
    <col min="4622" max="4622" width="6" style="530" customWidth="1"/>
    <col min="4623" max="4623" width="2.5703125" style="530" customWidth="1"/>
    <col min="4624" max="4624" width="6" style="530" customWidth="1"/>
    <col min="4625" max="4625" width="2.5703125" style="530" customWidth="1"/>
    <col min="4626" max="4626" width="6" style="530" customWidth="1"/>
    <col min="4627" max="4627" width="2.5703125" style="530" customWidth="1"/>
    <col min="4628" max="4628" width="6" style="530" customWidth="1"/>
    <col min="4629" max="4629" width="2.5703125" style="530" customWidth="1"/>
    <col min="4630" max="4630" width="6" style="530" customWidth="1"/>
    <col min="4631" max="4631" width="2.5703125" style="530" customWidth="1"/>
    <col min="4632" max="4632" width="6" style="530" customWidth="1"/>
    <col min="4633" max="4633" width="2.5703125" style="530" customWidth="1"/>
    <col min="4634" max="4634" width="6" style="530" customWidth="1"/>
    <col min="4635" max="4864" width="10.85546875" style="530"/>
    <col min="4865" max="4865" width="7.42578125" style="530" customWidth="1"/>
    <col min="4866" max="4866" width="6" style="530" customWidth="1"/>
    <col min="4867" max="4867" width="2.5703125" style="530" customWidth="1"/>
    <col min="4868" max="4868" width="6" style="530" customWidth="1"/>
    <col min="4869" max="4869" width="2.5703125" style="530" customWidth="1"/>
    <col min="4870" max="4870" width="6" style="530" customWidth="1"/>
    <col min="4871" max="4871" width="2.5703125" style="530" customWidth="1"/>
    <col min="4872" max="4872" width="6" style="530" customWidth="1"/>
    <col min="4873" max="4873" width="2.5703125" style="530" customWidth="1"/>
    <col min="4874" max="4874" width="6" style="530" customWidth="1"/>
    <col min="4875" max="4875" width="2.5703125" style="530" customWidth="1"/>
    <col min="4876" max="4876" width="6" style="530" customWidth="1"/>
    <col min="4877" max="4877" width="2.5703125" style="530" customWidth="1"/>
    <col min="4878" max="4878" width="6" style="530" customWidth="1"/>
    <col min="4879" max="4879" width="2.5703125" style="530" customWidth="1"/>
    <col min="4880" max="4880" width="6" style="530" customWidth="1"/>
    <col min="4881" max="4881" width="2.5703125" style="530" customWidth="1"/>
    <col min="4882" max="4882" width="6" style="530" customWidth="1"/>
    <col min="4883" max="4883" width="2.5703125" style="530" customWidth="1"/>
    <col min="4884" max="4884" width="6" style="530" customWidth="1"/>
    <col min="4885" max="4885" width="2.5703125" style="530" customWidth="1"/>
    <col min="4886" max="4886" width="6" style="530" customWidth="1"/>
    <col min="4887" max="4887" width="2.5703125" style="530" customWidth="1"/>
    <col min="4888" max="4888" width="6" style="530" customWidth="1"/>
    <col min="4889" max="4889" width="2.5703125" style="530" customWidth="1"/>
    <col min="4890" max="4890" width="6" style="530" customWidth="1"/>
    <col min="4891" max="5120" width="10.85546875" style="530"/>
    <col min="5121" max="5121" width="7.42578125" style="530" customWidth="1"/>
    <col min="5122" max="5122" width="6" style="530" customWidth="1"/>
    <col min="5123" max="5123" width="2.5703125" style="530" customWidth="1"/>
    <col min="5124" max="5124" width="6" style="530" customWidth="1"/>
    <col min="5125" max="5125" width="2.5703125" style="530" customWidth="1"/>
    <col min="5126" max="5126" width="6" style="530" customWidth="1"/>
    <col min="5127" max="5127" width="2.5703125" style="530" customWidth="1"/>
    <col min="5128" max="5128" width="6" style="530" customWidth="1"/>
    <col min="5129" max="5129" width="2.5703125" style="530" customWidth="1"/>
    <col min="5130" max="5130" width="6" style="530" customWidth="1"/>
    <col min="5131" max="5131" width="2.5703125" style="530" customWidth="1"/>
    <col min="5132" max="5132" width="6" style="530" customWidth="1"/>
    <col min="5133" max="5133" width="2.5703125" style="530" customWidth="1"/>
    <col min="5134" max="5134" width="6" style="530" customWidth="1"/>
    <col min="5135" max="5135" width="2.5703125" style="530" customWidth="1"/>
    <col min="5136" max="5136" width="6" style="530" customWidth="1"/>
    <col min="5137" max="5137" width="2.5703125" style="530" customWidth="1"/>
    <col min="5138" max="5138" width="6" style="530" customWidth="1"/>
    <col min="5139" max="5139" width="2.5703125" style="530" customWidth="1"/>
    <col min="5140" max="5140" width="6" style="530" customWidth="1"/>
    <col min="5141" max="5141" width="2.5703125" style="530" customWidth="1"/>
    <col min="5142" max="5142" width="6" style="530" customWidth="1"/>
    <col min="5143" max="5143" width="2.5703125" style="530" customWidth="1"/>
    <col min="5144" max="5144" width="6" style="530" customWidth="1"/>
    <col min="5145" max="5145" width="2.5703125" style="530" customWidth="1"/>
    <col min="5146" max="5146" width="6" style="530" customWidth="1"/>
    <col min="5147" max="5376" width="10.85546875" style="530"/>
    <col min="5377" max="5377" width="7.42578125" style="530" customWidth="1"/>
    <col min="5378" max="5378" width="6" style="530" customWidth="1"/>
    <col min="5379" max="5379" width="2.5703125" style="530" customWidth="1"/>
    <col min="5380" max="5380" width="6" style="530" customWidth="1"/>
    <col min="5381" max="5381" width="2.5703125" style="530" customWidth="1"/>
    <col min="5382" max="5382" width="6" style="530" customWidth="1"/>
    <col min="5383" max="5383" width="2.5703125" style="530" customWidth="1"/>
    <col min="5384" max="5384" width="6" style="530" customWidth="1"/>
    <col min="5385" max="5385" width="2.5703125" style="530" customWidth="1"/>
    <col min="5386" max="5386" width="6" style="530" customWidth="1"/>
    <col min="5387" max="5387" width="2.5703125" style="530" customWidth="1"/>
    <col min="5388" max="5388" width="6" style="530" customWidth="1"/>
    <col min="5389" max="5389" width="2.5703125" style="530" customWidth="1"/>
    <col min="5390" max="5390" width="6" style="530" customWidth="1"/>
    <col min="5391" max="5391" width="2.5703125" style="530" customWidth="1"/>
    <col min="5392" max="5392" width="6" style="530" customWidth="1"/>
    <col min="5393" max="5393" width="2.5703125" style="530" customWidth="1"/>
    <col min="5394" max="5394" width="6" style="530" customWidth="1"/>
    <col min="5395" max="5395" width="2.5703125" style="530" customWidth="1"/>
    <col min="5396" max="5396" width="6" style="530" customWidth="1"/>
    <col min="5397" max="5397" width="2.5703125" style="530" customWidth="1"/>
    <col min="5398" max="5398" width="6" style="530" customWidth="1"/>
    <col min="5399" max="5399" width="2.5703125" style="530" customWidth="1"/>
    <col min="5400" max="5400" width="6" style="530" customWidth="1"/>
    <col min="5401" max="5401" width="2.5703125" style="530" customWidth="1"/>
    <col min="5402" max="5402" width="6" style="530" customWidth="1"/>
    <col min="5403" max="5632" width="10.85546875" style="530"/>
    <col min="5633" max="5633" width="7.42578125" style="530" customWidth="1"/>
    <col min="5634" max="5634" width="6" style="530" customWidth="1"/>
    <col min="5635" max="5635" width="2.5703125" style="530" customWidth="1"/>
    <col min="5636" max="5636" width="6" style="530" customWidth="1"/>
    <col min="5637" max="5637" width="2.5703125" style="530" customWidth="1"/>
    <col min="5638" max="5638" width="6" style="530" customWidth="1"/>
    <col min="5639" max="5639" width="2.5703125" style="530" customWidth="1"/>
    <col min="5640" max="5640" width="6" style="530" customWidth="1"/>
    <col min="5641" max="5641" width="2.5703125" style="530" customWidth="1"/>
    <col min="5642" max="5642" width="6" style="530" customWidth="1"/>
    <col min="5643" max="5643" width="2.5703125" style="530" customWidth="1"/>
    <col min="5644" max="5644" width="6" style="530" customWidth="1"/>
    <col min="5645" max="5645" width="2.5703125" style="530" customWidth="1"/>
    <col min="5646" max="5646" width="6" style="530" customWidth="1"/>
    <col min="5647" max="5647" width="2.5703125" style="530" customWidth="1"/>
    <col min="5648" max="5648" width="6" style="530" customWidth="1"/>
    <col min="5649" max="5649" width="2.5703125" style="530" customWidth="1"/>
    <col min="5650" max="5650" width="6" style="530" customWidth="1"/>
    <col min="5651" max="5651" width="2.5703125" style="530" customWidth="1"/>
    <col min="5652" max="5652" width="6" style="530" customWidth="1"/>
    <col min="5653" max="5653" width="2.5703125" style="530" customWidth="1"/>
    <col min="5654" max="5654" width="6" style="530" customWidth="1"/>
    <col min="5655" max="5655" width="2.5703125" style="530" customWidth="1"/>
    <col min="5656" max="5656" width="6" style="530" customWidth="1"/>
    <col min="5657" max="5657" width="2.5703125" style="530" customWidth="1"/>
    <col min="5658" max="5658" width="6" style="530" customWidth="1"/>
    <col min="5659" max="5888" width="10.85546875" style="530"/>
    <col min="5889" max="5889" width="7.42578125" style="530" customWidth="1"/>
    <col min="5890" max="5890" width="6" style="530" customWidth="1"/>
    <col min="5891" max="5891" width="2.5703125" style="530" customWidth="1"/>
    <col min="5892" max="5892" width="6" style="530" customWidth="1"/>
    <col min="5893" max="5893" width="2.5703125" style="530" customWidth="1"/>
    <col min="5894" max="5894" width="6" style="530" customWidth="1"/>
    <col min="5895" max="5895" width="2.5703125" style="530" customWidth="1"/>
    <col min="5896" max="5896" width="6" style="530" customWidth="1"/>
    <col min="5897" max="5897" width="2.5703125" style="530" customWidth="1"/>
    <col min="5898" max="5898" width="6" style="530" customWidth="1"/>
    <col min="5899" max="5899" width="2.5703125" style="530" customWidth="1"/>
    <col min="5900" max="5900" width="6" style="530" customWidth="1"/>
    <col min="5901" max="5901" width="2.5703125" style="530" customWidth="1"/>
    <col min="5902" max="5902" width="6" style="530" customWidth="1"/>
    <col min="5903" max="5903" width="2.5703125" style="530" customWidth="1"/>
    <col min="5904" max="5904" width="6" style="530" customWidth="1"/>
    <col min="5905" max="5905" width="2.5703125" style="530" customWidth="1"/>
    <col min="5906" max="5906" width="6" style="530" customWidth="1"/>
    <col min="5907" max="5907" width="2.5703125" style="530" customWidth="1"/>
    <col min="5908" max="5908" width="6" style="530" customWidth="1"/>
    <col min="5909" max="5909" width="2.5703125" style="530" customWidth="1"/>
    <col min="5910" max="5910" width="6" style="530" customWidth="1"/>
    <col min="5911" max="5911" width="2.5703125" style="530" customWidth="1"/>
    <col min="5912" max="5912" width="6" style="530" customWidth="1"/>
    <col min="5913" max="5913" width="2.5703125" style="530" customWidth="1"/>
    <col min="5914" max="5914" width="6" style="530" customWidth="1"/>
    <col min="5915" max="6144" width="10.85546875" style="530"/>
    <col min="6145" max="6145" width="7.42578125" style="530" customWidth="1"/>
    <col min="6146" max="6146" width="6" style="530" customWidth="1"/>
    <col min="6147" max="6147" width="2.5703125" style="530" customWidth="1"/>
    <col min="6148" max="6148" width="6" style="530" customWidth="1"/>
    <col min="6149" max="6149" width="2.5703125" style="530" customWidth="1"/>
    <col min="6150" max="6150" width="6" style="530" customWidth="1"/>
    <col min="6151" max="6151" width="2.5703125" style="530" customWidth="1"/>
    <col min="6152" max="6152" width="6" style="530" customWidth="1"/>
    <col min="6153" max="6153" width="2.5703125" style="530" customWidth="1"/>
    <col min="6154" max="6154" width="6" style="530" customWidth="1"/>
    <col min="6155" max="6155" width="2.5703125" style="530" customWidth="1"/>
    <col min="6156" max="6156" width="6" style="530" customWidth="1"/>
    <col min="6157" max="6157" width="2.5703125" style="530" customWidth="1"/>
    <col min="6158" max="6158" width="6" style="530" customWidth="1"/>
    <col min="6159" max="6159" width="2.5703125" style="530" customWidth="1"/>
    <col min="6160" max="6160" width="6" style="530" customWidth="1"/>
    <col min="6161" max="6161" width="2.5703125" style="530" customWidth="1"/>
    <col min="6162" max="6162" width="6" style="530" customWidth="1"/>
    <col min="6163" max="6163" width="2.5703125" style="530" customWidth="1"/>
    <col min="6164" max="6164" width="6" style="530" customWidth="1"/>
    <col min="6165" max="6165" width="2.5703125" style="530" customWidth="1"/>
    <col min="6166" max="6166" width="6" style="530" customWidth="1"/>
    <col min="6167" max="6167" width="2.5703125" style="530" customWidth="1"/>
    <col min="6168" max="6168" width="6" style="530" customWidth="1"/>
    <col min="6169" max="6169" width="2.5703125" style="530" customWidth="1"/>
    <col min="6170" max="6170" width="6" style="530" customWidth="1"/>
    <col min="6171" max="6400" width="10.85546875" style="530"/>
    <col min="6401" max="6401" width="7.42578125" style="530" customWidth="1"/>
    <col min="6402" max="6402" width="6" style="530" customWidth="1"/>
    <col min="6403" max="6403" width="2.5703125" style="530" customWidth="1"/>
    <col min="6404" max="6404" width="6" style="530" customWidth="1"/>
    <col min="6405" max="6405" width="2.5703125" style="530" customWidth="1"/>
    <col min="6406" max="6406" width="6" style="530" customWidth="1"/>
    <col min="6407" max="6407" width="2.5703125" style="530" customWidth="1"/>
    <col min="6408" max="6408" width="6" style="530" customWidth="1"/>
    <col min="6409" max="6409" width="2.5703125" style="530" customWidth="1"/>
    <col min="6410" max="6410" width="6" style="530" customWidth="1"/>
    <col min="6411" max="6411" width="2.5703125" style="530" customWidth="1"/>
    <col min="6412" max="6412" width="6" style="530" customWidth="1"/>
    <col min="6413" max="6413" width="2.5703125" style="530" customWidth="1"/>
    <col min="6414" max="6414" width="6" style="530" customWidth="1"/>
    <col min="6415" max="6415" width="2.5703125" style="530" customWidth="1"/>
    <col min="6416" max="6416" width="6" style="530" customWidth="1"/>
    <col min="6417" max="6417" width="2.5703125" style="530" customWidth="1"/>
    <col min="6418" max="6418" width="6" style="530" customWidth="1"/>
    <col min="6419" max="6419" width="2.5703125" style="530" customWidth="1"/>
    <col min="6420" max="6420" width="6" style="530" customWidth="1"/>
    <col min="6421" max="6421" width="2.5703125" style="530" customWidth="1"/>
    <col min="6422" max="6422" width="6" style="530" customWidth="1"/>
    <col min="6423" max="6423" width="2.5703125" style="530" customWidth="1"/>
    <col min="6424" max="6424" width="6" style="530" customWidth="1"/>
    <col min="6425" max="6425" width="2.5703125" style="530" customWidth="1"/>
    <col min="6426" max="6426" width="6" style="530" customWidth="1"/>
    <col min="6427" max="6656" width="10.85546875" style="530"/>
    <col min="6657" max="6657" width="7.42578125" style="530" customWidth="1"/>
    <col min="6658" max="6658" width="6" style="530" customWidth="1"/>
    <col min="6659" max="6659" width="2.5703125" style="530" customWidth="1"/>
    <col min="6660" max="6660" width="6" style="530" customWidth="1"/>
    <col min="6661" max="6661" width="2.5703125" style="530" customWidth="1"/>
    <col min="6662" max="6662" width="6" style="530" customWidth="1"/>
    <col min="6663" max="6663" width="2.5703125" style="530" customWidth="1"/>
    <col min="6664" max="6664" width="6" style="530" customWidth="1"/>
    <col min="6665" max="6665" width="2.5703125" style="530" customWidth="1"/>
    <col min="6666" max="6666" width="6" style="530" customWidth="1"/>
    <col min="6667" max="6667" width="2.5703125" style="530" customWidth="1"/>
    <col min="6668" max="6668" width="6" style="530" customWidth="1"/>
    <col min="6669" max="6669" width="2.5703125" style="530" customWidth="1"/>
    <col min="6670" max="6670" width="6" style="530" customWidth="1"/>
    <col min="6671" max="6671" width="2.5703125" style="530" customWidth="1"/>
    <col min="6672" max="6672" width="6" style="530" customWidth="1"/>
    <col min="6673" max="6673" width="2.5703125" style="530" customWidth="1"/>
    <col min="6674" max="6674" width="6" style="530" customWidth="1"/>
    <col min="6675" max="6675" width="2.5703125" style="530" customWidth="1"/>
    <col min="6676" max="6676" width="6" style="530" customWidth="1"/>
    <col min="6677" max="6677" width="2.5703125" style="530" customWidth="1"/>
    <col min="6678" max="6678" width="6" style="530" customWidth="1"/>
    <col min="6679" max="6679" width="2.5703125" style="530" customWidth="1"/>
    <col min="6680" max="6680" width="6" style="530" customWidth="1"/>
    <col min="6681" max="6681" width="2.5703125" style="530" customWidth="1"/>
    <col min="6682" max="6682" width="6" style="530" customWidth="1"/>
    <col min="6683" max="6912" width="10.85546875" style="530"/>
    <col min="6913" max="6913" width="7.42578125" style="530" customWidth="1"/>
    <col min="6914" max="6914" width="6" style="530" customWidth="1"/>
    <col min="6915" max="6915" width="2.5703125" style="530" customWidth="1"/>
    <col min="6916" max="6916" width="6" style="530" customWidth="1"/>
    <col min="6917" max="6917" width="2.5703125" style="530" customWidth="1"/>
    <col min="6918" max="6918" width="6" style="530" customWidth="1"/>
    <col min="6919" max="6919" width="2.5703125" style="530" customWidth="1"/>
    <col min="6920" max="6920" width="6" style="530" customWidth="1"/>
    <col min="6921" max="6921" width="2.5703125" style="530" customWidth="1"/>
    <col min="6922" max="6922" width="6" style="530" customWidth="1"/>
    <col min="6923" max="6923" width="2.5703125" style="530" customWidth="1"/>
    <col min="6924" max="6924" width="6" style="530" customWidth="1"/>
    <col min="6925" max="6925" width="2.5703125" style="530" customWidth="1"/>
    <col min="6926" max="6926" width="6" style="530" customWidth="1"/>
    <col min="6927" max="6927" width="2.5703125" style="530" customWidth="1"/>
    <col min="6928" max="6928" width="6" style="530" customWidth="1"/>
    <col min="6929" max="6929" width="2.5703125" style="530" customWidth="1"/>
    <col min="6930" max="6930" width="6" style="530" customWidth="1"/>
    <col min="6931" max="6931" width="2.5703125" style="530" customWidth="1"/>
    <col min="6932" max="6932" width="6" style="530" customWidth="1"/>
    <col min="6933" max="6933" width="2.5703125" style="530" customWidth="1"/>
    <col min="6934" max="6934" width="6" style="530" customWidth="1"/>
    <col min="6935" max="6935" width="2.5703125" style="530" customWidth="1"/>
    <col min="6936" max="6936" width="6" style="530" customWidth="1"/>
    <col min="6937" max="6937" width="2.5703125" style="530" customWidth="1"/>
    <col min="6938" max="6938" width="6" style="530" customWidth="1"/>
    <col min="6939" max="7168" width="10.85546875" style="530"/>
    <col min="7169" max="7169" width="7.42578125" style="530" customWidth="1"/>
    <col min="7170" max="7170" width="6" style="530" customWidth="1"/>
    <col min="7171" max="7171" width="2.5703125" style="530" customWidth="1"/>
    <col min="7172" max="7172" width="6" style="530" customWidth="1"/>
    <col min="7173" max="7173" width="2.5703125" style="530" customWidth="1"/>
    <col min="7174" max="7174" width="6" style="530" customWidth="1"/>
    <col min="7175" max="7175" width="2.5703125" style="530" customWidth="1"/>
    <col min="7176" max="7176" width="6" style="530" customWidth="1"/>
    <col min="7177" max="7177" width="2.5703125" style="530" customWidth="1"/>
    <col min="7178" max="7178" width="6" style="530" customWidth="1"/>
    <col min="7179" max="7179" width="2.5703125" style="530" customWidth="1"/>
    <col min="7180" max="7180" width="6" style="530" customWidth="1"/>
    <col min="7181" max="7181" width="2.5703125" style="530" customWidth="1"/>
    <col min="7182" max="7182" width="6" style="530" customWidth="1"/>
    <col min="7183" max="7183" width="2.5703125" style="530" customWidth="1"/>
    <col min="7184" max="7184" width="6" style="530" customWidth="1"/>
    <col min="7185" max="7185" width="2.5703125" style="530" customWidth="1"/>
    <col min="7186" max="7186" width="6" style="530" customWidth="1"/>
    <col min="7187" max="7187" width="2.5703125" style="530" customWidth="1"/>
    <col min="7188" max="7188" width="6" style="530" customWidth="1"/>
    <col min="7189" max="7189" width="2.5703125" style="530" customWidth="1"/>
    <col min="7190" max="7190" width="6" style="530" customWidth="1"/>
    <col min="7191" max="7191" width="2.5703125" style="530" customWidth="1"/>
    <col min="7192" max="7192" width="6" style="530" customWidth="1"/>
    <col min="7193" max="7193" width="2.5703125" style="530" customWidth="1"/>
    <col min="7194" max="7194" width="6" style="530" customWidth="1"/>
    <col min="7195" max="7424" width="10.85546875" style="530"/>
    <col min="7425" max="7425" width="7.42578125" style="530" customWidth="1"/>
    <col min="7426" max="7426" width="6" style="530" customWidth="1"/>
    <col min="7427" max="7427" width="2.5703125" style="530" customWidth="1"/>
    <col min="7428" max="7428" width="6" style="530" customWidth="1"/>
    <col min="7429" max="7429" width="2.5703125" style="530" customWidth="1"/>
    <col min="7430" max="7430" width="6" style="530" customWidth="1"/>
    <col min="7431" max="7431" width="2.5703125" style="530" customWidth="1"/>
    <col min="7432" max="7432" width="6" style="530" customWidth="1"/>
    <col min="7433" max="7433" width="2.5703125" style="530" customWidth="1"/>
    <col min="7434" max="7434" width="6" style="530" customWidth="1"/>
    <col min="7435" max="7435" width="2.5703125" style="530" customWidth="1"/>
    <col min="7436" max="7436" width="6" style="530" customWidth="1"/>
    <col min="7437" max="7437" width="2.5703125" style="530" customWidth="1"/>
    <col min="7438" max="7438" width="6" style="530" customWidth="1"/>
    <col min="7439" max="7439" width="2.5703125" style="530" customWidth="1"/>
    <col min="7440" max="7440" width="6" style="530" customWidth="1"/>
    <col min="7441" max="7441" width="2.5703125" style="530" customWidth="1"/>
    <col min="7442" max="7442" width="6" style="530" customWidth="1"/>
    <col min="7443" max="7443" width="2.5703125" style="530" customWidth="1"/>
    <col min="7444" max="7444" width="6" style="530" customWidth="1"/>
    <col min="7445" max="7445" width="2.5703125" style="530" customWidth="1"/>
    <col min="7446" max="7446" width="6" style="530" customWidth="1"/>
    <col min="7447" max="7447" width="2.5703125" style="530" customWidth="1"/>
    <col min="7448" max="7448" width="6" style="530" customWidth="1"/>
    <col min="7449" max="7449" width="2.5703125" style="530" customWidth="1"/>
    <col min="7450" max="7450" width="6" style="530" customWidth="1"/>
    <col min="7451" max="7680" width="10.85546875" style="530"/>
    <col min="7681" max="7681" width="7.42578125" style="530" customWidth="1"/>
    <col min="7682" max="7682" width="6" style="530" customWidth="1"/>
    <col min="7683" max="7683" width="2.5703125" style="530" customWidth="1"/>
    <col min="7684" max="7684" width="6" style="530" customWidth="1"/>
    <col min="7685" max="7685" width="2.5703125" style="530" customWidth="1"/>
    <col min="7686" max="7686" width="6" style="530" customWidth="1"/>
    <col min="7687" max="7687" width="2.5703125" style="530" customWidth="1"/>
    <col min="7688" max="7688" width="6" style="530" customWidth="1"/>
    <col min="7689" max="7689" width="2.5703125" style="530" customWidth="1"/>
    <col min="7690" max="7690" width="6" style="530" customWidth="1"/>
    <col min="7691" max="7691" width="2.5703125" style="530" customWidth="1"/>
    <col min="7692" max="7692" width="6" style="530" customWidth="1"/>
    <col min="7693" max="7693" width="2.5703125" style="530" customWidth="1"/>
    <col min="7694" max="7694" width="6" style="530" customWidth="1"/>
    <col min="7695" max="7695" width="2.5703125" style="530" customWidth="1"/>
    <col min="7696" max="7696" width="6" style="530" customWidth="1"/>
    <col min="7697" max="7697" width="2.5703125" style="530" customWidth="1"/>
    <col min="7698" max="7698" width="6" style="530" customWidth="1"/>
    <col min="7699" max="7699" width="2.5703125" style="530" customWidth="1"/>
    <col min="7700" max="7700" width="6" style="530" customWidth="1"/>
    <col min="7701" max="7701" width="2.5703125" style="530" customWidth="1"/>
    <col min="7702" max="7702" width="6" style="530" customWidth="1"/>
    <col min="7703" max="7703" width="2.5703125" style="530" customWidth="1"/>
    <col min="7704" max="7704" width="6" style="530" customWidth="1"/>
    <col min="7705" max="7705" width="2.5703125" style="530" customWidth="1"/>
    <col min="7706" max="7706" width="6" style="530" customWidth="1"/>
    <col min="7707" max="7936" width="10.85546875" style="530"/>
    <col min="7937" max="7937" width="7.42578125" style="530" customWidth="1"/>
    <col min="7938" max="7938" width="6" style="530" customWidth="1"/>
    <col min="7939" max="7939" width="2.5703125" style="530" customWidth="1"/>
    <col min="7940" max="7940" width="6" style="530" customWidth="1"/>
    <col min="7941" max="7941" width="2.5703125" style="530" customWidth="1"/>
    <col min="7942" max="7942" width="6" style="530" customWidth="1"/>
    <col min="7943" max="7943" width="2.5703125" style="530" customWidth="1"/>
    <col min="7944" max="7944" width="6" style="530" customWidth="1"/>
    <col min="7945" max="7945" width="2.5703125" style="530" customWidth="1"/>
    <col min="7946" max="7946" width="6" style="530" customWidth="1"/>
    <col min="7947" max="7947" width="2.5703125" style="530" customWidth="1"/>
    <col min="7948" max="7948" width="6" style="530" customWidth="1"/>
    <col min="7949" max="7949" width="2.5703125" style="530" customWidth="1"/>
    <col min="7950" max="7950" width="6" style="530" customWidth="1"/>
    <col min="7951" max="7951" width="2.5703125" style="530" customWidth="1"/>
    <col min="7952" max="7952" width="6" style="530" customWidth="1"/>
    <col min="7953" max="7953" width="2.5703125" style="530" customWidth="1"/>
    <col min="7954" max="7954" width="6" style="530" customWidth="1"/>
    <col min="7955" max="7955" width="2.5703125" style="530" customWidth="1"/>
    <col min="7956" max="7956" width="6" style="530" customWidth="1"/>
    <col min="7957" max="7957" width="2.5703125" style="530" customWidth="1"/>
    <col min="7958" max="7958" width="6" style="530" customWidth="1"/>
    <col min="7959" max="7959" width="2.5703125" style="530" customWidth="1"/>
    <col min="7960" max="7960" width="6" style="530" customWidth="1"/>
    <col min="7961" max="7961" width="2.5703125" style="530" customWidth="1"/>
    <col min="7962" max="7962" width="6" style="530" customWidth="1"/>
    <col min="7963" max="8192" width="10.85546875" style="530"/>
    <col min="8193" max="8193" width="7.42578125" style="530" customWidth="1"/>
    <col min="8194" max="8194" width="6" style="530" customWidth="1"/>
    <col min="8195" max="8195" width="2.5703125" style="530" customWidth="1"/>
    <col min="8196" max="8196" width="6" style="530" customWidth="1"/>
    <col min="8197" max="8197" width="2.5703125" style="530" customWidth="1"/>
    <col min="8198" max="8198" width="6" style="530" customWidth="1"/>
    <col min="8199" max="8199" width="2.5703125" style="530" customWidth="1"/>
    <col min="8200" max="8200" width="6" style="530" customWidth="1"/>
    <col min="8201" max="8201" width="2.5703125" style="530" customWidth="1"/>
    <col min="8202" max="8202" width="6" style="530" customWidth="1"/>
    <col min="8203" max="8203" width="2.5703125" style="530" customWidth="1"/>
    <col min="8204" max="8204" width="6" style="530" customWidth="1"/>
    <col min="8205" max="8205" width="2.5703125" style="530" customWidth="1"/>
    <col min="8206" max="8206" width="6" style="530" customWidth="1"/>
    <col min="8207" max="8207" width="2.5703125" style="530" customWidth="1"/>
    <col min="8208" max="8208" width="6" style="530" customWidth="1"/>
    <col min="8209" max="8209" width="2.5703125" style="530" customWidth="1"/>
    <col min="8210" max="8210" width="6" style="530" customWidth="1"/>
    <col min="8211" max="8211" width="2.5703125" style="530" customWidth="1"/>
    <col min="8212" max="8212" width="6" style="530" customWidth="1"/>
    <col min="8213" max="8213" width="2.5703125" style="530" customWidth="1"/>
    <col min="8214" max="8214" width="6" style="530" customWidth="1"/>
    <col min="8215" max="8215" width="2.5703125" style="530" customWidth="1"/>
    <col min="8216" max="8216" width="6" style="530" customWidth="1"/>
    <col min="8217" max="8217" width="2.5703125" style="530" customWidth="1"/>
    <col min="8218" max="8218" width="6" style="530" customWidth="1"/>
    <col min="8219" max="8448" width="10.85546875" style="530"/>
    <col min="8449" max="8449" width="7.42578125" style="530" customWidth="1"/>
    <col min="8450" max="8450" width="6" style="530" customWidth="1"/>
    <col min="8451" max="8451" width="2.5703125" style="530" customWidth="1"/>
    <col min="8452" max="8452" width="6" style="530" customWidth="1"/>
    <col min="8453" max="8453" width="2.5703125" style="530" customWidth="1"/>
    <col min="8454" max="8454" width="6" style="530" customWidth="1"/>
    <col min="8455" max="8455" width="2.5703125" style="530" customWidth="1"/>
    <col min="8456" max="8456" width="6" style="530" customWidth="1"/>
    <col min="8457" max="8457" width="2.5703125" style="530" customWidth="1"/>
    <col min="8458" max="8458" width="6" style="530" customWidth="1"/>
    <col min="8459" max="8459" width="2.5703125" style="530" customWidth="1"/>
    <col min="8460" max="8460" width="6" style="530" customWidth="1"/>
    <col min="8461" max="8461" width="2.5703125" style="530" customWidth="1"/>
    <col min="8462" max="8462" width="6" style="530" customWidth="1"/>
    <col min="8463" max="8463" width="2.5703125" style="530" customWidth="1"/>
    <col min="8464" max="8464" width="6" style="530" customWidth="1"/>
    <col min="8465" max="8465" width="2.5703125" style="530" customWidth="1"/>
    <col min="8466" max="8466" width="6" style="530" customWidth="1"/>
    <col min="8467" max="8467" width="2.5703125" style="530" customWidth="1"/>
    <col min="8468" max="8468" width="6" style="530" customWidth="1"/>
    <col min="8469" max="8469" width="2.5703125" style="530" customWidth="1"/>
    <col min="8470" max="8470" width="6" style="530" customWidth="1"/>
    <col min="8471" max="8471" width="2.5703125" style="530" customWidth="1"/>
    <col min="8472" max="8472" width="6" style="530" customWidth="1"/>
    <col min="8473" max="8473" width="2.5703125" style="530" customWidth="1"/>
    <col min="8474" max="8474" width="6" style="530" customWidth="1"/>
    <col min="8475" max="8704" width="10.85546875" style="530"/>
    <col min="8705" max="8705" width="7.42578125" style="530" customWidth="1"/>
    <col min="8706" max="8706" width="6" style="530" customWidth="1"/>
    <col min="8707" max="8707" width="2.5703125" style="530" customWidth="1"/>
    <col min="8708" max="8708" width="6" style="530" customWidth="1"/>
    <col min="8709" max="8709" width="2.5703125" style="530" customWidth="1"/>
    <col min="8710" max="8710" width="6" style="530" customWidth="1"/>
    <col min="8711" max="8711" width="2.5703125" style="530" customWidth="1"/>
    <col min="8712" max="8712" width="6" style="530" customWidth="1"/>
    <col min="8713" max="8713" width="2.5703125" style="530" customWidth="1"/>
    <col min="8714" max="8714" width="6" style="530" customWidth="1"/>
    <col min="8715" max="8715" width="2.5703125" style="530" customWidth="1"/>
    <col min="8716" max="8716" width="6" style="530" customWidth="1"/>
    <col min="8717" max="8717" width="2.5703125" style="530" customWidth="1"/>
    <col min="8718" max="8718" width="6" style="530" customWidth="1"/>
    <col min="8719" max="8719" width="2.5703125" style="530" customWidth="1"/>
    <col min="8720" max="8720" width="6" style="530" customWidth="1"/>
    <col min="8721" max="8721" width="2.5703125" style="530" customWidth="1"/>
    <col min="8722" max="8722" width="6" style="530" customWidth="1"/>
    <col min="8723" max="8723" width="2.5703125" style="530" customWidth="1"/>
    <col min="8724" max="8724" width="6" style="530" customWidth="1"/>
    <col min="8725" max="8725" width="2.5703125" style="530" customWidth="1"/>
    <col min="8726" max="8726" width="6" style="530" customWidth="1"/>
    <col min="8727" max="8727" width="2.5703125" style="530" customWidth="1"/>
    <col min="8728" max="8728" width="6" style="530" customWidth="1"/>
    <col min="8729" max="8729" width="2.5703125" style="530" customWidth="1"/>
    <col min="8730" max="8730" width="6" style="530" customWidth="1"/>
    <col min="8731" max="8960" width="10.85546875" style="530"/>
    <col min="8961" max="8961" width="7.42578125" style="530" customWidth="1"/>
    <col min="8962" max="8962" width="6" style="530" customWidth="1"/>
    <col min="8963" max="8963" width="2.5703125" style="530" customWidth="1"/>
    <col min="8964" max="8964" width="6" style="530" customWidth="1"/>
    <col min="8965" max="8965" width="2.5703125" style="530" customWidth="1"/>
    <col min="8966" max="8966" width="6" style="530" customWidth="1"/>
    <col min="8967" max="8967" width="2.5703125" style="530" customWidth="1"/>
    <col min="8968" max="8968" width="6" style="530" customWidth="1"/>
    <col min="8969" max="8969" width="2.5703125" style="530" customWidth="1"/>
    <col min="8970" max="8970" width="6" style="530" customWidth="1"/>
    <col min="8971" max="8971" width="2.5703125" style="530" customWidth="1"/>
    <col min="8972" max="8972" width="6" style="530" customWidth="1"/>
    <col min="8973" max="8973" width="2.5703125" style="530" customWidth="1"/>
    <col min="8974" max="8974" width="6" style="530" customWidth="1"/>
    <col min="8975" max="8975" width="2.5703125" style="530" customWidth="1"/>
    <col min="8976" max="8976" width="6" style="530" customWidth="1"/>
    <col min="8977" max="8977" width="2.5703125" style="530" customWidth="1"/>
    <col min="8978" max="8978" width="6" style="530" customWidth="1"/>
    <col min="8979" max="8979" width="2.5703125" style="530" customWidth="1"/>
    <col min="8980" max="8980" width="6" style="530" customWidth="1"/>
    <col min="8981" max="8981" width="2.5703125" style="530" customWidth="1"/>
    <col min="8982" max="8982" width="6" style="530" customWidth="1"/>
    <col min="8983" max="8983" width="2.5703125" style="530" customWidth="1"/>
    <col min="8984" max="8984" width="6" style="530" customWidth="1"/>
    <col min="8985" max="8985" width="2.5703125" style="530" customWidth="1"/>
    <col min="8986" max="8986" width="6" style="530" customWidth="1"/>
    <col min="8987" max="9216" width="10.85546875" style="530"/>
    <col min="9217" max="9217" width="7.42578125" style="530" customWidth="1"/>
    <col min="9218" max="9218" width="6" style="530" customWidth="1"/>
    <col min="9219" max="9219" width="2.5703125" style="530" customWidth="1"/>
    <col min="9220" max="9220" width="6" style="530" customWidth="1"/>
    <col min="9221" max="9221" width="2.5703125" style="530" customWidth="1"/>
    <col min="9222" max="9222" width="6" style="530" customWidth="1"/>
    <col min="9223" max="9223" width="2.5703125" style="530" customWidth="1"/>
    <col min="9224" max="9224" width="6" style="530" customWidth="1"/>
    <col min="9225" max="9225" width="2.5703125" style="530" customWidth="1"/>
    <col min="9226" max="9226" width="6" style="530" customWidth="1"/>
    <col min="9227" max="9227" width="2.5703125" style="530" customWidth="1"/>
    <col min="9228" max="9228" width="6" style="530" customWidth="1"/>
    <col min="9229" max="9229" width="2.5703125" style="530" customWidth="1"/>
    <col min="9230" max="9230" width="6" style="530" customWidth="1"/>
    <col min="9231" max="9231" width="2.5703125" style="530" customWidth="1"/>
    <col min="9232" max="9232" width="6" style="530" customWidth="1"/>
    <col min="9233" max="9233" width="2.5703125" style="530" customWidth="1"/>
    <col min="9234" max="9234" width="6" style="530" customWidth="1"/>
    <col min="9235" max="9235" width="2.5703125" style="530" customWidth="1"/>
    <col min="9236" max="9236" width="6" style="530" customWidth="1"/>
    <col min="9237" max="9237" width="2.5703125" style="530" customWidth="1"/>
    <col min="9238" max="9238" width="6" style="530" customWidth="1"/>
    <col min="9239" max="9239" width="2.5703125" style="530" customWidth="1"/>
    <col min="9240" max="9240" width="6" style="530" customWidth="1"/>
    <col min="9241" max="9241" width="2.5703125" style="530" customWidth="1"/>
    <col min="9242" max="9242" width="6" style="530" customWidth="1"/>
    <col min="9243" max="9472" width="10.85546875" style="530"/>
    <col min="9473" max="9473" width="7.42578125" style="530" customWidth="1"/>
    <col min="9474" max="9474" width="6" style="530" customWidth="1"/>
    <col min="9475" max="9475" width="2.5703125" style="530" customWidth="1"/>
    <col min="9476" max="9476" width="6" style="530" customWidth="1"/>
    <col min="9477" max="9477" width="2.5703125" style="530" customWidth="1"/>
    <col min="9478" max="9478" width="6" style="530" customWidth="1"/>
    <col min="9479" max="9479" width="2.5703125" style="530" customWidth="1"/>
    <col min="9480" max="9480" width="6" style="530" customWidth="1"/>
    <col min="9481" max="9481" width="2.5703125" style="530" customWidth="1"/>
    <col min="9482" max="9482" width="6" style="530" customWidth="1"/>
    <col min="9483" max="9483" width="2.5703125" style="530" customWidth="1"/>
    <col min="9484" max="9484" width="6" style="530" customWidth="1"/>
    <col min="9485" max="9485" width="2.5703125" style="530" customWidth="1"/>
    <col min="9486" max="9486" width="6" style="530" customWidth="1"/>
    <col min="9487" max="9487" width="2.5703125" style="530" customWidth="1"/>
    <col min="9488" max="9488" width="6" style="530" customWidth="1"/>
    <col min="9489" max="9489" width="2.5703125" style="530" customWidth="1"/>
    <col min="9490" max="9490" width="6" style="530" customWidth="1"/>
    <col min="9491" max="9491" width="2.5703125" style="530" customWidth="1"/>
    <col min="9492" max="9492" width="6" style="530" customWidth="1"/>
    <col min="9493" max="9493" width="2.5703125" style="530" customWidth="1"/>
    <col min="9494" max="9494" width="6" style="530" customWidth="1"/>
    <col min="9495" max="9495" width="2.5703125" style="530" customWidth="1"/>
    <col min="9496" max="9496" width="6" style="530" customWidth="1"/>
    <col min="9497" max="9497" width="2.5703125" style="530" customWidth="1"/>
    <col min="9498" max="9498" width="6" style="530" customWidth="1"/>
    <col min="9499" max="9728" width="10.85546875" style="530"/>
    <col min="9729" max="9729" width="7.42578125" style="530" customWidth="1"/>
    <col min="9730" max="9730" width="6" style="530" customWidth="1"/>
    <col min="9731" max="9731" width="2.5703125" style="530" customWidth="1"/>
    <col min="9732" max="9732" width="6" style="530" customWidth="1"/>
    <col min="9733" max="9733" width="2.5703125" style="530" customWidth="1"/>
    <col min="9734" max="9734" width="6" style="530" customWidth="1"/>
    <col min="9735" max="9735" width="2.5703125" style="530" customWidth="1"/>
    <col min="9736" max="9736" width="6" style="530" customWidth="1"/>
    <col min="9737" max="9737" width="2.5703125" style="530" customWidth="1"/>
    <col min="9738" max="9738" width="6" style="530" customWidth="1"/>
    <col min="9739" max="9739" width="2.5703125" style="530" customWidth="1"/>
    <col min="9740" max="9740" width="6" style="530" customWidth="1"/>
    <col min="9741" max="9741" width="2.5703125" style="530" customWidth="1"/>
    <col min="9742" max="9742" width="6" style="530" customWidth="1"/>
    <col min="9743" max="9743" width="2.5703125" style="530" customWidth="1"/>
    <col min="9744" max="9744" width="6" style="530" customWidth="1"/>
    <col min="9745" max="9745" width="2.5703125" style="530" customWidth="1"/>
    <col min="9746" max="9746" width="6" style="530" customWidth="1"/>
    <col min="9747" max="9747" width="2.5703125" style="530" customWidth="1"/>
    <col min="9748" max="9748" width="6" style="530" customWidth="1"/>
    <col min="9749" max="9749" width="2.5703125" style="530" customWidth="1"/>
    <col min="9750" max="9750" width="6" style="530" customWidth="1"/>
    <col min="9751" max="9751" width="2.5703125" style="530" customWidth="1"/>
    <col min="9752" max="9752" width="6" style="530" customWidth="1"/>
    <col min="9753" max="9753" width="2.5703125" style="530" customWidth="1"/>
    <col min="9754" max="9754" width="6" style="530" customWidth="1"/>
    <col min="9755" max="9984" width="10.85546875" style="530"/>
    <col min="9985" max="9985" width="7.42578125" style="530" customWidth="1"/>
    <col min="9986" max="9986" width="6" style="530" customWidth="1"/>
    <col min="9987" max="9987" width="2.5703125" style="530" customWidth="1"/>
    <col min="9988" max="9988" width="6" style="530" customWidth="1"/>
    <col min="9989" max="9989" width="2.5703125" style="530" customWidth="1"/>
    <col min="9990" max="9990" width="6" style="530" customWidth="1"/>
    <col min="9991" max="9991" width="2.5703125" style="530" customWidth="1"/>
    <col min="9992" max="9992" width="6" style="530" customWidth="1"/>
    <col min="9993" max="9993" width="2.5703125" style="530" customWidth="1"/>
    <col min="9994" max="9994" width="6" style="530" customWidth="1"/>
    <col min="9995" max="9995" width="2.5703125" style="530" customWidth="1"/>
    <col min="9996" max="9996" width="6" style="530" customWidth="1"/>
    <col min="9997" max="9997" width="2.5703125" style="530" customWidth="1"/>
    <col min="9998" max="9998" width="6" style="530" customWidth="1"/>
    <col min="9999" max="9999" width="2.5703125" style="530" customWidth="1"/>
    <col min="10000" max="10000" width="6" style="530" customWidth="1"/>
    <col min="10001" max="10001" width="2.5703125" style="530" customWidth="1"/>
    <col min="10002" max="10002" width="6" style="530" customWidth="1"/>
    <col min="10003" max="10003" width="2.5703125" style="530" customWidth="1"/>
    <col min="10004" max="10004" width="6" style="530" customWidth="1"/>
    <col min="10005" max="10005" width="2.5703125" style="530" customWidth="1"/>
    <col min="10006" max="10006" width="6" style="530" customWidth="1"/>
    <col min="10007" max="10007" width="2.5703125" style="530" customWidth="1"/>
    <col min="10008" max="10008" width="6" style="530" customWidth="1"/>
    <col min="10009" max="10009" width="2.5703125" style="530" customWidth="1"/>
    <col min="10010" max="10010" width="6" style="530" customWidth="1"/>
    <col min="10011" max="10240" width="10.85546875" style="530"/>
    <col min="10241" max="10241" width="7.42578125" style="530" customWidth="1"/>
    <col min="10242" max="10242" width="6" style="530" customWidth="1"/>
    <col min="10243" max="10243" width="2.5703125" style="530" customWidth="1"/>
    <col min="10244" max="10244" width="6" style="530" customWidth="1"/>
    <col min="10245" max="10245" width="2.5703125" style="530" customWidth="1"/>
    <col min="10246" max="10246" width="6" style="530" customWidth="1"/>
    <col min="10247" max="10247" width="2.5703125" style="530" customWidth="1"/>
    <col min="10248" max="10248" width="6" style="530" customWidth="1"/>
    <col min="10249" max="10249" width="2.5703125" style="530" customWidth="1"/>
    <col min="10250" max="10250" width="6" style="530" customWidth="1"/>
    <col min="10251" max="10251" width="2.5703125" style="530" customWidth="1"/>
    <col min="10252" max="10252" width="6" style="530" customWidth="1"/>
    <col min="10253" max="10253" width="2.5703125" style="530" customWidth="1"/>
    <col min="10254" max="10254" width="6" style="530" customWidth="1"/>
    <col min="10255" max="10255" width="2.5703125" style="530" customWidth="1"/>
    <col min="10256" max="10256" width="6" style="530" customWidth="1"/>
    <col min="10257" max="10257" width="2.5703125" style="530" customWidth="1"/>
    <col min="10258" max="10258" width="6" style="530" customWidth="1"/>
    <col min="10259" max="10259" width="2.5703125" style="530" customWidth="1"/>
    <col min="10260" max="10260" width="6" style="530" customWidth="1"/>
    <col min="10261" max="10261" width="2.5703125" style="530" customWidth="1"/>
    <col min="10262" max="10262" width="6" style="530" customWidth="1"/>
    <col min="10263" max="10263" width="2.5703125" style="530" customWidth="1"/>
    <col min="10264" max="10264" width="6" style="530" customWidth="1"/>
    <col min="10265" max="10265" width="2.5703125" style="530" customWidth="1"/>
    <col min="10266" max="10266" width="6" style="530" customWidth="1"/>
    <col min="10267" max="10496" width="10.85546875" style="530"/>
    <col min="10497" max="10497" width="7.42578125" style="530" customWidth="1"/>
    <col min="10498" max="10498" width="6" style="530" customWidth="1"/>
    <col min="10499" max="10499" width="2.5703125" style="530" customWidth="1"/>
    <col min="10500" max="10500" width="6" style="530" customWidth="1"/>
    <col min="10501" max="10501" width="2.5703125" style="530" customWidth="1"/>
    <col min="10502" max="10502" width="6" style="530" customWidth="1"/>
    <col min="10503" max="10503" width="2.5703125" style="530" customWidth="1"/>
    <col min="10504" max="10504" width="6" style="530" customWidth="1"/>
    <col min="10505" max="10505" width="2.5703125" style="530" customWidth="1"/>
    <col min="10506" max="10506" width="6" style="530" customWidth="1"/>
    <col min="10507" max="10507" width="2.5703125" style="530" customWidth="1"/>
    <col min="10508" max="10508" width="6" style="530" customWidth="1"/>
    <col min="10509" max="10509" width="2.5703125" style="530" customWidth="1"/>
    <col min="10510" max="10510" width="6" style="530" customWidth="1"/>
    <col min="10511" max="10511" width="2.5703125" style="530" customWidth="1"/>
    <col min="10512" max="10512" width="6" style="530" customWidth="1"/>
    <col min="10513" max="10513" width="2.5703125" style="530" customWidth="1"/>
    <col min="10514" max="10514" width="6" style="530" customWidth="1"/>
    <col min="10515" max="10515" width="2.5703125" style="530" customWidth="1"/>
    <col min="10516" max="10516" width="6" style="530" customWidth="1"/>
    <col min="10517" max="10517" width="2.5703125" style="530" customWidth="1"/>
    <col min="10518" max="10518" width="6" style="530" customWidth="1"/>
    <col min="10519" max="10519" width="2.5703125" style="530" customWidth="1"/>
    <col min="10520" max="10520" width="6" style="530" customWidth="1"/>
    <col min="10521" max="10521" width="2.5703125" style="530" customWidth="1"/>
    <col min="10522" max="10522" width="6" style="530" customWidth="1"/>
    <col min="10523" max="10752" width="10.85546875" style="530"/>
    <col min="10753" max="10753" width="7.42578125" style="530" customWidth="1"/>
    <col min="10754" max="10754" width="6" style="530" customWidth="1"/>
    <col min="10755" max="10755" width="2.5703125" style="530" customWidth="1"/>
    <col min="10756" max="10756" width="6" style="530" customWidth="1"/>
    <col min="10757" max="10757" width="2.5703125" style="530" customWidth="1"/>
    <col min="10758" max="10758" width="6" style="530" customWidth="1"/>
    <col min="10759" max="10759" width="2.5703125" style="530" customWidth="1"/>
    <col min="10760" max="10760" width="6" style="530" customWidth="1"/>
    <col min="10761" max="10761" width="2.5703125" style="530" customWidth="1"/>
    <col min="10762" max="10762" width="6" style="530" customWidth="1"/>
    <col min="10763" max="10763" width="2.5703125" style="530" customWidth="1"/>
    <col min="10764" max="10764" width="6" style="530" customWidth="1"/>
    <col min="10765" max="10765" width="2.5703125" style="530" customWidth="1"/>
    <col min="10766" max="10766" width="6" style="530" customWidth="1"/>
    <col min="10767" max="10767" width="2.5703125" style="530" customWidth="1"/>
    <col min="10768" max="10768" width="6" style="530" customWidth="1"/>
    <col min="10769" max="10769" width="2.5703125" style="530" customWidth="1"/>
    <col min="10770" max="10770" width="6" style="530" customWidth="1"/>
    <col min="10771" max="10771" width="2.5703125" style="530" customWidth="1"/>
    <col min="10772" max="10772" width="6" style="530" customWidth="1"/>
    <col min="10773" max="10773" width="2.5703125" style="530" customWidth="1"/>
    <col min="10774" max="10774" width="6" style="530" customWidth="1"/>
    <col min="10775" max="10775" width="2.5703125" style="530" customWidth="1"/>
    <col min="10776" max="10776" width="6" style="530" customWidth="1"/>
    <col min="10777" max="10777" width="2.5703125" style="530" customWidth="1"/>
    <col min="10778" max="10778" width="6" style="530" customWidth="1"/>
    <col min="10779" max="11008" width="10.85546875" style="530"/>
    <col min="11009" max="11009" width="7.42578125" style="530" customWidth="1"/>
    <col min="11010" max="11010" width="6" style="530" customWidth="1"/>
    <col min="11011" max="11011" width="2.5703125" style="530" customWidth="1"/>
    <col min="11012" max="11012" width="6" style="530" customWidth="1"/>
    <col min="11013" max="11013" width="2.5703125" style="530" customWidth="1"/>
    <col min="11014" max="11014" width="6" style="530" customWidth="1"/>
    <col min="11015" max="11015" width="2.5703125" style="530" customWidth="1"/>
    <col min="11016" max="11016" width="6" style="530" customWidth="1"/>
    <col min="11017" max="11017" width="2.5703125" style="530" customWidth="1"/>
    <col min="11018" max="11018" width="6" style="530" customWidth="1"/>
    <col min="11019" max="11019" width="2.5703125" style="530" customWidth="1"/>
    <col min="11020" max="11020" width="6" style="530" customWidth="1"/>
    <col min="11021" max="11021" width="2.5703125" style="530" customWidth="1"/>
    <col min="11022" max="11022" width="6" style="530" customWidth="1"/>
    <col min="11023" max="11023" width="2.5703125" style="530" customWidth="1"/>
    <col min="11024" max="11024" width="6" style="530" customWidth="1"/>
    <col min="11025" max="11025" width="2.5703125" style="530" customWidth="1"/>
    <col min="11026" max="11026" width="6" style="530" customWidth="1"/>
    <col min="11027" max="11027" width="2.5703125" style="530" customWidth="1"/>
    <col min="11028" max="11028" width="6" style="530" customWidth="1"/>
    <col min="11029" max="11029" width="2.5703125" style="530" customWidth="1"/>
    <col min="11030" max="11030" width="6" style="530" customWidth="1"/>
    <col min="11031" max="11031" width="2.5703125" style="530" customWidth="1"/>
    <col min="11032" max="11032" width="6" style="530" customWidth="1"/>
    <col min="11033" max="11033" width="2.5703125" style="530" customWidth="1"/>
    <col min="11034" max="11034" width="6" style="530" customWidth="1"/>
    <col min="11035" max="11264" width="10.85546875" style="530"/>
    <col min="11265" max="11265" width="7.42578125" style="530" customWidth="1"/>
    <col min="11266" max="11266" width="6" style="530" customWidth="1"/>
    <col min="11267" max="11267" width="2.5703125" style="530" customWidth="1"/>
    <col min="11268" max="11268" width="6" style="530" customWidth="1"/>
    <col min="11269" max="11269" width="2.5703125" style="530" customWidth="1"/>
    <col min="11270" max="11270" width="6" style="530" customWidth="1"/>
    <col min="11271" max="11271" width="2.5703125" style="530" customWidth="1"/>
    <col min="11272" max="11272" width="6" style="530" customWidth="1"/>
    <col min="11273" max="11273" width="2.5703125" style="530" customWidth="1"/>
    <col min="11274" max="11274" width="6" style="530" customWidth="1"/>
    <col min="11275" max="11275" width="2.5703125" style="530" customWidth="1"/>
    <col min="11276" max="11276" width="6" style="530" customWidth="1"/>
    <col min="11277" max="11277" width="2.5703125" style="530" customWidth="1"/>
    <col min="11278" max="11278" width="6" style="530" customWidth="1"/>
    <col min="11279" max="11279" width="2.5703125" style="530" customWidth="1"/>
    <col min="11280" max="11280" width="6" style="530" customWidth="1"/>
    <col min="11281" max="11281" width="2.5703125" style="530" customWidth="1"/>
    <col min="11282" max="11282" width="6" style="530" customWidth="1"/>
    <col min="11283" max="11283" width="2.5703125" style="530" customWidth="1"/>
    <col min="11284" max="11284" width="6" style="530" customWidth="1"/>
    <col min="11285" max="11285" width="2.5703125" style="530" customWidth="1"/>
    <col min="11286" max="11286" width="6" style="530" customWidth="1"/>
    <col min="11287" max="11287" width="2.5703125" style="530" customWidth="1"/>
    <col min="11288" max="11288" width="6" style="530" customWidth="1"/>
    <col min="11289" max="11289" width="2.5703125" style="530" customWidth="1"/>
    <col min="11290" max="11290" width="6" style="530" customWidth="1"/>
    <col min="11291" max="11520" width="10.85546875" style="530"/>
    <col min="11521" max="11521" width="7.42578125" style="530" customWidth="1"/>
    <col min="11522" max="11522" width="6" style="530" customWidth="1"/>
    <col min="11523" max="11523" width="2.5703125" style="530" customWidth="1"/>
    <col min="11524" max="11524" width="6" style="530" customWidth="1"/>
    <col min="11525" max="11525" width="2.5703125" style="530" customWidth="1"/>
    <col min="11526" max="11526" width="6" style="530" customWidth="1"/>
    <col min="11527" max="11527" width="2.5703125" style="530" customWidth="1"/>
    <col min="11528" max="11528" width="6" style="530" customWidth="1"/>
    <col min="11529" max="11529" width="2.5703125" style="530" customWidth="1"/>
    <col min="11530" max="11530" width="6" style="530" customWidth="1"/>
    <col min="11531" max="11531" width="2.5703125" style="530" customWidth="1"/>
    <col min="11532" max="11532" width="6" style="530" customWidth="1"/>
    <col min="11533" max="11533" width="2.5703125" style="530" customWidth="1"/>
    <col min="11534" max="11534" width="6" style="530" customWidth="1"/>
    <col min="11535" max="11535" width="2.5703125" style="530" customWidth="1"/>
    <col min="11536" max="11536" width="6" style="530" customWidth="1"/>
    <col min="11537" max="11537" width="2.5703125" style="530" customWidth="1"/>
    <col min="11538" max="11538" width="6" style="530" customWidth="1"/>
    <col min="11539" max="11539" width="2.5703125" style="530" customWidth="1"/>
    <col min="11540" max="11540" width="6" style="530" customWidth="1"/>
    <col min="11541" max="11541" width="2.5703125" style="530" customWidth="1"/>
    <col min="11542" max="11542" width="6" style="530" customWidth="1"/>
    <col min="11543" max="11543" width="2.5703125" style="530" customWidth="1"/>
    <col min="11544" max="11544" width="6" style="530" customWidth="1"/>
    <col min="11545" max="11545" width="2.5703125" style="530" customWidth="1"/>
    <col min="11546" max="11546" width="6" style="530" customWidth="1"/>
    <col min="11547" max="11776" width="10.85546875" style="530"/>
    <col min="11777" max="11777" width="7.42578125" style="530" customWidth="1"/>
    <col min="11778" max="11778" width="6" style="530" customWidth="1"/>
    <col min="11779" max="11779" width="2.5703125" style="530" customWidth="1"/>
    <col min="11780" max="11780" width="6" style="530" customWidth="1"/>
    <col min="11781" max="11781" width="2.5703125" style="530" customWidth="1"/>
    <col min="11782" max="11782" width="6" style="530" customWidth="1"/>
    <col min="11783" max="11783" width="2.5703125" style="530" customWidth="1"/>
    <col min="11784" max="11784" width="6" style="530" customWidth="1"/>
    <col min="11785" max="11785" width="2.5703125" style="530" customWidth="1"/>
    <col min="11786" max="11786" width="6" style="530" customWidth="1"/>
    <col min="11787" max="11787" width="2.5703125" style="530" customWidth="1"/>
    <col min="11788" max="11788" width="6" style="530" customWidth="1"/>
    <col min="11789" max="11789" width="2.5703125" style="530" customWidth="1"/>
    <col min="11790" max="11790" width="6" style="530" customWidth="1"/>
    <col min="11791" max="11791" width="2.5703125" style="530" customWidth="1"/>
    <col min="11792" max="11792" width="6" style="530" customWidth="1"/>
    <col min="11793" max="11793" width="2.5703125" style="530" customWidth="1"/>
    <col min="11794" max="11794" width="6" style="530" customWidth="1"/>
    <col min="11795" max="11795" width="2.5703125" style="530" customWidth="1"/>
    <col min="11796" max="11796" width="6" style="530" customWidth="1"/>
    <col min="11797" max="11797" width="2.5703125" style="530" customWidth="1"/>
    <col min="11798" max="11798" width="6" style="530" customWidth="1"/>
    <col min="11799" max="11799" width="2.5703125" style="530" customWidth="1"/>
    <col min="11800" max="11800" width="6" style="530" customWidth="1"/>
    <col min="11801" max="11801" width="2.5703125" style="530" customWidth="1"/>
    <col min="11802" max="11802" width="6" style="530" customWidth="1"/>
    <col min="11803" max="12032" width="10.85546875" style="530"/>
    <col min="12033" max="12033" width="7.42578125" style="530" customWidth="1"/>
    <col min="12034" max="12034" width="6" style="530" customWidth="1"/>
    <col min="12035" max="12035" width="2.5703125" style="530" customWidth="1"/>
    <col min="12036" max="12036" width="6" style="530" customWidth="1"/>
    <col min="12037" max="12037" width="2.5703125" style="530" customWidth="1"/>
    <col min="12038" max="12038" width="6" style="530" customWidth="1"/>
    <col min="12039" max="12039" width="2.5703125" style="530" customWidth="1"/>
    <col min="12040" max="12040" width="6" style="530" customWidth="1"/>
    <col min="12041" max="12041" width="2.5703125" style="530" customWidth="1"/>
    <col min="12042" max="12042" width="6" style="530" customWidth="1"/>
    <col min="12043" max="12043" width="2.5703125" style="530" customWidth="1"/>
    <col min="12044" max="12044" width="6" style="530" customWidth="1"/>
    <col min="12045" max="12045" width="2.5703125" style="530" customWidth="1"/>
    <col min="12046" max="12046" width="6" style="530" customWidth="1"/>
    <col min="12047" max="12047" width="2.5703125" style="530" customWidth="1"/>
    <col min="12048" max="12048" width="6" style="530" customWidth="1"/>
    <col min="12049" max="12049" width="2.5703125" style="530" customWidth="1"/>
    <col min="12050" max="12050" width="6" style="530" customWidth="1"/>
    <col min="12051" max="12051" width="2.5703125" style="530" customWidth="1"/>
    <col min="12052" max="12052" width="6" style="530" customWidth="1"/>
    <col min="12053" max="12053" width="2.5703125" style="530" customWidth="1"/>
    <col min="12054" max="12054" width="6" style="530" customWidth="1"/>
    <col min="12055" max="12055" width="2.5703125" style="530" customWidth="1"/>
    <col min="12056" max="12056" width="6" style="530" customWidth="1"/>
    <col min="12057" max="12057" width="2.5703125" style="530" customWidth="1"/>
    <col min="12058" max="12058" width="6" style="530" customWidth="1"/>
    <col min="12059" max="12288" width="10.85546875" style="530"/>
    <col min="12289" max="12289" width="7.42578125" style="530" customWidth="1"/>
    <col min="12290" max="12290" width="6" style="530" customWidth="1"/>
    <col min="12291" max="12291" width="2.5703125" style="530" customWidth="1"/>
    <col min="12292" max="12292" width="6" style="530" customWidth="1"/>
    <col min="12293" max="12293" width="2.5703125" style="530" customWidth="1"/>
    <col min="12294" max="12294" width="6" style="530" customWidth="1"/>
    <col min="12295" max="12295" width="2.5703125" style="530" customWidth="1"/>
    <col min="12296" max="12296" width="6" style="530" customWidth="1"/>
    <col min="12297" max="12297" width="2.5703125" style="530" customWidth="1"/>
    <col min="12298" max="12298" width="6" style="530" customWidth="1"/>
    <col min="12299" max="12299" width="2.5703125" style="530" customWidth="1"/>
    <col min="12300" max="12300" width="6" style="530" customWidth="1"/>
    <col min="12301" max="12301" width="2.5703125" style="530" customWidth="1"/>
    <col min="12302" max="12302" width="6" style="530" customWidth="1"/>
    <col min="12303" max="12303" width="2.5703125" style="530" customWidth="1"/>
    <col min="12304" max="12304" width="6" style="530" customWidth="1"/>
    <col min="12305" max="12305" width="2.5703125" style="530" customWidth="1"/>
    <col min="12306" max="12306" width="6" style="530" customWidth="1"/>
    <col min="12307" max="12307" width="2.5703125" style="530" customWidth="1"/>
    <col min="12308" max="12308" width="6" style="530" customWidth="1"/>
    <col min="12309" max="12309" width="2.5703125" style="530" customWidth="1"/>
    <col min="12310" max="12310" width="6" style="530" customWidth="1"/>
    <col min="12311" max="12311" width="2.5703125" style="530" customWidth="1"/>
    <col min="12312" max="12312" width="6" style="530" customWidth="1"/>
    <col min="12313" max="12313" width="2.5703125" style="530" customWidth="1"/>
    <col min="12314" max="12314" width="6" style="530" customWidth="1"/>
    <col min="12315" max="12544" width="10.85546875" style="530"/>
    <col min="12545" max="12545" width="7.42578125" style="530" customWidth="1"/>
    <col min="12546" max="12546" width="6" style="530" customWidth="1"/>
    <col min="12547" max="12547" width="2.5703125" style="530" customWidth="1"/>
    <col min="12548" max="12548" width="6" style="530" customWidth="1"/>
    <col min="12549" max="12549" width="2.5703125" style="530" customWidth="1"/>
    <col min="12550" max="12550" width="6" style="530" customWidth="1"/>
    <col min="12551" max="12551" width="2.5703125" style="530" customWidth="1"/>
    <col min="12552" max="12552" width="6" style="530" customWidth="1"/>
    <col min="12553" max="12553" width="2.5703125" style="530" customWidth="1"/>
    <col min="12554" max="12554" width="6" style="530" customWidth="1"/>
    <col min="12555" max="12555" width="2.5703125" style="530" customWidth="1"/>
    <col min="12556" max="12556" width="6" style="530" customWidth="1"/>
    <col min="12557" max="12557" width="2.5703125" style="530" customWidth="1"/>
    <col min="12558" max="12558" width="6" style="530" customWidth="1"/>
    <col min="12559" max="12559" width="2.5703125" style="530" customWidth="1"/>
    <col min="12560" max="12560" width="6" style="530" customWidth="1"/>
    <col min="12561" max="12561" width="2.5703125" style="530" customWidth="1"/>
    <col min="12562" max="12562" width="6" style="530" customWidth="1"/>
    <col min="12563" max="12563" width="2.5703125" style="530" customWidth="1"/>
    <col min="12564" max="12564" width="6" style="530" customWidth="1"/>
    <col min="12565" max="12565" width="2.5703125" style="530" customWidth="1"/>
    <col min="12566" max="12566" width="6" style="530" customWidth="1"/>
    <col min="12567" max="12567" width="2.5703125" style="530" customWidth="1"/>
    <col min="12568" max="12568" width="6" style="530" customWidth="1"/>
    <col min="12569" max="12569" width="2.5703125" style="530" customWidth="1"/>
    <col min="12570" max="12570" width="6" style="530" customWidth="1"/>
    <col min="12571" max="12800" width="10.85546875" style="530"/>
    <col min="12801" max="12801" width="7.42578125" style="530" customWidth="1"/>
    <col min="12802" max="12802" width="6" style="530" customWidth="1"/>
    <col min="12803" max="12803" width="2.5703125" style="530" customWidth="1"/>
    <col min="12804" max="12804" width="6" style="530" customWidth="1"/>
    <col min="12805" max="12805" width="2.5703125" style="530" customWidth="1"/>
    <col min="12806" max="12806" width="6" style="530" customWidth="1"/>
    <col min="12807" max="12807" width="2.5703125" style="530" customWidth="1"/>
    <col min="12808" max="12808" width="6" style="530" customWidth="1"/>
    <col min="12809" max="12809" width="2.5703125" style="530" customWidth="1"/>
    <col min="12810" max="12810" width="6" style="530" customWidth="1"/>
    <col min="12811" max="12811" width="2.5703125" style="530" customWidth="1"/>
    <col min="12812" max="12812" width="6" style="530" customWidth="1"/>
    <col min="12813" max="12813" width="2.5703125" style="530" customWidth="1"/>
    <col min="12814" max="12814" width="6" style="530" customWidth="1"/>
    <col min="12815" max="12815" width="2.5703125" style="530" customWidth="1"/>
    <col min="12816" max="12816" width="6" style="530" customWidth="1"/>
    <col min="12817" max="12817" width="2.5703125" style="530" customWidth="1"/>
    <col min="12818" max="12818" width="6" style="530" customWidth="1"/>
    <col min="12819" max="12819" width="2.5703125" style="530" customWidth="1"/>
    <col min="12820" max="12820" width="6" style="530" customWidth="1"/>
    <col min="12821" max="12821" width="2.5703125" style="530" customWidth="1"/>
    <col min="12822" max="12822" width="6" style="530" customWidth="1"/>
    <col min="12823" max="12823" width="2.5703125" style="530" customWidth="1"/>
    <col min="12824" max="12824" width="6" style="530" customWidth="1"/>
    <col min="12825" max="12825" width="2.5703125" style="530" customWidth="1"/>
    <col min="12826" max="12826" width="6" style="530" customWidth="1"/>
    <col min="12827" max="13056" width="10.85546875" style="530"/>
    <col min="13057" max="13057" width="7.42578125" style="530" customWidth="1"/>
    <col min="13058" max="13058" width="6" style="530" customWidth="1"/>
    <col min="13059" max="13059" width="2.5703125" style="530" customWidth="1"/>
    <col min="13060" max="13060" width="6" style="530" customWidth="1"/>
    <col min="13061" max="13061" width="2.5703125" style="530" customWidth="1"/>
    <col min="13062" max="13062" width="6" style="530" customWidth="1"/>
    <col min="13063" max="13063" width="2.5703125" style="530" customWidth="1"/>
    <col min="13064" max="13064" width="6" style="530" customWidth="1"/>
    <col min="13065" max="13065" width="2.5703125" style="530" customWidth="1"/>
    <col min="13066" max="13066" width="6" style="530" customWidth="1"/>
    <col min="13067" max="13067" width="2.5703125" style="530" customWidth="1"/>
    <col min="13068" max="13068" width="6" style="530" customWidth="1"/>
    <col min="13069" max="13069" width="2.5703125" style="530" customWidth="1"/>
    <col min="13070" max="13070" width="6" style="530" customWidth="1"/>
    <col min="13071" max="13071" width="2.5703125" style="530" customWidth="1"/>
    <col min="13072" max="13072" width="6" style="530" customWidth="1"/>
    <col min="13073" max="13073" width="2.5703125" style="530" customWidth="1"/>
    <col min="13074" max="13074" width="6" style="530" customWidth="1"/>
    <col min="13075" max="13075" width="2.5703125" style="530" customWidth="1"/>
    <col min="13076" max="13076" width="6" style="530" customWidth="1"/>
    <col min="13077" max="13077" width="2.5703125" style="530" customWidth="1"/>
    <col min="13078" max="13078" width="6" style="530" customWidth="1"/>
    <col min="13079" max="13079" width="2.5703125" style="530" customWidth="1"/>
    <col min="13080" max="13080" width="6" style="530" customWidth="1"/>
    <col min="13081" max="13081" width="2.5703125" style="530" customWidth="1"/>
    <col min="13082" max="13082" width="6" style="530" customWidth="1"/>
    <col min="13083" max="13312" width="10.85546875" style="530"/>
    <col min="13313" max="13313" width="7.42578125" style="530" customWidth="1"/>
    <col min="13314" max="13314" width="6" style="530" customWidth="1"/>
    <col min="13315" max="13315" width="2.5703125" style="530" customWidth="1"/>
    <col min="13316" max="13316" width="6" style="530" customWidth="1"/>
    <col min="13317" max="13317" width="2.5703125" style="530" customWidth="1"/>
    <col min="13318" max="13318" width="6" style="530" customWidth="1"/>
    <col min="13319" max="13319" width="2.5703125" style="530" customWidth="1"/>
    <col min="13320" max="13320" width="6" style="530" customWidth="1"/>
    <col min="13321" max="13321" width="2.5703125" style="530" customWidth="1"/>
    <col min="13322" max="13322" width="6" style="530" customWidth="1"/>
    <col min="13323" max="13323" width="2.5703125" style="530" customWidth="1"/>
    <col min="13324" max="13324" width="6" style="530" customWidth="1"/>
    <col min="13325" max="13325" width="2.5703125" style="530" customWidth="1"/>
    <col min="13326" max="13326" width="6" style="530" customWidth="1"/>
    <col min="13327" max="13327" width="2.5703125" style="530" customWidth="1"/>
    <col min="13328" max="13328" width="6" style="530" customWidth="1"/>
    <col min="13329" max="13329" width="2.5703125" style="530" customWidth="1"/>
    <col min="13330" max="13330" width="6" style="530" customWidth="1"/>
    <col min="13331" max="13331" width="2.5703125" style="530" customWidth="1"/>
    <col min="13332" max="13332" width="6" style="530" customWidth="1"/>
    <col min="13333" max="13333" width="2.5703125" style="530" customWidth="1"/>
    <col min="13334" max="13334" width="6" style="530" customWidth="1"/>
    <col min="13335" max="13335" width="2.5703125" style="530" customWidth="1"/>
    <col min="13336" max="13336" width="6" style="530" customWidth="1"/>
    <col min="13337" max="13337" width="2.5703125" style="530" customWidth="1"/>
    <col min="13338" max="13338" width="6" style="530" customWidth="1"/>
    <col min="13339" max="13568" width="10.85546875" style="530"/>
    <col min="13569" max="13569" width="7.42578125" style="530" customWidth="1"/>
    <col min="13570" max="13570" width="6" style="530" customWidth="1"/>
    <col min="13571" max="13571" width="2.5703125" style="530" customWidth="1"/>
    <col min="13572" max="13572" width="6" style="530" customWidth="1"/>
    <col min="13573" max="13573" width="2.5703125" style="530" customWidth="1"/>
    <col min="13574" max="13574" width="6" style="530" customWidth="1"/>
    <col min="13575" max="13575" width="2.5703125" style="530" customWidth="1"/>
    <col min="13576" max="13576" width="6" style="530" customWidth="1"/>
    <col min="13577" max="13577" width="2.5703125" style="530" customWidth="1"/>
    <col min="13578" max="13578" width="6" style="530" customWidth="1"/>
    <col min="13579" max="13579" width="2.5703125" style="530" customWidth="1"/>
    <col min="13580" max="13580" width="6" style="530" customWidth="1"/>
    <col min="13581" max="13581" width="2.5703125" style="530" customWidth="1"/>
    <col min="13582" max="13582" width="6" style="530" customWidth="1"/>
    <col min="13583" max="13583" width="2.5703125" style="530" customWidth="1"/>
    <col min="13584" max="13584" width="6" style="530" customWidth="1"/>
    <col min="13585" max="13585" width="2.5703125" style="530" customWidth="1"/>
    <col min="13586" max="13586" width="6" style="530" customWidth="1"/>
    <col min="13587" max="13587" width="2.5703125" style="530" customWidth="1"/>
    <col min="13588" max="13588" width="6" style="530" customWidth="1"/>
    <col min="13589" max="13589" width="2.5703125" style="530" customWidth="1"/>
    <col min="13590" max="13590" width="6" style="530" customWidth="1"/>
    <col min="13591" max="13591" width="2.5703125" style="530" customWidth="1"/>
    <col min="13592" max="13592" width="6" style="530" customWidth="1"/>
    <col min="13593" max="13593" width="2.5703125" style="530" customWidth="1"/>
    <col min="13594" max="13594" width="6" style="530" customWidth="1"/>
    <col min="13595" max="13824" width="10.85546875" style="530"/>
    <col min="13825" max="13825" width="7.42578125" style="530" customWidth="1"/>
    <col min="13826" max="13826" width="6" style="530" customWidth="1"/>
    <col min="13827" max="13827" width="2.5703125" style="530" customWidth="1"/>
    <col min="13828" max="13828" width="6" style="530" customWidth="1"/>
    <col min="13829" max="13829" width="2.5703125" style="530" customWidth="1"/>
    <col min="13830" max="13830" width="6" style="530" customWidth="1"/>
    <col min="13831" max="13831" width="2.5703125" style="530" customWidth="1"/>
    <col min="13832" max="13832" width="6" style="530" customWidth="1"/>
    <col min="13833" max="13833" width="2.5703125" style="530" customWidth="1"/>
    <col min="13834" max="13834" width="6" style="530" customWidth="1"/>
    <col min="13835" max="13835" width="2.5703125" style="530" customWidth="1"/>
    <col min="13836" max="13836" width="6" style="530" customWidth="1"/>
    <col min="13837" max="13837" width="2.5703125" style="530" customWidth="1"/>
    <col min="13838" max="13838" width="6" style="530" customWidth="1"/>
    <col min="13839" max="13839" width="2.5703125" style="530" customWidth="1"/>
    <col min="13840" max="13840" width="6" style="530" customWidth="1"/>
    <col min="13841" max="13841" width="2.5703125" style="530" customWidth="1"/>
    <col min="13842" max="13842" width="6" style="530" customWidth="1"/>
    <col min="13843" max="13843" width="2.5703125" style="530" customWidth="1"/>
    <col min="13844" max="13844" width="6" style="530" customWidth="1"/>
    <col min="13845" max="13845" width="2.5703125" style="530" customWidth="1"/>
    <col min="13846" max="13846" width="6" style="530" customWidth="1"/>
    <col min="13847" max="13847" width="2.5703125" style="530" customWidth="1"/>
    <col min="13848" max="13848" width="6" style="530" customWidth="1"/>
    <col min="13849" max="13849" width="2.5703125" style="530" customWidth="1"/>
    <col min="13850" max="13850" width="6" style="530" customWidth="1"/>
    <col min="13851" max="14080" width="10.85546875" style="530"/>
    <col min="14081" max="14081" width="7.42578125" style="530" customWidth="1"/>
    <col min="14082" max="14082" width="6" style="530" customWidth="1"/>
    <col min="14083" max="14083" width="2.5703125" style="530" customWidth="1"/>
    <col min="14084" max="14084" width="6" style="530" customWidth="1"/>
    <col min="14085" max="14085" width="2.5703125" style="530" customWidth="1"/>
    <col min="14086" max="14086" width="6" style="530" customWidth="1"/>
    <col min="14087" max="14087" width="2.5703125" style="530" customWidth="1"/>
    <col min="14088" max="14088" width="6" style="530" customWidth="1"/>
    <col min="14089" max="14089" width="2.5703125" style="530" customWidth="1"/>
    <col min="14090" max="14090" width="6" style="530" customWidth="1"/>
    <col min="14091" max="14091" width="2.5703125" style="530" customWidth="1"/>
    <col min="14092" max="14092" width="6" style="530" customWidth="1"/>
    <col min="14093" max="14093" width="2.5703125" style="530" customWidth="1"/>
    <col min="14094" max="14094" width="6" style="530" customWidth="1"/>
    <col min="14095" max="14095" width="2.5703125" style="530" customWidth="1"/>
    <col min="14096" max="14096" width="6" style="530" customWidth="1"/>
    <col min="14097" max="14097" width="2.5703125" style="530" customWidth="1"/>
    <col min="14098" max="14098" width="6" style="530" customWidth="1"/>
    <col min="14099" max="14099" width="2.5703125" style="530" customWidth="1"/>
    <col min="14100" max="14100" width="6" style="530" customWidth="1"/>
    <col min="14101" max="14101" width="2.5703125" style="530" customWidth="1"/>
    <col min="14102" max="14102" width="6" style="530" customWidth="1"/>
    <col min="14103" max="14103" width="2.5703125" style="530" customWidth="1"/>
    <col min="14104" max="14104" width="6" style="530" customWidth="1"/>
    <col min="14105" max="14105" width="2.5703125" style="530" customWidth="1"/>
    <col min="14106" max="14106" width="6" style="530" customWidth="1"/>
    <col min="14107" max="14336" width="10.85546875" style="530"/>
    <col min="14337" max="14337" width="7.42578125" style="530" customWidth="1"/>
    <col min="14338" max="14338" width="6" style="530" customWidth="1"/>
    <col min="14339" max="14339" width="2.5703125" style="530" customWidth="1"/>
    <col min="14340" max="14340" width="6" style="530" customWidth="1"/>
    <col min="14341" max="14341" width="2.5703125" style="530" customWidth="1"/>
    <col min="14342" max="14342" width="6" style="530" customWidth="1"/>
    <col min="14343" max="14343" width="2.5703125" style="530" customWidth="1"/>
    <col min="14344" max="14344" width="6" style="530" customWidth="1"/>
    <col min="14345" max="14345" width="2.5703125" style="530" customWidth="1"/>
    <col min="14346" max="14346" width="6" style="530" customWidth="1"/>
    <col min="14347" max="14347" width="2.5703125" style="530" customWidth="1"/>
    <col min="14348" max="14348" width="6" style="530" customWidth="1"/>
    <col min="14349" max="14349" width="2.5703125" style="530" customWidth="1"/>
    <col min="14350" max="14350" width="6" style="530" customWidth="1"/>
    <col min="14351" max="14351" width="2.5703125" style="530" customWidth="1"/>
    <col min="14352" max="14352" width="6" style="530" customWidth="1"/>
    <col min="14353" max="14353" width="2.5703125" style="530" customWidth="1"/>
    <col min="14354" max="14354" width="6" style="530" customWidth="1"/>
    <col min="14355" max="14355" width="2.5703125" style="530" customWidth="1"/>
    <col min="14356" max="14356" width="6" style="530" customWidth="1"/>
    <col min="14357" max="14357" width="2.5703125" style="530" customWidth="1"/>
    <col min="14358" max="14358" width="6" style="530" customWidth="1"/>
    <col min="14359" max="14359" width="2.5703125" style="530" customWidth="1"/>
    <col min="14360" max="14360" width="6" style="530" customWidth="1"/>
    <col min="14361" max="14361" width="2.5703125" style="530" customWidth="1"/>
    <col min="14362" max="14362" width="6" style="530" customWidth="1"/>
    <col min="14363" max="14592" width="10.85546875" style="530"/>
    <col min="14593" max="14593" width="7.42578125" style="530" customWidth="1"/>
    <col min="14594" max="14594" width="6" style="530" customWidth="1"/>
    <col min="14595" max="14595" width="2.5703125" style="530" customWidth="1"/>
    <col min="14596" max="14596" width="6" style="530" customWidth="1"/>
    <col min="14597" max="14597" width="2.5703125" style="530" customWidth="1"/>
    <col min="14598" max="14598" width="6" style="530" customWidth="1"/>
    <col min="14599" max="14599" width="2.5703125" style="530" customWidth="1"/>
    <col min="14600" max="14600" width="6" style="530" customWidth="1"/>
    <col min="14601" max="14601" width="2.5703125" style="530" customWidth="1"/>
    <col min="14602" max="14602" width="6" style="530" customWidth="1"/>
    <col min="14603" max="14603" width="2.5703125" style="530" customWidth="1"/>
    <col min="14604" max="14604" width="6" style="530" customWidth="1"/>
    <col min="14605" max="14605" width="2.5703125" style="530" customWidth="1"/>
    <col min="14606" max="14606" width="6" style="530" customWidth="1"/>
    <col min="14607" max="14607" width="2.5703125" style="530" customWidth="1"/>
    <col min="14608" max="14608" width="6" style="530" customWidth="1"/>
    <col min="14609" max="14609" width="2.5703125" style="530" customWidth="1"/>
    <col min="14610" max="14610" width="6" style="530" customWidth="1"/>
    <col min="14611" max="14611" width="2.5703125" style="530" customWidth="1"/>
    <col min="14612" max="14612" width="6" style="530" customWidth="1"/>
    <col min="14613" max="14613" width="2.5703125" style="530" customWidth="1"/>
    <col min="14614" max="14614" width="6" style="530" customWidth="1"/>
    <col min="14615" max="14615" width="2.5703125" style="530" customWidth="1"/>
    <col min="14616" max="14616" width="6" style="530" customWidth="1"/>
    <col min="14617" max="14617" width="2.5703125" style="530" customWidth="1"/>
    <col min="14618" max="14618" width="6" style="530" customWidth="1"/>
    <col min="14619" max="14848" width="10.85546875" style="530"/>
    <col min="14849" max="14849" width="7.42578125" style="530" customWidth="1"/>
    <col min="14850" max="14850" width="6" style="530" customWidth="1"/>
    <col min="14851" max="14851" width="2.5703125" style="530" customWidth="1"/>
    <col min="14852" max="14852" width="6" style="530" customWidth="1"/>
    <col min="14853" max="14853" width="2.5703125" style="530" customWidth="1"/>
    <col min="14854" max="14854" width="6" style="530" customWidth="1"/>
    <col min="14855" max="14855" width="2.5703125" style="530" customWidth="1"/>
    <col min="14856" max="14856" width="6" style="530" customWidth="1"/>
    <col min="14857" max="14857" width="2.5703125" style="530" customWidth="1"/>
    <col min="14858" max="14858" width="6" style="530" customWidth="1"/>
    <col min="14859" max="14859" width="2.5703125" style="530" customWidth="1"/>
    <col min="14860" max="14860" width="6" style="530" customWidth="1"/>
    <col min="14861" max="14861" width="2.5703125" style="530" customWidth="1"/>
    <col min="14862" max="14862" width="6" style="530" customWidth="1"/>
    <col min="14863" max="14863" width="2.5703125" style="530" customWidth="1"/>
    <col min="14864" max="14864" width="6" style="530" customWidth="1"/>
    <col min="14865" max="14865" width="2.5703125" style="530" customWidth="1"/>
    <col min="14866" max="14866" width="6" style="530" customWidth="1"/>
    <col min="14867" max="14867" width="2.5703125" style="530" customWidth="1"/>
    <col min="14868" max="14868" width="6" style="530" customWidth="1"/>
    <col min="14869" max="14869" width="2.5703125" style="530" customWidth="1"/>
    <col min="14870" max="14870" width="6" style="530" customWidth="1"/>
    <col min="14871" max="14871" width="2.5703125" style="530" customWidth="1"/>
    <col min="14872" max="14872" width="6" style="530" customWidth="1"/>
    <col min="14873" max="14873" width="2.5703125" style="530" customWidth="1"/>
    <col min="14874" max="14874" width="6" style="530" customWidth="1"/>
    <col min="14875" max="15104" width="10.85546875" style="530"/>
    <col min="15105" max="15105" width="7.42578125" style="530" customWidth="1"/>
    <col min="15106" max="15106" width="6" style="530" customWidth="1"/>
    <col min="15107" max="15107" width="2.5703125" style="530" customWidth="1"/>
    <col min="15108" max="15108" width="6" style="530" customWidth="1"/>
    <col min="15109" max="15109" width="2.5703125" style="530" customWidth="1"/>
    <col min="15110" max="15110" width="6" style="530" customWidth="1"/>
    <col min="15111" max="15111" width="2.5703125" style="530" customWidth="1"/>
    <col min="15112" max="15112" width="6" style="530" customWidth="1"/>
    <col min="15113" max="15113" width="2.5703125" style="530" customWidth="1"/>
    <col min="15114" max="15114" width="6" style="530" customWidth="1"/>
    <col min="15115" max="15115" width="2.5703125" style="530" customWidth="1"/>
    <col min="15116" max="15116" width="6" style="530" customWidth="1"/>
    <col min="15117" max="15117" width="2.5703125" style="530" customWidth="1"/>
    <col min="15118" max="15118" width="6" style="530" customWidth="1"/>
    <col min="15119" max="15119" width="2.5703125" style="530" customWidth="1"/>
    <col min="15120" max="15120" width="6" style="530" customWidth="1"/>
    <col min="15121" max="15121" width="2.5703125" style="530" customWidth="1"/>
    <col min="15122" max="15122" width="6" style="530" customWidth="1"/>
    <col min="15123" max="15123" width="2.5703125" style="530" customWidth="1"/>
    <col min="15124" max="15124" width="6" style="530" customWidth="1"/>
    <col min="15125" max="15125" width="2.5703125" style="530" customWidth="1"/>
    <col min="15126" max="15126" width="6" style="530" customWidth="1"/>
    <col min="15127" max="15127" width="2.5703125" style="530" customWidth="1"/>
    <col min="15128" max="15128" width="6" style="530" customWidth="1"/>
    <col min="15129" max="15129" width="2.5703125" style="530" customWidth="1"/>
    <col min="15130" max="15130" width="6" style="530" customWidth="1"/>
    <col min="15131" max="15360" width="10.85546875" style="530"/>
    <col min="15361" max="15361" width="7.42578125" style="530" customWidth="1"/>
    <col min="15362" max="15362" width="6" style="530" customWidth="1"/>
    <col min="15363" max="15363" width="2.5703125" style="530" customWidth="1"/>
    <col min="15364" max="15364" width="6" style="530" customWidth="1"/>
    <col min="15365" max="15365" width="2.5703125" style="530" customWidth="1"/>
    <col min="15366" max="15366" width="6" style="530" customWidth="1"/>
    <col min="15367" max="15367" width="2.5703125" style="530" customWidth="1"/>
    <col min="15368" max="15368" width="6" style="530" customWidth="1"/>
    <col min="15369" max="15369" width="2.5703125" style="530" customWidth="1"/>
    <col min="15370" max="15370" width="6" style="530" customWidth="1"/>
    <col min="15371" max="15371" width="2.5703125" style="530" customWidth="1"/>
    <col min="15372" max="15372" width="6" style="530" customWidth="1"/>
    <col min="15373" max="15373" width="2.5703125" style="530" customWidth="1"/>
    <col min="15374" max="15374" width="6" style="530" customWidth="1"/>
    <col min="15375" max="15375" width="2.5703125" style="530" customWidth="1"/>
    <col min="15376" max="15376" width="6" style="530" customWidth="1"/>
    <col min="15377" max="15377" width="2.5703125" style="530" customWidth="1"/>
    <col min="15378" max="15378" width="6" style="530" customWidth="1"/>
    <col min="15379" max="15379" width="2.5703125" style="530" customWidth="1"/>
    <col min="15380" max="15380" width="6" style="530" customWidth="1"/>
    <col min="15381" max="15381" width="2.5703125" style="530" customWidth="1"/>
    <col min="15382" max="15382" width="6" style="530" customWidth="1"/>
    <col min="15383" max="15383" width="2.5703125" style="530" customWidth="1"/>
    <col min="15384" max="15384" width="6" style="530" customWidth="1"/>
    <col min="15385" max="15385" width="2.5703125" style="530" customWidth="1"/>
    <col min="15386" max="15386" width="6" style="530" customWidth="1"/>
    <col min="15387" max="15616" width="10.85546875" style="530"/>
    <col min="15617" max="15617" width="7.42578125" style="530" customWidth="1"/>
    <col min="15618" max="15618" width="6" style="530" customWidth="1"/>
    <col min="15619" max="15619" width="2.5703125" style="530" customWidth="1"/>
    <col min="15620" max="15620" width="6" style="530" customWidth="1"/>
    <col min="15621" max="15621" width="2.5703125" style="530" customWidth="1"/>
    <col min="15622" max="15622" width="6" style="530" customWidth="1"/>
    <col min="15623" max="15623" width="2.5703125" style="530" customWidth="1"/>
    <col min="15624" max="15624" width="6" style="530" customWidth="1"/>
    <col min="15625" max="15625" width="2.5703125" style="530" customWidth="1"/>
    <col min="15626" max="15626" width="6" style="530" customWidth="1"/>
    <col min="15627" max="15627" width="2.5703125" style="530" customWidth="1"/>
    <col min="15628" max="15628" width="6" style="530" customWidth="1"/>
    <col min="15629" max="15629" width="2.5703125" style="530" customWidth="1"/>
    <col min="15630" max="15630" width="6" style="530" customWidth="1"/>
    <col min="15631" max="15631" width="2.5703125" style="530" customWidth="1"/>
    <col min="15632" max="15632" width="6" style="530" customWidth="1"/>
    <col min="15633" max="15633" width="2.5703125" style="530" customWidth="1"/>
    <col min="15634" max="15634" width="6" style="530" customWidth="1"/>
    <col min="15635" max="15635" width="2.5703125" style="530" customWidth="1"/>
    <col min="15636" max="15636" width="6" style="530" customWidth="1"/>
    <col min="15637" max="15637" width="2.5703125" style="530" customWidth="1"/>
    <col min="15638" max="15638" width="6" style="530" customWidth="1"/>
    <col min="15639" max="15639" width="2.5703125" style="530" customWidth="1"/>
    <col min="15640" max="15640" width="6" style="530" customWidth="1"/>
    <col min="15641" max="15641" width="2.5703125" style="530" customWidth="1"/>
    <col min="15642" max="15642" width="6" style="530" customWidth="1"/>
    <col min="15643" max="15872" width="10.85546875" style="530"/>
    <col min="15873" max="15873" width="7.42578125" style="530" customWidth="1"/>
    <col min="15874" max="15874" width="6" style="530" customWidth="1"/>
    <col min="15875" max="15875" width="2.5703125" style="530" customWidth="1"/>
    <col min="15876" max="15876" width="6" style="530" customWidth="1"/>
    <col min="15877" max="15877" width="2.5703125" style="530" customWidth="1"/>
    <col min="15878" max="15878" width="6" style="530" customWidth="1"/>
    <col min="15879" max="15879" width="2.5703125" style="530" customWidth="1"/>
    <col min="15880" max="15880" width="6" style="530" customWidth="1"/>
    <col min="15881" max="15881" width="2.5703125" style="530" customWidth="1"/>
    <col min="15882" max="15882" width="6" style="530" customWidth="1"/>
    <col min="15883" max="15883" width="2.5703125" style="530" customWidth="1"/>
    <col min="15884" max="15884" width="6" style="530" customWidth="1"/>
    <col min="15885" max="15885" width="2.5703125" style="530" customWidth="1"/>
    <col min="15886" max="15886" width="6" style="530" customWidth="1"/>
    <col min="15887" max="15887" width="2.5703125" style="530" customWidth="1"/>
    <col min="15888" max="15888" width="6" style="530" customWidth="1"/>
    <col min="15889" max="15889" width="2.5703125" style="530" customWidth="1"/>
    <col min="15890" max="15890" width="6" style="530" customWidth="1"/>
    <col min="15891" max="15891" width="2.5703125" style="530" customWidth="1"/>
    <col min="15892" max="15892" width="6" style="530" customWidth="1"/>
    <col min="15893" max="15893" width="2.5703125" style="530" customWidth="1"/>
    <col min="15894" max="15894" width="6" style="530" customWidth="1"/>
    <col min="15895" max="15895" width="2.5703125" style="530" customWidth="1"/>
    <col min="15896" max="15896" width="6" style="530" customWidth="1"/>
    <col min="15897" max="15897" width="2.5703125" style="530" customWidth="1"/>
    <col min="15898" max="15898" width="6" style="530" customWidth="1"/>
    <col min="15899" max="16128" width="10.85546875" style="530"/>
    <col min="16129" max="16129" width="7.42578125" style="530" customWidth="1"/>
    <col min="16130" max="16130" width="6" style="530" customWidth="1"/>
    <col min="16131" max="16131" width="2.5703125" style="530" customWidth="1"/>
    <col min="16132" max="16132" width="6" style="530" customWidth="1"/>
    <col min="16133" max="16133" width="2.5703125" style="530" customWidth="1"/>
    <col min="16134" max="16134" width="6" style="530" customWidth="1"/>
    <col min="16135" max="16135" width="2.5703125" style="530" customWidth="1"/>
    <col min="16136" max="16136" width="6" style="530" customWidth="1"/>
    <col min="16137" max="16137" width="2.5703125" style="530" customWidth="1"/>
    <col min="16138" max="16138" width="6" style="530" customWidth="1"/>
    <col min="16139" max="16139" width="2.5703125" style="530" customWidth="1"/>
    <col min="16140" max="16140" width="6" style="530" customWidth="1"/>
    <col min="16141" max="16141" width="2.5703125" style="530" customWidth="1"/>
    <col min="16142" max="16142" width="6" style="530" customWidth="1"/>
    <col min="16143" max="16143" width="2.5703125" style="530" customWidth="1"/>
    <col min="16144" max="16144" width="6" style="530" customWidth="1"/>
    <col min="16145" max="16145" width="2.5703125" style="530" customWidth="1"/>
    <col min="16146" max="16146" width="6" style="530" customWidth="1"/>
    <col min="16147" max="16147" width="2.5703125" style="530" customWidth="1"/>
    <col min="16148" max="16148" width="6" style="530" customWidth="1"/>
    <col min="16149" max="16149" width="2.5703125" style="530" customWidth="1"/>
    <col min="16150" max="16150" width="6" style="530" customWidth="1"/>
    <col min="16151" max="16151" width="2.5703125" style="530" customWidth="1"/>
    <col min="16152" max="16152" width="6" style="530" customWidth="1"/>
    <col min="16153" max="16153" width="2.5703125" style="530" customWidth="1"/>
    <col min="16154" max="16154" width="6" style="530" customWidth="1"/>
    <col min="16155" max="16384" width="10.85546875" style="530"/>
  </cols>
  <sheetData>
    <row r="1" spans="1:26" ht="12.95" customHeight="1">
      <c r="A1" s="832" t="s">
        <v>641</v>
      </c>
      <c r="B1" s="832"/>
      <c r="C1" s="857"/>
      <c r="D1" s="833"/>
      <c r="E1" s="857"/>
      <c r="F1" s="572"/>
      <c r="G1" s="857"/>
      <c r="H1" s="833"/>
      <c r="I1" s="857"/>
      <c r="J1" s="833"/>
      <c r="K1" s="857"/>
      <c r="L1" s="833"/>
      <c r="M1" s="857"/>
      <c r="N1" s="833"/>
      <c r="O1" s="857"/>
      <c r="P1" s="833"/>
      <c r="Q1" s="857"/>
      <c r="R1" s="833"/>
      <c r="S1" s="857"/>
      <c r="T1" s="833"/>
      <c r="U1" s="857"/>
      <c r="V1" s="833"/>
      <c r="W1" s="857"/>
      <c r="X1" s="833"/>
      <c r="Y1" s="857"/>
      <c r="Z1" s="835" t="s">
        <v>1002</v>
      </c>
    </row>
    <row r="2" spans="1:26" ht="21" customHeight="1">
      <c r="A2" s="958" t="s">
        <v>139</v>
      </c>
      <c r="B2" s="958"/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8"/>
      <c r="O2" s="958"/>
      <c r="P2" s="958"/>
      <c r="Q2" s="958"/>
      <c r="R2" s="958"/>
      <c r="S2" s="958"/>
      <c r="T2" s="958"/>
      <c r="U2" s="958"/>
      <c r="V2" s="958"/>
      <c r="W2" s="958"/>
      <c r="X2" s="958"/>
      <c r="Y2" s="958"/>
      <c r="Z2" s="958"/>
    </row>
    <row r="3" spans="1:26" s="531" customFormat="1" ht="19.5" customHeight="1">
      <c r="A3" s="959" t="s">
        <v>605</v>
      </c>
      <c r="B3" s="959"/>
      <c r="C3" s="959"/>
      <c r="D3" s="959"/>
      <c r="E3" s="959"/>
      <c r="F3" s="959"/>
      <c r="G3" s="959"/>
      <c r="H3" s="959"/>
      <c r="I3" s="959"/>
      <c r="J3" s="959"/>
      <c r="K3" s="959"/>
      <c r="L3" s="959"/>
      <c r="M3" s="959"/>
      <c r="N3" s="959"/>
      <c r="O3" s="959"/>
      <c r="P3" s="959"/>
      <c r="Q3" s="959"/>
      <c r="R3" s="959"/>
      <c r="S3" s="959"/>
      <c r="T3" s="959"/>
      <c r="U3" s="959"/>
      <c r="V3" s="959"/>
      <c r="W3" s="959"/>
      <c r="X3" s="959"/>
      <c r="Y3" s="959"/>
      <c r="Z3" s="959"/>
    </row>
    <row r="4" spans="1:26" s="532" customFormat="1" ht="18" customHeight="1">
      <c r="A4" s="960" t="s">
        <v>642</v>
      </c>
      <c r="B4" s="960"/>
      <c r="C4" s="960"/>
      <c r="D4" s="960"/>
      <c r="E4" s="960"/>
      <c r="F4" s="960"/>
      <c r="G4" s="960"/>
      <c r="H4" s="960"/>
      <c r="I4" s="960"/>
      <c r="J4" s="960"/>
      <c r="K4" s="960"/>
      <c r="L4" s="960"/>
      <c r="M4" s="960"/>
      <c r="N4" s="960"/>
      <c r="O4" s="960"/>
      <c r="P4" s="960"/>
      <c r="Q4" s="960"/>
      <c r="R4" s="960"/>
      <c r="S4" s="960"/>
      <c r="T4" s="960"/>
      <c r="U4" s="960"/>
      <c r="V4" s="960"/>
      <c r="W4" s="960"/>
      <c r="X4" s="960"/>
      <c r="Y4" s="960"/>
      <c r="Z4" s="960"/>
    </row>
    <row r="5" spans="1:26" ht="11.25" customHeight="1">
      <c r="A5" s="955" t="s">
        <v>607</v>
      </c>
      <c r="B5" s="955"/>
      <c r="C5" s="955"/>
      <c r="D5" s="955"/>
      <c r="E5" s="955"/>
      <c r="F5" s="955"/>
      <c r="G5" s="955"/>
      <c r="H5" s="955"/>
      <c r="I5" s="955"/>
      <c r="J5" s="955"/>
      <c r="K5" s="955"/>
      <c r="L5" s="955"/>
      <c r="M5" s="955"/>
      <c r="N5" s="955"/>
      <c r="O5" s="955"/>
      <c r="P5" s="955"/>
      <c r="Q5" s="955"/>
      <c r="R5" s="955"/>
      <c r="S5" s="955"/>
      <c r="T5" s="955"/>
      <c r="U5" s="955"/>
      <c r="V5" s="955"/>
      <c r="W5" s="955"/>
      <c r="X5" s="955"/>
      <c r="Y5" s="955"/>
      <c r="Z5" s="955"/>
    </row>
    <row r="6" spans="1:26" s="535" customFormat="1" ht="12.75" customHeight="1">
      <c r="A6" s="534" t="s">
        <v>608</v>
      </c>
      <c r="B6" s="534"/>
      <c r="C6" s="533"/>
      <c r="D6" s="534" t="s">
        <v>609</v>
      </c>
      <c r="E6" s="533"/>
      <c r="F6" s="534" t="s">
        <v>159</v>
      </c>
      <c r="G6" s="533"/>
      <c r="H6" s="534" t="s">
        <v>610</v>
      </c>
      <c r="I6" s="533"/>
      <c r="J6" s="534" t="s">
        <v>611</v>
      </c>
      <c r="K6" s="533"/>
      <c r="L6" s="534" t="s">
        <v>162</v>
      </c>
      <c r="M6" s="533"/>
      <c r="N6" s="534" t="s">
        <v>163</v>
      </c>
      <c r="O6" s="533"/>
      <c r="P6" s="534" t="s">
        <v>612</v>
      </c>
      <c r="Q6" s="533"/>
      <c r="R6" s="534" t="s">
        <v>613</v>
      </c>
      <c r="S6" s="533"/>
      <c r="T6" s="534" t="s">
        <v>228</v>
      </c>
      <c r="U6" s="533"/>
      <c r="V6" s="534" t="s">
        <v>167</v>
      </c>
      <c r="W6" s="533"/>
      <c r="X6" s="534" t="s">
        <v>168</v>
      </c>
      <c r="Y6" s="533"/>
      <c r="Z6" s="534" t="s">
        <v>614</v>
      </c>
    </row>
    <row r="7" spans="1:26" s="535" customFormat="1" ht="12.75" customHeight="1">
      <c r="A7" s="537" t="s">
        <v>615</v>
      </c>
      <c r="B7" s="537"/>
      <c r="C7" s="536"/>
      <c r="D7" s="537" t="s">
        <v>158</v>
      </c>
      <c r="E7" s="536"/>
      <c r="F7" s="537" t="s">
        <v>159</v>
      </c>
      <c r="G7" s="536"/>
      <c r="H7" s="537" t="s">
        <v>160</v>
      </c>
      <c r="I7" s="536"/>
      <c r="J7" s="537" t="s">
        <v>161</v>
      </c>
      <c r="K7" s="536"/>
      <c r="L7" s="537" t="s">
        <v>162</v>
      </c>
      <c r="M7" s="536"/>
      <c r="N7" s="537" t="s">
        <v>163</v>
      </c>
      <c r="O7" s="536"/>
      <c r="P7" s="537" t="s">
        <v>164</v>
      </c>
      <c r="Q7" s="536"/>
      <c r="R7" s="537" t="s">
        <v>165</v>
      </c>
      <c r="S7" s="536"/>
      <c r="T7" s="537" t="s">
        <v>228</v>
      </c>
      <c r="U7" s="536"/>
      <c r="V7" s="537" t="s">
        <v>167</v>
      </c>
      <c r="W7" s="536"/>
      <c r="X7" s="537" t="s">
        <v>168</v>
      </c>
      <c r="Y7" s="536"/>
      <c r="Z7" s="537" t="s">
        <v>169</v>
      </c>
    </row>
    <row r="8" spans="1:26" ht="13.5" customHeight="1">
      <c r="A8" s="834">
        <v>1</v>
      </c>
      <c r="B8" s="834"/>
      <c r="C8" s="569"/>
      <c r="D8" s="539"/>
      <c r="E8" s="540"/>
      <c r="F8" s="546"/>
      <c r="G8" s="540"/>
      <c r="H8" s="546"/>
      <c r="I8" s="540"/>
      <c r="J8" s="579">
        <v>321500</v>
      </c>
      <c r="K8" s="579"/>
      <c r="L8" s="546"/>
      <c r="M8" s="540"/>
      <c r="N8" s="579"/>
      <c r="O8" s="579" t="s">
        <v>616</v>
      </c>
      <c r="P8" s="579">
        <v>400000</v>
      </c>
      <c r="Q8" s="579" t="s">
        <v>616</v>
      </c>
      <c r="R8" s="546">
        <v>474250</v>
      </c>
      <c r="S8" s="540" t="s">
        <v>616</v>
      </c>
      <c r="T8" s="579">
        <v>490680</v>
      </c>
      <c r="U8" s="579" t="s">
        <v>616</v>
      </c>
      <c r="V8" s="579">
        <v>466620</v>
      </c>
      <c r="W8" s="579"/>
      <c r="X8" s="579"/>
      <c r="Y8" s="579"/>
      <c r="Z8" s="579">
        <v>504875</v>
      </c>
    </row>
    <row r="9" spans="1:26" ht="13.5" customHeight="1">
      <c r="A9" s="834">
        <v>2</v>
      </c>
      <c r="B9" s="834"/>
      <c r="C9" s="569"/>
      <c r="D9" s="579">
        <v>372000</v>
      </c>
      <c r="E9" s="579"/>
      <c r="F9" s="546"/>
      <c r="G9" s="540"/>
      <c r="H9" s="579"/>
      <c r="I9" s="579"/>
      <c r="J9" s="579"/>
      <c r="K9" s="579"/>
      <c r="L9" s="546"/>
      <c r="M9" s="540"/>
      <c r="N9" s="579">
        <v>410000</v>
      </c>
      <c r="O9" s="579" t="s">
        <v>616</v>
      </c>
      <c r="P9" s="579">
        <v>402600</v>
      </c>
      <c r="Q9" s="579"/>
      <c r="R9" s="546"/>
      <c r="S9" s="540" t="s">
        <v>616</v>
      </c>
      <c r="T9" s="579">
        <v>486720</v>
      </c>
      <c r="U9" s="579" t="s">
        <v>616</v>
      </c>
      <c r="V9" s="579">
        <v>467120</v>
      </c>
      <c r="W9" s="579"/>
      <c r="X9" s="579"/>
      <c r="Y9" s="579" t="s">
        <v>616</v>
      </c>
      <c r="Z9" s="579">
        <v>506100</v>
      </c>
    </row>
    <row r="10" spans="1:26" ht="13.5" customHeight="1">
      <c r="A10" s="834">
        <v>3</v>
      </c>
      <c r="B10" s="834"/>
      <c r="C10" s="569"/>
      <c r="D10" s="579">
        <v>372000</v>
      </c>
      <c r="E10" s="579"/>
      <c r="F10" s="579">
        <v>368000</v>
      </c>
      <c r="G10" s="579"/>
      <c r="H10" s="579"/>
      <c r="I10" s="579"/>
      <c r="J10" s="579">
        <v>321500</v>
      </c>
      <c r="K10" s="579"/>
      <c r="L10" s="546"/>
      <c r="M10" s="540"/>
      <c r="N10" s="579">
        <v>411250</v>
      </c>
      <c r="O10" s="579" t="s">
        <v>616</v>
      </c>
      <c r="P10" s="579">
        <v>403260</v>
      </c>
      <c r="Q10" s="579"/>
      <c r="R10" s="579"/>
      <c r="S10" s="579" t="s">
        <v>616</v>
      </c>
      <c r="T10" s="579">
        <v>486900</v>
      </c>
      <c r="U10" s="579" t="s">
        <v>616</v>
      </c>
      <c r="V10" s="579">
        <v>467120</v>
      </c>
      <c r="W10" s="579" t="s">
        <v>616</v>
      </c>
      <c r="X10" s="579">
        <v>505240</v>
      </c>
      <c r="Y10" s="579" t="s">
        <v>616</v>
      </c>
      <c r="Z10" s="579">
        <v>505400</v>
      </c>
    </row>
    <row r="11" spans="1:26" ht="13.5" customHeight="1">
      <c r="A11" s="834">
        <v>4</v>
      </c>
      <c r="B11" s="834"/>
      <c r="C11" s="569"/>
      <c r="D11" s="546"/>
      <c r="E11" s="540"/>
      <c r="F11" s="579">
        <v>368000</v>
      </c>
      <c r="G11" s="579"/>
      <c r="H11" s="579"/>
      <c r="I11" s="579" t="s">
        <v>616</v>
      </c>
      <c r="J11" s="546">
        <v>321900</v>
      </c>
      <c r="K11" s="540"/>
      <c r="L11" s="579"/>
      <c r="M11" s="579"/>
      <c r="N11" s="579">
        <v>411775</v>
      </c>
      <c r="O11" s="579" t="s">
        <v>616</v>
      </c>
      <c r="P11" s="546">
        <v>406200</v>
      </c>
      <c r="Q11" s="540" t="s">
        <v>616</v>
      </c>
      <c r="R11" s="579">
        <v>472800</v>
      </c>
      <c r="S11" s="579" t="s">
        <v>616</v>
      </c>
      <c r="T11" s="579">
        <v>487260</v>
      </c>
      <c r="U11" s="579"/>
      <c r="V11" s="579"/>
      <c r="W11" s="579" t="s">
        <v>616</v>
      </c>
      <c r="X11" s="579">
        <v>496000</v>
      </c>
      <c r="Y11" s="579" t="s">
        <v>616</v>
      </c>
      <c r="Z11" s="579">
        <v>502250</v>
      </c>
    </row>
    <row r="12" spans="1:26" ht="13.5" customHeight="1">
      <c r="A12" s="834">
        <v>5</v>
      </c>
      <c r="B12" s="834"/>
      <c r="C12" s="569"/>
      <c r="D12" s="546"/>
      <c r="E12" s="540"/>
      <c r="F12" s="579">
        <v>368000</v>
      </c>
      <c r="G12" s="579"/>
      <c r="H12" s="579">
        <v>350200</v>
      </c>
      <c r="I12" s="579"/>
      <c r="J12" s="546"/>
      <c r="K12" s="540" t="s">
        <v>616</v>
      </c>
      <c r="L12" s="579">
        <v>363000</v>
      </c>
      <c r="M12" s="579"/>
      <c r="N12" s="579">
        <v>415000</v>
      </c>
      <c r="O12" s="579"/>
      <c r="P12" s="546"/>
      <c r="Q12" s="540" t="s">
        <v>616</v>
      </c>
      <c r="R12" s="579">
        <v>471000</v>
      </c>
      <c r="S12" s="579" t="s">
        <v>616</v>
      </c>
      <c r="T12" s="546">
        <v>484560</v>
      </c>
      <c r="U12" s="540"/>
      <c r="V12" s="579"/>
      <c r="W12" s="579" t="s">
        <v>616</v>
      </c>
      <c r="X12" s="579">
        <v>491000</v>
      </c>
      <c r="Y12" s="579"/>
      <c r="Z12" s="579">
        <v>499100</v>
      </c>
    </row>
    <row r="13" spans="1:26" ht="13.5" customHeight="1">
      <c r="A13" s="834">
        <v>6</v>
      </c>
      <c r="B13" s="834"/>
      <c r="C13" s="569"/>
      <c r="D13" s="579">
        <v>362000</v>
      </c>
      <c r="E13" s="579"/>
      <c r="F13" s="579">
        <v>368000</v>
      </c>
      <c r="G13" s="579"/>
      <c r="H13" s="579">
        <v>350300</v>
      </c>
      <c r="I13" s="579"/>
      <c r="J13" s="579"/>
      <c r="K13" s="579" t="s">
        <v>616</v>
      </c>
      <c r="L13" s="579">
        <v>362000</v>
      </c>
      <c r="M13" s="579" t="s">
        <v>616</v>
      </c>
      <c r="N13" s="546">
        <v>411775</v>
      </c>
      <c r="O13" s="540"/>
      <c r="P13" s="579"/>
      <c r="Q13" s="579" t="s">
        <v>616</v>
      </c>
      <c r="R13" s="579">
        <v>469700</v>
      </c>
      <c r="S13" s="579"/>
      <c r="T13" s="546"/>
      <c r="U13" s="540" t="s">
        <v>616</v>
      </c>
      <c r="V13" s="579">
        <v>468930</v>
      </c>
      <c r="W13" s="579" t="s">
        <v>616</v>
      </c>
      <c r="X13" s="579">
        <v>491000</v>
      </c>
      <c r="Y13" s="579"/>
      <c r="Z13" s="579"/>
    </row>
    <row r="14" spans="1:26" ht="13.5" customHeight="1">
      <c r="A14" s="834">
        <v>7</v>
      </c>
      <c r="B14" s="834"/>
      <c r="C14" s="569"/>
      <c r="D14" s="579">
        <v>363000</v>
      </c>
      <c r="E14" s="579"/>
      <c r="F14" s="579">
        <v>365000</v>
      </c>
      <c r="G14" s="579"/>
      <c r="H14" s="546">
        <v>350300</v>
      </c>
      <c r="I14" s="540" t="s">
        <v>616</v>
      </c>
      <c r="J14" s="579">
        <v>321900</v>
      </c>
      <c r="K14" s="579" t="s">
        <v>616</v>
      </c>
      <c r="L14" s="579">
        <v>340000</v>
      </c>
      <c r="M14" s="579"/>
      <c r="N14" s="546"/>
      <c r="O14" s="540" t="s">
        <v>616</v>
      </c>
      <c r="P14" s="579">
        <v>414150</v>
      </c>
      <c r="Q14" s="579" t="s">
        <v>616</v>
      </c>
      <c r="R14" s="579">
        <v>467700</v>
      </c>
      <c r="S14" s="579"/>
      <c r="T14" s="579"/>
      <c r="U14" s="579" t="s">
        <v>616</v>
      </c>
      <c r="V14" s="579">
        <v>468765</v>
      </c>
      <c r="W14" s="579" t="s">
        <v>616</v>
      </c>
      <c r="X14" s="579">
        <v>478000</v>
      </c>
      <c r="Y14" s="579"/>
      <c r="Z14" s="579"/>
    </row>
    <row r="15" spans="1:26" ht="13.5" customHeight="1">
      <c r="A15" s="834">
        <v>8</v>
      </c>
      <c r="B15" s="834"/>
      <c r="C15" s="569"/>
      <c r="D15" s="579">
        <v>362000</v>
      </c>
      <c r="E15" s="579"/>
      <c r="F15" s="546"/>
      <c r="G15" s="540"/>
      <c r="H15" s="546"/>
      <c r="I15" s="540" t="s">
        <v>616</v>
      </c>
      <c r="J15" s="579">
        <v>322000</v>
      </c>
      <c r="K15" s="579" t="s">
        <v>616</v>
      </c>
      <c r="L15" s="579">
        <v>337000</v>
      </c>
      <c r="M15" s="579"/>
      <c r="N15" s="579"/>
      <c r="O15" s="579" t="s">
        <v>616</v>
      </c>
      <c r="P15" s="579">
        <v>411180</v>
      </c>
      <c r="Q15" s="579" t="s">
        <v>616</v>
      </c>
      <c r="R15" s="546">
        <v>467500</v>
      </c>
      <c r="S15" s="540" t="s">
        <v>616</v>
      </c>
      <c r="T15" s="579">
        <v>500000</v>
      </c>
      <c r="U15" s="579" t="s">
        <v>616</v>
      </c>
      <c r="V15" s="579">
        <v>483140</v>
      </c>
      <c r="W15" s="579"/>
      <c r="X15" s="579"/>
      <c r="Y15" s="579"/>
      <c r="Z15" s="579"/>
    </row>
    <row r="16" spans="1:26" ht="13.5" customHeight="1">
      <c r="A16" s="834">
        <v>9</v>
      </c>
      <c r="B16" s="834"/>
      <c r="C16" s="569"/>
      <c r="D16" s="579">
        <v>362000</v>
      </c>
      <c r="E16" s="579"/>
      <c r="F16" s="546"/>
      <c r="G16" s="540"/>
      <c r="H16" s="579"/>
      <c r="I16" s="579" t="s">
        <v>616</v>
      </c>
      <c r="J16" s="546">
        <v>325000</v>
      </c>
      <c r="K16" s="540"/>
      <c r="L16" s="546">
        <v>343800</v>
      </c>
      <c r="M16" s="540"/>
      <c r="N16" s="579">
        <v>405720</v>
      </c>
      <c r="O16" s="579"/>
      <c r="P16" s="546"/>
      <c r="Q16" s="540"/>
      <c r="R16" s="546"/>
      <c r="S16" s="540" t="s">
        <v>616</v>
      </c>
      <c r="T16" s="579">
        <v>502000</v>
      </c>
      <c r="U16" s="579" t="s">
        <v>616</v>
      </c>
      <c r="V16" s="579">
        <v>479740</v>
      </c>
      <c r="W16" s="579"/>
      <c r="X16" s="579"/>
      <c r="Y16" s="579"/>
      <c r="Z16" s="579">
        <v>501550</v>
      </c>
    </row>
    <row r="17" spans="1:26" ht="13.5" customHeight="1">
      <c r="A17" s="834">
        <v>10</v>
      </c>
      <c r="B17" s="834"/>
      <c r="C17" s="569"/>
      <c r="D17" s="579">
        <v>362000</v>
      </c>
      <c r="E17" s="579"/>
      <c r="F17" s="579">
        <v>365500</v>
      </c>
      <c r="G17" s="579"/>
      <c r="H17" s="579"/>
      <c r="I17" s="579" t="s">
        <v>616</v>
      </c>
      <c r="J17" s="546">
        <v>325000</v>
      </c>
      <c r="K17" s="540"/>
      <c r="L17" s="546"/>
      <c r="M17" s="540"/>
      <c r="N17" s="579">
        <v>401000</v>
      </c>
      <c r="O17" s="579" t="s">
        <v>616</v>
      </c>
      <c r="P17" s="546">
        <v>411180</v>
      </c>
      <c r="Q17" s="540"/>
      <c r="R17" s="579"/>
      <c r="S17" s="579" t="s">
        <v>616</v>
      </c>
      <c r="T17" s="579">
        <v>504500</v>
      </c>
      <c r="U17" s="579"/>
      <c r="V17" s="579"/>
      <c r="W17" s="579"/>
      <c r="X17" s="579">
        <v>494025</v>
      </c>
      <c r="Y17" s="579"/>
      <c r="Z17" s="579">
        <v>500000</v>
      </c>
    </row>
    <row r="18" spans="1:26" ht="13.5" customHeight="1">
      <c r="A18" s="834">
        <v>11</v>
      </c>
      <c r="B18" s="834"/>
      <c r="C18" s="569"/>
      <c r="D18" s="546"/>
      <c r="E18" s="540"/>
      <c r="F18" s="579">
        <v>368000</v>
      </c>
      <c r="G18" s="579"/>
      <c r="H18" s="579"/>
      <c r="I18" s="579" t="s">
        <v>616</v>
      </c>
      <c r="J18" s="546">
        <v>325000</v>
      </c>
      <c r="K18" s="540"/>
      <c r="L18" s="579"/>
      <c r="M18" s="579" t="s">
        <v>616</v>
      </c>
      <c r="N18" s="579">
        <v>399000</v>
      </c>
      <c r="O18" s="579" t="s">
        <v>616</v>
      </c>
      <c r="P18" s="546">
        <v>413325</v>
      </c>
      <c r="Q18" s="540" t="s">
        <v>616</v>
      </c>
      <c r="R18" s="579">
        <v>466100</v>
      </c>
      <c r="S18" s="579" t="s">
        <v>616</v>
      </c>
      <c r="T18" s="579">
        <v>510000</v>
      </c>
      <c r="U18" s="579"/>
      <c r="V18" s="579"/>
      <c r="W18" s="579"/>
      <c r="X18" s="579">
        <v>491400</v>
      </c>
      <c r="Y18" s="579"/>
      <c r="Z18" s="579">
        <v>499500</v>
      </c>
    </row>
    <row r="19" spans="1:26" ht="13.5" customHeight="1">
      <c r="A19" s="834">
        <v>12</v>
      </c>
      <c r="B19" s="834"/>
      <c r="C19" s="569"/>
      <c r="D19" s="546"/>
      <c r="E19" s="540"/>
      <c r="F19" s="579">
        <v>368000</v>
      </c>
      <c r="G19" s="579"/>
      <c r="H19" s="579">
        <v>340000</v>
      </c>
      <c r="I19" s="579"/>
      <c r="J19" s="546"/>
      <c r="K19" s="540"/>
      <c r="L19" s="579">
        <v>343000</v>
      </c>
      <c r="M19" s="579" t="s">
        <v>616</v>
      </c>
      <c r="N19" s="579">
        <v>395000</v>
      </c>
      <c r="O19" s="579"/>
      <c r="P19" s="546"/>
      <c r="Q19" s="540" t="s">
        <v>616</v>
      </c>
      <c r="R19" s="579">
        <v>464500</v>
      </c>
      <c r="S19" s="579" t="s">
        <v>616</v>
      </c>
      <c r="T19" s="546">
        <v>512000</v>
      </c>
      <c r="U19" s="540"/>
      <c r="V19" s="579"/>
      <c r="W19" s="579"/>
      <c r="X19" s="579">
        <v>491050</v>
      </c>
      <c r="Y19" s="579"/>
      <c r="Z19" s="579">
        <v>500000</v>
      </c>
    </row>
    <row r="20" spans="1:26" ht="13.5" customHeight="1">
      <c r="A20" s="834">
        <v>13</v>
      </c>
      <c r="B20" s="834"/>
      <c r="C20" s="569"/>
      <c r="D20" s="579">
        <v>360000</v>
      </c>
      <c r="E20" s="579"/>
      <c r="F20" s="579">
        <v>369150</v>
      </c>
      <c r="G20" s="579"/>
      <c r="H20" s="579">
        <v>340000</v>
      </c>
      <c r="I20" s="579"/>
      <c r="J20" s="579"/>
      <c r="K20" s="579" t="s">
        <v>616</v>
      </c>
      <c r="L20" s="579">
        <v>343000</v>
      </c>
      <c r="M20" s="579" t="s">
        <v>616</v>
      </c>
      <c r="N20" s="546">
        <v>393000</v>
      </c>
      <c r="O20" s="540"/>
      <c r="P20" s="579"/>
      <c r="Q20" s="579" t="s">
        <v>616</v>
      </c>
      <c r="R20" s="579">
        <v>463000</v>
      </c>
      <c r="S20" s="579"/>
      <c r="T20" s="546"/>
      <c r="U20" s="540" t="s">
        <v>616</v>
      </c>
      <c r="V20" s="579">
        <v>455600</v>
      </c>
      <c r="W20" s="579"/>
      <c r="X20" s="579">
        <v>489000</v>
      </c>
      <c r="Y20" s="579"/>
      <c r="Z20" s="579"/>
    </row>
    <row r="21" spans="1:26" ht="13.5" customHeight="1">
      <c r="A21" s="834">
        <v>14</v>
      </c>
      <c r="B21" s="834"/>
      <c r="C21" s="569"/>
      <c r="D21" s="579">
        <v>358000</v>
      </c>
      <c r="E21" s="579"/>
      <c r="F21" s="579">
        <v>369300</v>
      </c>
      <c r="G21" s="579"/>
      <c r="H21" s="546">
        <v>340000</v>
      </c>
      <c r="I21" s="540" t="s">
        <v>616</v>
      </c>
      <c r="J21" s="579">
        <v>355000</v>
      </c>
      <c r="K21" s="579" t="s">
        <v>616</v>
      </c>
      <c r="L21" s="579">
        <v>348130</v>
      </c>
      <c r="M21" s="579"/>
      <c r="N21" s="546"/>
      <c r="O21" s="540" t="s">
        <v>616</v>
      </c>
      <c r="P21" s="579">
        <v>419430</v>
      </c>
      <c r="Q21" s="579" t="s">
        <v>616</v>
      </c>
      <c r="R21" s="579">
        <v>458305</v>
      </c>
      <c r="S21" s="579"/>
      <c r="T21" s="579"/>
      <c r="U21" s="579" t="s">
        <v>616</v>
      </c>
      <c r="V21" s="579">
        <v>459340</v>
      </c>
      <c r="W21" s="579"/>
      <c r="X21" s="579">
        <v>487900</v>
      </c>
      <c r="Y21" s="579"/>
      <c r="Z21" s="579"/>
    </row>
    <row r="22" spans="1:26" ht="13.5" customHeight="1">
      <c r="A22" s="834">
        <v>15</v>
      </c>
      <c r="B22" s="834"/>
      <c r="C22" s="569"/>
      <c r="D22" s="579">
        <v>355000</v>
      </c>
      <c r="E22" s="579"/>
      <c r="F22" s="546"/>
      <c r="G22" s="540"/>
      <c r="H22" s="546"/>
      <c r="I22" s="540"/>
      <c r="J22" s="579">
        <v>355000</v>
      </c>
      <c r="K22" s="579"/>
      <c r="L22" s="579">
        <v>383860</v>
      </c>
      <c r="M22" s="579"/>
      <c r="N22" s="546"/>
      <c r="O22" s="540" t="s">
        <v>616</v>
      </c>
      <c r="P22" s="579">
        <v>412830</v>
      </c>
      <c r="Q22" s="579"/>
      <c r="R22" s="546"/>
      <c r="S22" s="540" t="s">
        <v>616</v>
      </c>
      <c r="T22" s="579">
        <v>510000</v>
      </c>
      <c r="U22" s="579" t="s">
        <v>616</v>
      </c>
      <c r="V22" s="579">
        <v>459000</v>
      </c>
      <c r="W22" s="579"/>
      <c r="X22" s="579"/>
      <c r="Y22" s="579"/>
      <c r="Z22" s="579">
        <v>500000</v>
      </c>
    </row>
    <row r="23" spans="1:26" ht="13.5" customHeight="1">
      <c r="A23" s="834">
        <v>16</v>
      </c>
      <c r="B23" s="834"/>
      <c r="C23" s="569"/>
      <c r="D23" s="579">
        <v>353000</v>
      </c>
      <c r="E23" s="579"/>
      <c r="F23" s="546"/>
      <c r="G23" s="540"/>
      <c r="H23" s="579"/>
      <c r="I23" s="579" t="s">
        <v>616</v>
      </c>
      <c r="J23" s="579">
        <v>337800</v>
      </c>
      <c r="K23" s="579"/>
      <c r="L23" s="546">
        <v>385200</v>
      </c>
      <c r="M23" s="540"/>
      <c r="N23" s="579"/>
      <c r="O23" s="579" t="s">
        <v>616</v>
      </c>
      <c r="P23" s="579">
        <v>413160</v>
      </c>
      <c r="Q23" s="579"/>
      <c r="R23" s="546"/>
      <c r="S23" s="540" t="s">
        <v>616</v>
      </c>
      <c r="T23" s="579">
        <v>508000</v>
      </c>
      <c r="U23" s="579" t="s">
        <v>616</v>
      </c>
      <c r="V23" s="579">
        <v>459700</v>
      </c>
      <c r="W23" s="579"/>
      <c r="X23" s="579"/>
      <c r="Y23" s="579"/>
      <c r="Z23" s="579">
        <v>500000</v>
      </c>
    </row>
    <row r="24" spans="1:26" ht="13.5" customHeight="1">
      <c r="A24" s="834">
        <v>17</v>
      </c>
      <c r="B24" s="834"/>
      <c r="C24" s="569"/>
      <c r="D24" s="579">
        <v>353000</v>
      </c>
      <c r="E24" s="579"/>
      <c r="F24" s="579">
        <v>369700</v>
      </c>
      <c r="G24" s="579" t="s">
        <v>616</v>
      </c>
      <c r="H24" s="579">
        <v>340000</v>
      </c>
      <c r="I24" s="579"/>
      <c r="J24" s="579"/>
      <c r="K24" s="579"/>
      <c r="L24" s="546"/>
      <c r="M24" s="540"/>
      <c r="N24" s="579">
        <v>380000</v>
      </c>
      <c r="O24" s="579" t="s">
        <v>616</v>
      </c>
      <c r="P24" s="579">
        <v>417450</v>
      </c>
      <c r="Q24" s="579"/>
      <c r="R24" s="546"/>
      <c r="S24" s="540" t="s">
        <v>616</v>
      </c>
      <c r="T24" s="579">
        <v>500000</v>
      </c>
      <c r="U24" s="579" t="s">
        <v>616</v>
      </c>
      <c r="V24" s="579">
        <v>475530</v>
      </c>
      <c r="W24" s="579" t="s">
        <v>616</v>
      </c>
      <c r="X24" s="579">
        <v>482300</v>
      </c>
      <c r="Y24" s="579"/>
      <c r="Z24" s="579">
        <v>497500</v>
      </c>
    </row>
    <row r="25" spans="1:26" ht="13.5" customHeight="1">
      <c r="A25" s="834">
        <v>18</v>
      </c>
      <c r="B25" s="834"/>
      <c r="C25" s="569"/>
      <c r="D25" s="546"/>
      <c r="E25" s="540"/>
      <c r="F25" s="579">
        <v>369700</v>
      </c>
      <c r="G25" s="579" t="s">
        <v>616</v>
      </c>
      <c r="H25" s="579">
        <v>330000</v>
      </c>
      <c r="I25" s="579"/>
      <c r="J25" s="546"/>
      <c r="K25" s="540"/>
      <c r="L25" s="579"/>
      <c r="M25" s="579" t="s">
        <v>616</v>
      </c>
      <c r="N25" s="579">
        <v>379000</v>
      </c>
      <c r="O25" s="579" t="s">
        <v>616</v>
      </c>
      <c r="P25" s="546">
        <v>425000</v>
      </c>
      <c r="Q25" s="540" t="s">
        <v>616</v>
      </c>
      <c r="R25" s="579">
        <v>455000</v>
      </c>
      <c r="S25" s="579" t="s">
        <v>616</v>
      </c>
      <c r="T25" s="579">
        <v>490000</v>
      </c>
      <c r="U25" s="579"/>
      <c r="V25" s="579"/>
      <c r="W25" s="579"/>
      <c r="X25" s="579">
        <v>486850</v>
      </c>
      <c r="Y25" s="579"/>
      <c r="Z25" s="579">
        <v>497500</v>
      </c>
    </row>
    <row r="26" spans="1:26" ht="13.5" customHeight="1">
      <c r="A26" s="834">
        <v>19</v>
      </c>
      <c r="B26" s="834"/>
      <c r="C26" s="569"/>
      <c r="D26" s="546"/>
      <c r="E26" s="540" t="s">
        <v>616</v>
      </c>
      <c r="F26" s="579">
        <v>370000</v>
      </c>
      <c r="G26" s="579" t="s">
        <v>616</v>
      </c>
      <c r="H26" s="579">
        <v>320000</v>
      </c>
      <c r="I26" s="579"/>
      <c r="J26" s="546"/>
      <c r="K26" s="540"/>
      <c r="L26" s="579">
        <v>390000</v>
      </c>
      <c r="M26" s="579" t="s">
        <v>616</v>
      </c>
      <c r="N26" s="579">
        <v>381000</v>
      </c>
      <c r="O26" s="579"/>
      <c r="P26" s="546"/>
      <c r="Q26" s="540" t="s">
        <v>616</v>
      </c>
      <c r="R26" s="579">
        <v>455700</v>
      </c>
      <c r="S26" s="579" t="s">
        <v>616</v>
      </c>
      <c r="T26" s="579">
        <v>490000</v>
      </c>
      <c r="U26" s="579"/>
      <c r="V26" s="579"/>
      <c r="W26" s="579" t="s">
        <v>616</v>
      </c>
      <c r="X26" s="579">
        <v>489125</v>
      </c>
      <c r="Y26" s="579"/>
      <c r="Z26" s="579">
        <v>497145</v>
      </c>
    </row>
    <row r="27" spans="1:26" ht="13.5" customHeight="1">
      <c r="A27" s="834">
        <v>20</v>
      </c>
      <c r="B27" s="834"/>
      <c r="C27" s="569"/>
      <c r="D27" s="579">
        <v>353000</v>
      </c>
      <c r="E27" s="579"/>
      <c r="F27" s="579">
        <v>373000</v>
      </c>
      <c r="G27" s="579" t="s">
        <v>616</v>
      </c>
      <c r="H27" s="579">
        <v>320000</v>
      </c>
      <c r="I27" s="579"/>
      <c r="J27" s="579"/>
      <c r="K27" s="579"/>
      <c r="L27" s="579">
        <v>393000</v>
      </c>
      <c r="M27" s="579"/>
      <c r="N27" s="546"/>
      <c r="O27" s="540"/>
      <c r="P27" s="579"/>
      <c r="Q27" s="579" t="s">
        <v>616</v>
      </c>
      <c r="R27" s="579">
        <v>458660</v>
      </c>
      <c r="S27" s="579"/>
      <c r="T27" s="579"/>
      <c r="U27" s="579" t="s">
        <v>616</v>
      </c>
      <c r="V27" s="579">
        <v>483700</v>
      </c>
      <c r="W27" s="579" t="s">
        <v>616</v>
      </c>
      <c r="X27" s="579">
        <v>495600</v>
      </c>
      <c r="Y27" s="579"/>
      <c r="Z27" s="579"/>
    </row>
    <row r="28" spans="1:26" ht="13.5" customHeight="1">
      <c r="A28" s="834">
        <v>21</v>
      </c>
      <c r="B28" s="834"/>
      <c r="C28" s="569"/>
      <c r="D28" s="579">
        <v>355000</v>
      </c>
      <c r="E28" s="579"/>
      <c r="F28" s="579">
        <v>373000</v>
      </c>
      <c r="G28" s="579" t="s">
        <v>616</v>
      </c>
      <c r="H28" s="546">
        <v>320000</v>
      </c>
      <c r="I28" s="540" t="s">
        <v>616</v>
      </c>
      <c r="J28" s="579">
        <v>325500</v>
      </c>
      <c r="K28" s="579"/>
      <c r="L28" s="579">
        <v>394500</v>
      </c>
      <c r="M28" s="579"/>
      <c r="N28" s="546"/>
      <c r="O28" s="540" t="s">
        <v>616</v>
      </c>
      <c r="P28" s="579">
        <v>425000</v>
      </c>
      <c r="Q28" s="579" t="s">
        <v>616</v>
      </c>
      <c r="R28" s="579">
        <v>470000</v>
      </c>
      <c r="S28" s="579"/>
      <c r="T28" s="579"/>
      <c r="U28" s="579" t="s">
        <v>616</v>
      </c>
      <c r="V28" s="579">
        <v>489000</v>
      </c>
      <c r="W28" s="579"/>
      <c r="X28" s="579"/>
      <c r="Y28" s="579"/>
      <c r="Z28" s="579"/>
    </row>
    <row r="29" spans="1:26" ht="13.5" customHeight="1">
      <c r="A29" s="834">
        <v>22</v>
      </c>
      <c r="B29" s="834"/>
      <c r="C29" s="569"/>
      <c r="D29" s="579">
        <v>355000</v>
      </c>
      <c r="E29" s="579"/>
      <c r="F29" s="546"/>
      <c r="G29" s="540"/>
      <c r="H29" s="546"/>
      <c r="I29" s="540"/>
      <c r="J29" s="579">
        <v>328500</v>
      </c>
      <c r="K29" s="579"/>
      <c r="L29" s="579">
        <v>394300</v>
      </c>
      <c r="M29" s="579"/>
      <c r="N29" s="579"/>
      <c r="O29" s="579" t="s">
        <v>616</v>
      </c>
      <c r="P29" s="579">
        <v>420400</v>
      </c>
      <c r="Q29" s="579" t="s">
        <v>616</v>
      </c>
      <c r="R29" s="546">
        <v>472320</v>
      </c>
      <c r="S29" s="540" t="s">
        <v>616</v>
      </c>
      <c r="T29" s="579">
        <v>468600</v>
      </c>
      <c r="U29" s="579" t="s">
        <v>616</v>
      </c>
      <c r="V29" s="579">
        <v>495800</v>
      </c>
      <c r="W29" s="579"/>
      <c r="X29" s="579"/>
      <c r="Y29" s="579"/>
      <c r="Z29" s="579">
        <v>490000</v>
      </c>
    </row>
    <row r="30" spans="1:26" ht="13.5" customHeight="1">
      <c r="A30" s="834">
        <v>23</v>
      </c>
      <c r="B30" s="834"/>
      <c r="C30" s="569"/>
      <c r="D30" s="579">
        <v>355000</v>
      </c>
      <c r="E30" s="579"/>
      <c r="F30" s="546"/>
      <c r="G30" s="540"/>
      <c r="H30" s="546"/>
      <c r="I30" s="540"/>
      <c r="J30" s="579">
        <v>338000</v>
      </c>
      <c r="K30" s="579"/>
      <c r="L30" s="546">
        <v>393500</v>
      </c>
      <c r="M30" s="540" t="s">
        <v>616</v>
      </c>
      <c r="N30" s="579">
        <v>383500</v>
      </c>
      <c r="O30" s="579"/>
      <c r="P30" s="579">
        <v>424500</v>
      </c>
      <c r="Q30" s="579"/>
      <c r="R30" s="546"/>
      <c r="S30" s="540" t="s">
        <v>616</v>
      </c>
      <c r="T30" s="579">
        <v>462400</v>
      </c>
      <c r="U30" s="579" t="s">
        <v>616</v>
      </c>
      <c r="V30" s="579">
        <v>500000</v>
      </c>
      <c r="W30" s="579"/>
      <c r="X30" s="579"/>
      <c r="Y30" s="579"/>
      <c r="Z30" s="579">
        <v>483000</v>
      </c>
    </row>
    <row r="31" spans="1:26" ht="13.5" customHeight="1">
      <c r="A31" s="834">
        <v>24</v>
      </c>
      <c r="B31" s="834"/>
      <c r="C31" s="569"/>
      <c r="D31" s="579"/>
      <c r="E31" s="579"/>
      <c r="F31" s="546">
        <v>370300</v>
      </c>
      <c r="G31" s="540"/>
      <c r="H31" s="546"/>
      <c r="I31" s="540" t="s">
        <v>616</v>
      </c>
      <c r="J31" s="579">
        <v>342000</v>
      </c>
      <c r="K31" s="579"/>
      <c r="L31" s="546"/>
      <c r="M31" s="540" t="s">
        <v>616</v>
      </c>
      <c r="N31" s="579">
        <v>384600</v>
      </c>
      <c r="O31" s="579" t="s">
        <v>616</v>
      </c>
      <c r="P31" s="579">
        <v>429500</v>
      </c>
      <c r="Q31" s="579"/>
      <c r="R31" s="579"/>
      <c r="S31" s="579" t="s">
        <v>616</v>
      </c>
      <c r="T31" s="579">
        <v>445000</v>
      </c>
      <c r="U31" s="579" t="s">
        <v>616</v>
      </c>
      <c r="V31" s="579">
        <v>504220</v>
      </c>
      <c r="W31" s="579"/>
      <c r="X31" s="579"/>
      <c r="Y31" s="579"/>
      <c r="Z31" s="579"/>
    </row>
    <row r="32" spans="1:26" ht="13.5" customHeight="1">
      <c r="A32" s="577">
        <v>25</v>
      </c>
      <c r="B32" s="577"/>
      <c r="C32" s="549"/>
      <c r="D32" s="591"/>
      <c r="E32" s="861"/>
      <c r="F32" s="591">
        <v>359000</v>
      </c>
      <c r="G32" s="861"/>
      <c r="H32" s="579">
        <v>320000</v>
      </c>
      <c r="I32" s="579"/>
      <c r="J32" s="591">
        <v>348000</v>
      </c>
      <c r="K32" s="861"/>
      <c r="L32" s="591"/>
      <c r="M32" s="861" t="s">
        <v>616</v>
      </c>
      <c r="N32" s="579">
        <v>390200</v>
      </c>
      <c r="O32" s="579" t="s">
        <v>616</v>
      </c>
      <c r="P32" s="591">
        <v>432100</v>
      </c>
      <c r="Q32" s="861"/>
      <c r="R32" s="579">
        <v>487080</v>
      </c>
      <c r="S32" s="579" t="s">
        <v>616</v>
      </c>
      <c r="T32" s="579">
        <v>438240</v>
      </c>
      <c r="U32" s="579"/>
      <c r="V32" s="579"/>
      <c r="W32" s="579" t="s">
        <v>616</v>
      </c>
      <c r="X32" s="579">
        <v>503500</v>
      </c>
      <c r="Y32" s="579"/>
      <c r="Z32" s="579"/>
    </row>
    <row r="33" spans="1:36" ht="13.5" customHeight="1">
      <c r="A33" s="577">
        <v>26</v>
      </c>
      <c r="B33" s="577"/>
      <c r="C33" s="549"/>
      <c r="D33" s="591"/>
      <c r="E33" s="861"/>
      <c r="F33" s="579">
        <v>350000</v>
      </c>
      <c r="G33" s="579"/>
      <c r="H33" s="579">
        <v>320000</v>
      </c>
      <c r="I33" s="579"/>
      <c r="J33" s="591"/>
      <c r="K33" s="861"/>
      <c r="L33" s="579">
        <v>396900</v>
      </c>
      <c r="M33" s="579" t="s">
        <v>616</v>
      </c>
      <c r="N33" s="579">
        <v>389500</v>
      </c>
      <c r="O33" s="579"/>
      <c r="P33" s="591"/>
      <c r="Q33" s="861" t="s">
        <v>616</v>
      </c>
      <c r="R33" s="579">
        <v>485100</v>
      </c>
      <c r="S33" s="579" t="s">
        <v>616</v>
      </c>
      <c r="T33" s="579">
        <v>441000</v>
      </c>
      <c r="U33" s="579"/>
      <c r="V33" s="579"/>
      <c r="W33" s="579" t="s">
        <v>616</v>
      </c>
      <c r="X33" s="579">
        <v>505600</v>
      </c>
      <c r="Y33" s="579"/>
      <c r="Z33" s="579">
        <v>476355</v>
      </c>
    </row>
    <row r="34" spans="1:36" ht="13.5" customHeight="1">
      <c r="A34" s="577">
        <v>27</v>
      </c>
      <c r="B34" s="577"/>
      <c r="C34" s="549" t="s">
        <v>616</v>
      </c>
      <c r="D34" s="579">
        <v>355000</v>
      </c>
      <c r="E34" s="579"/>
      <c r="F34" s="579">
        <v>350000</v>
      </c>
      <c r="G34" s="579"/>
      <c r="H34" s="579">
        <v>320700</v>
      </c>
      <c r="I34" s="579"/>
      <c r="J34" s="579"/>
      <c r="K34" s="579"/>
      <c r="L34" s="579">
        <v>401400</v>
      </c>
      <c r="M34" s="579" t="s">
        <v>616</v>
      </c>
      <c r="N34" s="591">
        <v>389400</v>
      </c>
      <c r="O34" s="861"/>
      <c r="P34" s="579"/>
      <c r="Q34" s="579" t="s">
        <v>616</v>
      </c>
      <c r="R34" s="579">
        <v>482580</v>
      </c>
      <c r="S34" s="579"/>
      <c r="T34" s="579"/>
      <c r="U34" s="579" t="s">
        <v>616</v>
      </c>
      <c r="V34" s="579">
        <v>484840</v>
      </c>
      <c r="W34" s="579"/>
      <c r="X34" s="579">
        <v>504350</v>
      </c>
      <c r="Y34" s="579"/>
      <c r="Z34" s="579"/>
    </row>
    <row r="35" spans="1:36" ht="13.5" customHeight="1">
      <c r="A35" s="577">
        <v>28</v>
      </c>
      <c r="B35" s="577"/>
      <c r="C35" s="549"/>
      <c r="D35" s="579">
        <v>356320</v>
      </c>
      <c r="E35" s="579"/>
      <c r="F35" s="579">
        <v>350000</v>
      </c>
      <c r="G35" s="579"/>
      <c r="H35" s="591">
        <v>321000</v>
      </c>
      <c r="I35" s="861" t="s">
        <v>616</v>
      </c>
      <c r="J35" s="579">
        <v>350000</v>
      </c>
      <c r="K35" s="579"/>
      <c r="L35" s="579">
        <v>402800</v>
      </c>
      <c r="M35" s="579"/>
      <c r="N35" s="591"/>
      <c r="O35" s="861" t="s">
        <v>616</v>
      </c>
      <c r="P35" s="579">
        <v>440000</v>
      </c>
      <c r="Q35" s="579" t="s">
        <v>616</v>
      </c>
      <c r="R35" s="579">
        <v>476640</v>
      </c>
      <c r="S35" s="579"/>
      <c r="T35" s="579"/>
      <c r="U35" s="579" t="s">
        <v>616</v>
      </c>
      <c r="V35" s="579">
        <v>501000</v>
      </c>
      <c r="W35" s="579" t="s">
        <v>616</v>
      </c>
      <c r="X35" s="579">
        <v>504875</v>
      </c>
      <c r="Y35" s="579"/>
      <c r="Z35" s="579"/>
    </row>
    <row r="36" spans="1:36" ht="13.5" customHeight="1">
      <c r="A36" s="577">
        <v>29</v>
      </c>
      <c r="B36" s="577"/>
      <c r="C36" s="549"/>
      <c r="D36" s="579">
        <v>356490</v>
      </c>
      <c r="E36" s="579"/>
      <c r="F36" s="546"/>
      <c r="G36" s="540"/>
      <c r="H36" s="546"/>
      <c r="I36" s="540" t="s">
        <v>616</v>
      </c>
      <c r="J36" s="579">
        <v>346800</v>
      </c>
      <c r="K36" s="579"/>
      <c r="L36" s="579">
        <v>410900</v>
      </c>
      <c r="M36" s="579"/>
      <c r="N36" s="579"/>
      <c r="O36" s="579" t="s">
        <v>616</v>
      </c>
      <c r="P36" s="579">
        <v>445000</v>
      </c>
      <c r="Q36" s="579"/>
      <c r="R36" s="546">
        <v>479880</v>
      </c>
      <c r="S36" s="540" t="s">
        <v>616</v>
      </c>
      <c r="T36" s="579">
        <v>445830</v>
      </c>
      <c r="U36" s="579" t="s">
        <v>616</v>
      </c>
      <c r="V36" s="579">
        <v>489461</v>
      </c>
      <c r="W36" s="579"/>
      <c r="X36" s="579"/>
      <c r="Y36" s="579"/>
      <c r="Z36" s="579">
        <v>485080</v>
      </c>
    </row>
    <row r="37" spans="1:36" ht="13.5" customHeight="1">
      <c r="A37" s="577">
        <v>30</v>
      </c>
      <c r="B37" s="577"/>
      <c r="C37" s="549"/>
      <c r="D37" s="579">
        <v>367150</v>
      </c>
      <c r="E37" s="579"/>
      <c r="F37" s="583"/>
      <c r="G37" s="569"/>
      <c r="H37" s="579"/>
      <c r="I37" s="579" t="s">
        <v>616</v>
      </c>
      <c r="J37" s="579">
        <v>348300</v>
      </c>
      <c r="K37" s="579" t="s">
        <v>616</v>
      </c>
      <c r="L37" s="546">
        <v>412600</v>
      </c>
      <c r="M37" s="540" t="s">
        <v>616</v>
      </c>
      <c r="N37" s="579">
        <v>394700</v>
      </c>
      <c r="O37" s="579" t="s">
        <v>616</v>
      </c>
      <c r="P37" s="579">
        <v>457000</v>
      </c>
      <c r="Q37" s="579"/>
      <c r="R37" s="546"/>
      <c r="S37" s="540" t="s">
        <v>616</v>
      </c>
      <c r="T37" s="579">
        <v>452430</v>
      </c>
      <c r="U37" s="579" t="s">
        <v>616</v>
      </c>
      <c r="V37" s="579">
        <v>490000</v>
      </c>
      <c r="W37" s="579"/>
      <c r="X37" s="579"/>
      <c r="Y37" s="579"/>
      <c r="Z37" s="579">
        <v>484410</v>
      </c>
    </row>
    <row r="38" spans="1:36" ht="13.5" customHeight="1">
      <c r="A38" s="577">
        <v>31</v>
      </c>
      <c r="B38" s="577"/>
      <c r="C38" s="549"/>
      <c r="D38" s="584">
        <v>367600</v>
      </c>
      <c r="E38" s="584"/>
      <c r="F38" s="587"/>
      <c r="G38" s="862"/>
      <c r="H38" s="593">
        <v>321300</v>
      </c>
      <c r="I38" s="863"/>
      <c r="J38" s="587"/>
      <c r="K38" s="862"/>
      <c r="L38" s="593"/>
      <c r="M38" s="863"/>
      <c r="N38" s="587"/>
      <c r="O38" s="862" t="s">
        <v>616</v>
      </c>
      <c r="P38" s="584">
        <v>477750</v>
      </c>
      <c r="Q38" s="584"/>
      <c r="R38" s="584"/>
      <c r="S38" s="584"/>
      <c r="T38" s="587"/>
      <c r="U38" s="862" t="s">
        <v>616</v>
      </c>
      <c r="V38" s="584">
        <v>492500</v>
      </c>
      <c r="W38" s="584"/>
      <c r="X38" s="587"/>
      <c r="Y38" s="862"/>
      <c r="Z38" s="593"/>
    </row>
    <row r="39" spans="1:36" ht="14.1" customHeight="1">
      <c r="A39" s="551" t="s">
        <v>617</v>
      </c>
      <c r="B39" s="551"/>
      <c r="C39" s="858"/>
      <c r="D39" s="553">
        <f>MAX(D8:D38)</f>
        <v>372000</v>
      </c>
      <c r="E39" s="554"/>
      <c r="F39" s="553">
        <f>MAX(F8:F38)</f>
        <v>373000</v>
      </c>
      <c r="G39" s="554"/>
      <c r="H39" s="553">
        <f>MAX(H8:H38)</f>
        <v>350300</v>
      </c>
      <c r="I39" s="554"/>
      <c r="J39" s="553">
        <f>MAX(J8:J38)</f>
        <v>355000</v>
      </c>
      <c r="K39" s="554"/>
      <c r="L39" s="553">
        <f t="shared" ref="L39:Z39" si="0">MAX(L8:L38)</f>
        <v>412600</v>
      </c>
      <c r="M39" s="554"/>
      <c r="N39" s="553">
        <f t="shared" si="0"/>
        <v>415000</v>
      </c>
      <c r="O39" s="554"/>
      <c r="P39" s="553">
        <f t="shared" si="0"/>
        <v>477750</v>
      </c>
      <c r="Q39" s="554"/>
      <c r="R39" s="553">
        <f t="shared" si="0"/>
        <v>487080</v>
      </c>
      <c r="S39" s="554"/>
      <c r="T39" s="553">
        <f t="shared" si="0"/>
        <v>512000</v>
      </c>
      <c r="U39" s="554"/>
      <c r="V39" s="553">
        <f t="shared" si="0"/>
        <v>504220</v>
      </c>
      <c r="W39" s="554"/>
      <c r="X39" s="553">
        <f t="shared" si="0"/>
        <v>505600</v>
      </c>
      <c r="Y39" s="554"/>
      <c r="Z39" s="553">
        <f t="shared" si="0"/>
        <v>506100</v>
      </c>
      <c r="AA39" s="555"/>
    </row>
    <row r="40" spans="1:36" ht="14.1" customHeight="1">
      <c r="A40" s="556" t="s">
        <v>618</v>
      </c>
      <c r="B40" s="556"/>
      <c r="C40" s="859"/>
      <c r="D40" s="548">
        <f>MIN(D8:D38)</f>
        <v>353000</v>
      </c>
      <c r="E40" s="549"/>
      <c r="F40" s="548">
        <f>MIN(F8:F38)</f>
        <v>350000</v>
      </c>
      <c r="G40" s="549"/>
      <c r="H40" s="548">
        <f>MIN(H8:H38)</f>
        <v>320000</v>
      </c>
      <c r="I40" s="549"/>
      <c r="J40" s="548">
        <f>MIN(J8:J38)</f>
        <v>321500</v>
      </c>
      <c r="K40" s="549"/>
      <c r="L40" s="548">
        <f t="shared" ref="L40:Z40" si="1">MIN(L8:L38)</f>
        <v>337000</v>
      </c>
      <c r="M40" s="549"/>
      <c r="N40" s="548">
        <f t="shared" si="1"/>
        <v>379000</v>
      </c>
      <c r="O40" s="549"/>
      <c r="P40" s="548">
        <f t="shared" si="1"/>
        <v>400000</v>
      </c>
      <c r="Q40" s="549"/>
      <c r="R40" s="548">
        <f t="shared" si="1"/>
        <v>455000</v>
      </c>
      <c r="S40" s="549"/>
      <c r="T40" s="548">
        <f t="shared" si="1"/>
        <v>438240</v>
      </c>
      <c r="U40" s="549"/>
      <c r="V40" s="548">
        <f t="shared" si="1"/>
        <v>455600</v>
      </c>
      <c r="W40" s="549"/>
      <c r="X40" s="548">
        <f t="shared" si="1"/>
        <v>478000</v>
      </c>
      <c r="Y40" s="549"/>
      <c r="Z40" s="548">
        <f t="shared" si="1"/>
        <v>476355</v>
      </c>
      <c r="AA40" s="555"/>
    </row>
    <row r="41" spans="1:36" ht="14.1" customHeight="1">
      <c r="A41" s="558" t="s">
        <v>619</v>
      </c>
      <c r="B41" s="558"/>
      <c r="C41" s="860"/>
      <c r="D41" s="560">
        <f t="shared" ref="D41:Z41" si="2">AVERAGE(D8:D38)</f>
        <v>359740.95238095237</v>
      </c>
      <c r="E41" s="561"/>
      <c r="F41" s="560">
        <f t="shared" si="2"/>
        <v>365582.5</v>
      </c>
      <c r="G41" s="561"/>
      <c r="H41" s="560">
        <f t="shared" si="2"/>
        <v>331487.5</v>
      </c>
      <c r="I41" s="561"/>
      <c r="J41" s="560">
        <f t="shared" si="2"/>
        <v>334668.42105263157</v>
      </c>
      <c r="K41" s="561"/>
      <c r="L41" s="560">
        <f t="shared" si="2"/>
        <v>376944.5</v>
      </c>
      <c r="M41" s="561"/>
      <c r="N41" s="560">
        <f t="shared" si="2"/>
        <v>396074.73684210528</v>
      </c>
      <c r="O41" s="561"/>
      <c r="P41" s="560">
        <f t="shared" si="2"/>
        <v>422773.40909090912</v>
      </c>
      <c r="Q41" s="561"/>
      <c r="R41" s="560">
        <f t="shared" si="2"/>
        <v>469890.75</v>
      </c>
      <c r="S41" s="561"/>
      <c r="T41" s="560">
        <f t="shared" si="2"/>
        <v>482550.90909090912</v>
      </c>
      <c r="U41" s="561"/>
      <c r="V41" s="560">
        <f t="shared" si="2"/>
        <v>479142.09090909088</v>
      </c>
      <c r="W41" s="561"/>
      <c r="X41" s="560">
        <f t="shared" si="2"/>
        <v>493711.94444444444</v>
      </c>
      <c r="Y41" s="561"/>
      <c r="Z41" s="560">
        <f t="shared" si="2"/>
        <v>496303.42105263157</v>
      </c>
      <c r="AA41" s="555"/>
    </row>
    <row r="42" spans="1:36" ht="15.75" customHeight="1">
      <c r="A42" s="562" t="s">
        <v>620</v>
      </c>
      <c r="B42" s="589"/>
      <c r="C42" s="563"/>
      <c r="D42" s="564"/>
      <c r="E42" s="565"/>
      <c r="F42" s="564"/>
      <c r="G42" s="565"/>
      <c r="H42" s="564"/>
      <c r="I42" s="565"/>
      <c r="J42" s="564"/>
      <c r="K42" s="565"/>
      <c r="L42" s="564"/>
      <c r="M42" s="565"/>
      <c r="N42" s="564"/>
      <c r="O42" s="565"/>
      <c r="P42" s="564"/>
      <c r="Q42" s="565"/>
      <c r="R42" s="564"/>
      <c r="S42" s="565"/>
      <c r="T42" s="564"/>
      <c r="U42" s="565"/>
      <c r="V42" s="564"/>
      <c r="W42" s="565"/>
      <c r="X42" s="564"/>
      <c r="Y42" s="565"/>
      <c r="Z42" s="564"/>
      <c r="AA42" s="555"/>
    </row>
    <row r="43" spans="1:36" ht="25.5" customHeight="1">
      <c r="A43" s="566" t="s">
        <v>643</v>
      </c>
      <c r="B43" s="566"/>
      <c r="C43" s="567"/>
      <c r="D43" s="568"/>
      <c r="E43" s="567"/>
      <c r="F43" s="568"/>
      <c r="G43" s="567"/>
      <c r="H43" s="568"/>
      <c r="I43" s="567"/>
      <c r="J43" s="568"/>
      <c r="K43" s="567"/>
      <c r="L43" s="568"/>
      <c r="M43" s="567"/>
      <c r="N43" s="568"/>
      <c r="O43" s="567"/>
      <c r="P43" s="568"/>
      <c r="Q43" s="567"/>
      <c r="R43" s="568"/>
      <c r="S43" s="567"/>
      <c r="T43" s="568"/>
      <c r="U43" s="567"/>
      <c r="V43" s="568"/>
      <c r="W43" s="567"/>
      <c r="X43" s="568"/>
      <c r="Y43" s="567"/>
      <c r="Z43" s="568"/>
    </row>
    <row r="44" spans="1:36" ht="21" customHeight="1">
      <c r="A44" s="956" t="s">
        <v>139</v>
      </c>
      <c r="B44" s="956"/>
      <c r="C44" s="956"/>
      <c r="D44" s="956"/>
      <c r="E44" s="956"/>
      <c r="F44" s="956"/>
      <c r="G44" s="956"/>
      <c r="H44" s="956"/>
      <c r="I44" s="956"/>
      <c r="J44" s="956"/>
      <c r="K44" s="956"/>
      <c r="L44" s="956"/>
      <c r="M44" s="956"/>
      <c r="N44" s="956"/>
      <c r="O44" s="956"/>
      <c r="P44" s="956"/>
      <c r="Q44" s="956"/>
      <c r="R44" s="956"/>
      <c r="S44" s="956"/>
      <c r="T44" s="956"/>
      <c r="U44" s="956"/>
      <c r="V44" s="956"/>
      <c r="W44" s="956"/>
      <c r="X44" s="956"/>
      <c r="Y44" s="956"/>
      <c r="Z44" s="956"/>
    </row>
    <row r="45" spans="1:36" ht="19.5" customHeight="1">
      <c r="A45" s="957" t="s">
        <v>631</v>
      </c>
      <c r="B45" s="957"/>
      <c r="C45" s="957"/>
      <c r="D45" s="957"/>
      <c r="E45" s="957"/>
      <c r="F45" s="957"/>
      <c r="G45" s="957"/>
      <c r="H45" s="957"/>
      <c r="I45" s="957"/>
      <c r="J45" s="957"/>
      <c r="K45" s="957"/>
      <c r="L45" s="957"/>
      <c r="M45" s="957"/>
      <c r="N45" s="957"/>
      <c r="O45" s="957"/>
      <c r="P45" s="957"/>
      <c r="Q45" s="957"/>
      <c r="R45" s="957"/>
      <c r="S45" s="957"/>
      <c r="T45" s="957"/>
      <c r="U45" s="957"/>
      <c r="V45" s="957"/>
      <c r="W45" s="957"/>
      <c r="X45" s="957"/>
      <c r="Y45" s="957"/>
      <c r="Z45" s="957"/>
    </row>
    <row r="46" spans="1:36" ht="18" customHeight="1">
      <c r="A46" s="954" t="s">
        <v>644</v>
      </c>
      <c r="B46" s="954"/>
      <c r="C46" s="954"/>
      <c r="D46" s="954"/>
      <c r="E46" s="954"/>
      <c r="F46" s="954"/>
      <c r="G46" s="954"/>
      <c r="H46" s="954"/>
      <c r="I46" s="954"/>
      <c r="J46" s="954"/>
      <c r="K46" s="954"/>
      <c r="L46" s="954"/>
      <c r="M46" s="954"/>
      <c r="N46" s="954"/>
      <c r="O46" s="954"/>
      <c r="P46" s="954"/>
      <c r="Q46" s="954"/>
      <c r="R46" s="954"/>
      <c r="S46" s="954"/>
      <c r="T46" s="954"/>
      <c r="U46" s="954"/>
      <c r="V46" s="954"/>
      <c r="W46" s="954"/>
      <c r="X46" s="954"/>
      <c r="Y46" s="954"/>
      <c r="Z46" s="954"/>
    </row>
    <row r="47" spans="1:36" ht="11.25" customHeight="1">
      <c r="A47" s="955" t="s">
        <v>607</v>
      </c>
      <c r="B47" s="955"/>
      <c r="C47" s="955"/>
      <c r="D47" s="955"/>
      <c r="E47" s="955"/>
      <c r="F47" s="955"/>
      <c r="G47" s="955"/>
      <c r="H47" s="955"/>
      <c r="I47" s="955"/>
      <c r="J47" s="955"/>
      <c r="K47" s="955"/>
      <c r="L47" s="955"/>
      <c r="M47" s="955"/>
      <c r="N47" s="955"/>
      <c r="O47" s="955"/>
      <c r="P47" s="955"/>
      <c r="Q47" s="955"/>
      <c r="R47" s="955"/>
      <c r="S47" s="955"/>
      <c r="T47" s="955"/>
      <c r="U47" s="955"/>
      <c r="V47" s="955"/>
      <c r="W47" s="955"/>
      <c r="X47" s="955"/>
      <c r="Y47" s="955"/>
      <c r="Z47" s="955"/>
    </row>
    <row r="48" spans="1:36" ht="12.75" customHeight="1">
      <c r="A48" s="534" t="s">
        <v>624</v>
      </c>
      <c r="B48" s="533" t="s">
        <v>609</v>
      </c>
      <c r="C48" s="533"/>
      <c r="D48" s="533" t="s">
        <v>159</v>
      </c>
      <c r="E48" s="533"/>
      <c r="F48" s="533" t="s">
        <v>610</v>
      </c>
      <c r="G48" s="533"/>
      <c r="H48" s="533" t="s">
        <v>611</v>
      </c>
      <c r="I48" s="533"/>
      <c r="J48" s="533" t="s">
        <v>162</v>
      </c>
      <c r="K48" s="533"/>
      <c r="L48" s="533" t="s">
        <v>163</v>
      </c>
      <c r="M48" s="533"/>
      <c r="N48" s="533" t="s">
        <v>612</v>
      </c>
      <c r="O48" s="533"/>
      <c r="P48" s="533" t="s">
        <v>613</v>
      </c>
      <c r="Q48" s="533"/>
      <c r="R48" s="533" t="s">
        <v>228</v>
      </c>
      <c r="S48" s="533"/>
      <c r="T48" s="533" t="s">
        <v>167</v>
      </c>
      <c r="U48" s="533"/>
      <c r="V48" s="533" t="s">
        <v>168</v>
      </c>
      <c r="W48" s="533"/>
      <c r="X48" s="533" t="s">
        <v>614</v>
      </c>
      <c r="Y48" s="533"/>
      <c r="Z48" s="533" t="s">
        <v>625</v>
      </c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</row>
    <row r="49" spans="1:36" ht="12.75" customHeight="1">
      <c r="A49" s="537" t="s">
        <v>626</v>
      </c>
      <c r="B49" s="536" t="s">
        <v>158</v>
      </c>
      <c r="C49" s="536"/>
      <c r="D49" s="536" t="s">
        <v>159</v>
      </c>
      <c r="E49" s="536"/>
      <c r="F49" s="536" t="s">
        <v>160</v>
      </c>
      <c r="G49" s="536"/>
      <c r="H49" s="536" t="s">
        <v>161</v>
      </c>
      <c r="I49" s="536"/>
      <c r="J49" s="536" t="s">
        <v>162</v>
      </c>
      <c r="K49" s="536"/>
      <c r="L49" s="536" t="s">
        <v>163</v>
      </c>
      <c r="M49" s="536"/>
      <c r="N49" s="536" t="s">
        <v>164</v>
      </c>
      <c r="O49" s="536"/>
      <c r="P49" s="536" t="s">
        <v>165</v>
      </c>
      <c r="Q49" s="536"/>
      <c r="R49" s="536" t="s">
        <v>228</v>
      </c>
      <c r="S49" s="536"/>
      <c r="T49" s="536" t="s">
        <v>167</v>
      </c>
      <c r="U49" s="536"/>
      <c r="V49" s="536" t="s">
        <v>168</v>
      </c>
      <c r="W49" s="536"/>
      <c r="X49" s="536" t="s">
        <v>169</v>
      </c>
      <c r="Y49" s="536"/>
      <c r="Z49" s="536" t="s">
        <v>627</v>
      </c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</row>
    <row r="50" spans="1:36" ht="14.1" customHeight="1">
      <c r="A50" s="866">
        <v>2015</v>
      </c>
      <c r="B50" s="570">
        <v>2326.0714285714284</v>
      </c>
      <c r="C50" s="569"/>
      <c r="D50" s="570">
        <v>1973.875</v>
      </c>
      <c r="E50" s="569"/>
      <c r="F50" s="570"/>
      <c r="G50" s="569"/>
      <c r="H50" s="570">
        <v>1833.3333333333333</v>
      </c>
      <c r="I50" s="569"/>
      <c r="J50" s="570">
        <v>1880</v>
      </c>
      <c r="K50" s="569"/>
      <c r="L50" s="570">
        <v>1850</v>
      </c>
      <c r="M50" s="569"/>
      <c r="N50" s="570">
        <v>1850</v>
      </c>
      <c r="O50" s="569"/>
      <c r="P50" s="570"/>
      <c r="Q50" s="569"/>
      <c r="R50" s="570"/>
      <c r="S50" s="569"/>
      <c r="T50" s="570"/>
      <c r="U50" s="569"/>
      <c r="V50" s="570"/>
      <c r="W50" s="569"/>
      <c r="X50" s="570">
        <v>3448.5714285714284</v>
      </c>
      <c r="Y50" s="569"/>
      <c r="Z50" s="570">
        <f t="shared" ref="Z50:Z59" si="3">AVERAGE(B50:X50)</f>
        <v>2165.9787414965986</v>
      </c>
    </row>
    <row r="51" spans="1:36" ht="13.5" customHeight="1">
      <c r="A51" s="866">
        <v>2016</v>
      </c>
      <c r="B51" s="570">
        <v>3642.5</v>
      </c>
      <c r="C51" s="569"/>
      <c r="D51" s="570">
        <v>3949.375</v>
      </c>
      <c r="E51" s="569"/>
      <c r="F51" s="570">
        <v>3992.8333333333335</v>
      </c>
      <c r="G51" s="569"/>
      <c r="H51" s="570"/>
      <c r="I51" s="569"/>
      <c r="J51" s="570"/>
      <c r="K51" s="569"/>
      <c r="L51" s="570">
        <v>4757.1428571428569</v>
      </c>
      <c r="M51" s="569"/>
      <c r="N51" s="570">
        <v>5300</v>
      </c>
      <c r="O51" s="569"/>
      <c r="P51" s="570">
        <v>5316.666666666667</v>
      </c>
      <c r="Q51" s="569"/>
      <c r="R51" s="570">
        <v>5200</v>
      </c>
      <c r="S51" s="569"/>
      <c r="T51" s="570"/>
      <c r="U51" s="569"/>
      <c r="V51" s="570">
        <v>4780</v>
      </c>
      <c r="W51" s="569"/>
      <c r="X51" s="570"/>
      <c r="Y51" s="569"/>
      <c r="Z51" s="570">
        <f t="shared" si="3"/>
        <v>4617.3147321428569</v>
      </c>
    </row>
    <row r="52" spans="1:36" ht="13.5">
      <c r="A52" s="866">
        <v>2017</v>
      </c>
      <c r="B52" s="570">
        <v>4629.454545454545</v>
      </c>
      <c r="C52" s="569"/>
      <c r="D52" s="570">
        <v>4595.125</v>
      </c>
      <c r="E52" s="569"/>
      <c r="F52" s="570">
        <v>4246.3157894736842</v>
      </c>
      <c r="G52" s="569"/>
      <c r="H52" s="570">
        <v>4208.75</v>
      </c>
      <c r="I52" s="569"/>
      <c r="J52" s="570"/>
      <c r="K52" s="569"/>
      <c r="L52" s="570"/>
      <c r="M52" s="569"/>
      <c r="N52" s="570"/>
      <c r="O52" s="569"/>
      <c r="P52" s="570"/>
      <c r="Q52" s="569"/>
      <c r="R52" s="570"/>
      <c r="S52" s="569"/>
      <c r="T52" s="570"/>
      <c r="U52" s="569"/>
      <c r="V52" s="570"/>
      <c r="W52" s="569"/>
      <c r="X52" s="570">
        <v>5436.8</v>
      </c>
      <c r="Y52" s="569"/>
      <c r="Z52" s="570">
        <f t="shared" si="3"/>
        <v>4623.2890669856451</v>
      </c>
    </row>
    <row r="53" spans="1:36" s="572" customFormat="1" ht="13.5">
      <c r="A53" s="866">
        <v>2018</v>
      </c>
      <c r="B53" s="570">
        <v>5768.863636363636</v>
      </c>
      <c r="C53" s="569"/>
      <c r="D53" s="570">
        <v>6126.8823529411766</v>
      </c>
      <c r="E53" s="569"/>
      <c r="F53" s="570">
        <v>6148.8235294117649</v>
      </c>
      <c r="G53" s="569"/>
      <c r="H53" s="570">
        <v>6035</v>
      </c>
      <c r="I53" s="569"/>
      <c r="J53" s="570">
        <v>7458</v>
      </c>
      <c r="K53" s="569"/>
      <c r="L53" s="570"/>
      <c r="M53" s="569"/>
      <c r="N53" s="570"/>
      <c r="O53" s="569"/>
      <c r="P53" s="570"/>
      <c r="Q53" s="569"/>
      <c r="R53" s="570"/>
      <c r="S53" s="569"/>
      <c r="T53" s="570"/>
      <c r="U53" s="569"/>
      <c r="V53" s="570"/>
      <c r="W53" s="569"/>
      <c r="X53" s="570">
        <v>8343.2142857142862</v>
      </c>
      <c r="Y53" s="569"/>
      <c r="Z53" s="570">
        <f t="shared" si="3"/>
        <v>6646.7973007384762</v>
      </c>
    </row>
    <row r="54" spans="1:36" s="572" customFormat="1" ht="13.5">
      <c r="A54" s="866">
        <v>2019</v>
      </c>
      <c r="B54" s="570">
        <v>8191</v>
      </c>
      <c r="C54" s="569"/>
      <c r="D54" s="570">
        <v>8458.44</v>
      </c>
      <c r="E54" s="569"/>
      <c r="F54" s="570">
        <v>9273.5300000000007</v>
      </c>
      <c r="G54" s="569"/>
      <c r="H54" s="570">
        <v>9282.7800000000007</v>
      </c>
      <c r="I54" s="569"/>
      <c r="J54" s="570">
        <v>9425.7800000000007</v>
      </c>
      <c r="K54" s="569"/>
      <c r="L54" s="570">
        <v>9422</v>
      </c>
      <c r="M54" s="569"/>
      <c r="N54" s="570">
        <v>10342.5</v>
      </c>
      <c r="O54" s="569"/>
      <c r="P54" s="570">
        <v>12956.5</v>
      </c>
      <c r="Q54" s="569"/>
      <c r="R54" s="570">
        <v>13500</v>
      </c>
      <c r="S54" s="569"/>
      <c r="T54" s="570">
        <v>13950</v>
      </c>
      <c r="U54" s="569"/>
      <c r="V54" s="570">
        <v>15345</v>
      </c>
      <c r="W54" s="569"/>
      <c r="X54" s="570">
        <v>14195.75</v>
      </c>
      <c r="Y54" s="569"/>
      <c r="Z54" s="570">
        <f t="shared" si="3"/>
        <v>11195.273333333333</v>
      </c>
    </row>
    <row r="55" spans="1:36" s="572" customFormat="1" ht="13.5">
      <c r="A55" s="866">
        <v>2020</v>
      </c>
      <c r="B55" s="570">
        <v>14317.166666666666</v>
      </c>
      <c r="C55" s="569"/>
      <c r="D55" s="570">
        <v>14836.666666666666</v>
      </c>
      <c r="E55" s="569"/>
      <c r="F55" s="570">
        <v>14100</v>
      </c>
      <c r="G55" s="569"/>
      <c r="H55" s="570"/>
      <c r="I55" s="569"/>
      <c r="J55" s="570">
        <v>16015</v>
      </c>
      <c r="K55" s="569"/>
      <c r="L55" s="570">
        <v>17452.5</v>
      </c>
      <c r="M55" s="569"/>
      <c r="N55" s="570"/>
      <c r="O55" s="569"/>
      <c r="P55" s="570"/>
      <c r="Q55" s="569"/>
      <c r="R55" s="570"/>
      <c r="S55" s="569"/>
      <c r="T55" s="570"/>
      <c r="U55" s="569"/>
      <c r="V55" s="570"/>
      <c r="W55" s="569"/>
      <c r="X55" s="570">
        <v>34050</v>
      </c>
      <c r="Y55" s="569"/>
      <c r="Z55" s="570">
        <f t="shared" si="3"/>
        <v>18461.888888888887</v>
      </c>
    </row>
    <row r="56" spans="1:36" s="572" customFormat="1" ht="13.5">
      <c r="A56" s="866">
        <v>2021</v>
      </c>
      <c r="B56" s="570">
        <v>40165.454545454544</v>
      </c>
      <c r="C56" s="569"/>
      <c r="D56" s="570">
        <v>40181.75</v>
      </c>
      <c r="E56" s="569"/>
      <c r="F56" s="570">
        <v>40662</v>
      </c>
      <c r="G56" s="569"/>
      <c r="H56" s="570">
        <v>44179</v>
      </c>
      <c r="I56" s="569"/>
      <c r="J56" s="570">
        <v>42100</v>
      </c>
      <c r="K56" s="569"/>
      <c r="L56" s="570"/>
      <c r="M56" s="569"/>
      <c r="N56" s="570">
        <v>33670</v>
      </c>
      <c r="O56" s="569"/>
      <c r="P56" s="570">
        <v>38930</v>
      </c>
      <c r="Q56" s="569"/>
      <c r="R56" s="570"/>
      <c r="S56" s="569"/>
      <c r="T56" s="570"/>
      <c r="U56" s="569"/>
      <c r="V56" s="570"/>
      <c r="W56" s="569"/>
      <c r="X56" s="570"/>
      <c r="Y56" s="569"/>
      <c r="Z56" s="570">
        <f t="shared" si="3"/>
        <v>39984.029220779215</v>
      </c>
    </row>
    <row r="57" spans="1:36" s="572" customFormat="1" ht="13.5">
      <c r="A57" s="866">
        <v>2022</v>
      </c>
      <c r="B57" s="570">
        <v>50035</v>
      </c>
      <c r="C57" s="569"/>
      <c r="D57" s="570">
        <v>53791.071428571428</v>
      </c>
      <c r="E57" s="569"/>
      <c r="F57" s="570">
        <v>69333.636363636368</v>
      </c>
      <c r="G57" s="569"/>
      <c r="H57" s="570">
        <v>71200</v>
      </c>
      <c r="I57" s="569"/>
      <c r="J57" s="570"/>
      <c r="K57" s="569"/>
      <c r="L57" s="570"/>
      <c r="M57" s="569"/>
      <c r="N57" s="570"/>
      <c r="O57" s="569"/>
      <c r="P57" s="570"/>
      <c r="Q57" s="569"/>
      <c r="R57" s="570"/>
      <c r="S57" s="569"/>
      <c r="T57" s="570"/>
      <c r="U57" s="569"/>
      <c r="V57" s="570"/>
      <c r="W57" s="569"/>
      <c r="X57" s="570"/>
      <c r="Y57" s="569"/>
      <c r="Z57" s="570">
        <f t="shared" si="3"/>
        <v>61089.926948051943</v>
      </c>
    </row>
    <row r="58" spans="1:36" s="572" customFormat="1" ht="13.5">
      <c r="A58" s="866">
        <v>2023</v>
      </c>
      <c r="B58" s="570">
        <v>82763.333333333328</v>
      </c>
      <c r="C58" s="569"/>
      <c r="D58" s="570">
        <v>80853.333333333328</v>
      </c>
      <c r="E58" s="569"/>
      <c r="F58" s="570">
        <v>78413.458333333328</v>
      </c>
      <c r="G58" s="569"/>
      <c r="H58" s="570">
        <v>77145</v>
      </c>
      <c r="I58" s="569"/>
      <c r="J58" s="570">
        <v>91500</v>
      </c>
      <c r="K58" s="569"/>
      <c r="L58" s="570"/>
      <c r="M58" s="569"/>
      <c r="N58" s="570">
        <v>111125</v>
      </c>
      <c r="O58" s="569"/>
      <c r="P58" s="570"/>
      <c r="Q58" s="569"/>
      <c r="R58" s="570"/>
      <c r="S58" s="569"/>
      <c r="T58" s="570"/>
      <c r="U58" s="569"/>
      <c r="V58" s="570"/>
      <c r="W58" s="569"/>
      <c r="X58" s="570">
        <v>242500</v>
      </c>
      <c r="Y58" s="569"/>
      <c r="Z58" s="570">
        <f t="shared" si="3"/>
        <v>109185.73214285714</v>
      </c>
    </row>
    <row r="59" spans="1:36" s="572" customFormat="1" ht="13.5">
      <c r="A59" s="867">
        <v>2024</v>
      </c>
      <c r="B59" s="573">
        <v>278805.55555555556</v>
      </c>
      <c r="C59" s="561"/>
      <c r="D59" s="573">
        <v>278377.10526315792</v>
      </c>
      <c r="E59" s="561"/>
      <c r="F59" s="573">
        <v>247923.07692307694</v>
      </c>
      <c r="G59" s="561"/>
      <c r="H59" s="573">
        <v>252500</v>
      </c>
      <c r="I59" s="561"/>
      <c r="J59" s="573">
        <v>268000</v>
      </c>
      <c r="K59" s="561"/>
      <c r="L59" s="573">
        <v>287500</v>
      </c>
      <c r="M59" s="561"/>
      <c r="N59" s="573">
        <v>310000</v>
      </c>
      <c r="O59" s="561"/>
      <c r="P59" s="573"/>
      <c r="Q59" s="561"/>
      <c r="R59" s="573"/>
      <c r="S59" s="561"/>
      <c r="T59" s="573"/>
      <c r="U59" s="561"/>
      <c r="V59" s="573">
        <v>360125</v>
      </c>
      <c r="W59" s="561"/>
      <c r="X59" s="573">
        <v>380416.66666666669</v>
      </c>
      <c r="Y59" s="561"/>
      <c r="Z59" s="573">
        <f t="shared" si="3"/>
        <v>295960.82271205081</v>
      </c>
    </row>
  </sheetData>
  <mergeCells count="8">
    <mergeCell ref="A46:Z46"/>
    <mergeCell ref="A47:Z47"/>
    <mergeCell ref="A2:Z2"/>
    <mergeCell ref="A3:Z3"/>
    <mergeCell ref="A4:Z4"/>
    <mergeCell ref="A5:Z5"/>
    <mergeCell ref="A44:Z44"/>
    <mergeCell ref="A45:Z45"/>
  </mergeCells>
  <hyperlinks>
    <hyperlink ref="Z1" location="Indice!A1" display="VOLVER"/>
  </hyperlinks>
  <printOptions horizontalCentered="1" verticalCentered="1" gridLinesSet="0"/>
  <pageMargins left="0.75" right="0.75" top="1" bottom="1" header="0" footer="0"/>
  <pageSetup paperSize="9" scale="80" orientation="portrait" horizontalDpi="120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showGridLines="0" workbookViewId="0">
      <selection sqref="A1:D1"/>
    </sheetView>
  </sheetViews>
  <sheetFormatPr baseColWidth="10" defaultColWidth="11.42578125" defaultRowHeight="15"/>
  <cols>
    <col min="1" max="1" width="11.42578125" style="806"/>
    <col min="2" max="2" width="68.7109375" style="806" bestFit="1" customWidth="1"/>
    <col min="3" max="3" width="15" style="806" customWidth="1"/>
    <col min="4" max="4" width="11.42578125" style="818"/>
    <col min="5" max="16384" width="11.42578125" style="806"/>
  </cols>
  <sheetData>
    <row r="1" spans="1:4" ht="28.5" thickBot="1">
      <c r="A1" s="871" t="s">
        <v>870</v>
      </c>
      <c r="B1" s="871"/>
      <c r="C1" s="871"/>
      <c r="D1" s="871"/>
    </row>
    <row r="2" spans="1:4" ht="15.75">
      <c r="A2" s="817"/>
    </row>
    <row r="3" spans="1:4">
      <c r="A3" s="819" t="s">
        <v>871</v>
      </c>
      <c r="B3" s="820"/>
      <c r="C3" s="819"/>
      <c r="D3" s="828" t="s">
        <v>872</v>
      </c>
    </row>
    <row r="4" spans="1:4">
      <c r="A4" s="821"/>
    </row>
    <row r="5" spans="1:4">
      <c r="A5" s="822" t="s">
        <v>873</v>
      </c>
    </row>
    <row r="6" spans="1:4">
      <c r="A6" s="822"/>
    </row>
    <row r="7" spans="1:4">
      <c r="A7" s="823" t="s">
        <v>874</v>
      </c>
    </row>
    <row r="8" spans="1:4">
      <c r="A8" s="824"/>
      <c r="B8" s="809" t="s">
        <v>1021</v>
      </c>
      <c r="C8" s="824"/>
      <c r="D8" s="836" t="s">
        <v>875</v>
      </c>
    </row>
    <row r="9" spans="1:4">
      <c r="A9" s="824"/>
      <c r="B9" s="809" t="s">
        <v>1020</v>
      </c>
      <c r="C9" s="824"/>
      <c r="D9" s="836" t="s">
        <v>876</v>
      </c>
    </row>
    <row r="10" spans="1:4">
      <c r="A10" s="824"/>
      <c r="B10" s="809" t="s">
        <v>1022</v>
      </c>
      <c r="C10" s="824"/>
      <c r="D10" s="836" t="s">
        <v>877</v>
      </c>
    </row>
    <row r="11" spans="1:4">
      <c r="A11" s="824"/>
      <c r="B11" s="809" t="s">
        <v>1023</v>
      </c>
      <c r="C11" s="824"/>
      <c r="D11" s="836" t="s">
        <v>878</v>
      </c>
    </row>
    <row r="12" spans="1:4">
      <c r="A12" s="824"/>
      <c r="B12" s="809" t="s">
        <v>1024</v>
      </c>
      <c r="C12" s="824"/>
      <c r="D12" s="836" t="s">
        <v>879</v>
      </c>
    </row>
    <row r="13" spans="1:4">
      <c r="A13" s="824"/>
      <c r="B13" s="809" t="s">
        <v>1025</v>
      </c>
      <c r="C13" s="824"/>
      <c r="D13" s="836" t="s">
        <v>880</v>
      </c>
    </row>
    <row r="14" spans="1:4">
      <c r="A14" s="824"/>
      <c r="B14" s="809" t="s">
        <v>1026</v>
      </c>
      <c r="C14" s="824"/>
      <c r="D14" s="836" t="s">
        <v>881</v>
      </c>
    </row>
    <row r="15" spans="1:4">
      <c r="A15" s="824"/>
      <c r="B15" s="809" t="s">
        <v>1027</v>
      </c>
      <c r="C15" s="824"/>
      <c r="D15" s="836" t="s">
        <v>882</v>
      </c>
    </row>
    <row r="16" spans="1:4">
      <c r="A16" s="824"/>
      <c r="B16" s="809" t="s">
        <v>1028</v>
      </c>
      <c r="C16" s="824"/>
      <c r="D16" s="836" t="s">
        <v>883</v>
      </c>
    </row>
    <row r="17" spans="1:4">
      <c r="A17" s="821"/>
      <c r="B17" s="849"/>
      <c r="D17" s="837"/>
    </row>
    <row r="18" spans="1:4">
      <c r="A18" s="823" t="s">
        <v>884</v>
      </c>
      <c r="B18" s="849"/>
      <c r="D18" s="838"/>
    </row>
    <row r="19" spans="1:4">
      <c r="A19" s="824"/>
      <c r="B19" s="809" t="s">
        <v>886</v>
      </c>
      <c r="C19" s="824"/>
      <c r="D19" s="836" t="s">
        <v>885</v>
      </c>
    </row>
    <row r="20" spans="1:4">
      <c r="A20" s="824"/>
      <c r="B20" s="809" t="s">
        <v>888</v>
      </c>
      <c r="C20" s="824"/>
      <c r="D20" s="836" t="s">
        <v>887</v>
      </c>
    </row>
    <row r="21" spans="1:4">
      <c r="A21" s="824"/>
      <c r="B21" s="809" t="s">
        <v>890</v>
      </c>
      <c r="C21" s="824"/>
      <c r="D21" s="836" t="s">
        <v>889</v>
      </c>
    </row>
    <row r="22" spans="1:4">
      <c r="A22" s="824"/>
      <c r="B22" s="809" t="s">
        <v>1013</v>
      </c>
      <c r="C22" s="824"/>
      <c r="D22" s="836" t="s">
        <v>891</v>
      </c>
    </row>
    <row r="23" spans="1:4">
      <c r="A23" s="824"/>
      <c r="B23" s="809" t="s">
        <v>1014</v>
      </c>
      <c r="C23" s="824"/>
      <c r="D23" s="836" t="s">
        <v>892</v>
      </c>
    </row>
    <row r="24" spans="1:4">
      <c r="A24" s="824"/>
      <c r="B24" s="809" t="s">
        <v>1015</v>
      </c>
      <c r="C24" s="824"/>
      <c r="D24" s="836" t="s">
        <v>893</v>
      </c>
    </row>
    <row r="25" spans="1:4">
      <c r="A25" s="824"/>
      <c r="B25" s="809" t="s">
        <v>1016</v>
      </c>
      <c r="C25" s="824"/>
      <c r="D25" s="836" t="s">
        <v>894</v>
      </c>
    </row>
    <row r="26" spans="1:4">
      <c r="A26" s="824"/>
      <c r="B26" s="809" t="s">
        <v>1017</v>
      </c>
      <c r="C26" s="824"/>
      <c r="D26" s="836" t="s">
        <v>895</v>
      </c>
    </row>
    <row r="27" spans="1:4">
      <c r="A27" s="824"/>
      <c r="B27" s="809" t="s">
        <v>1018</v>
      </c>
      <c r="C27" s="824"/>
      <c r="D27" s="836" t="s">
        <v>896</v>
      </c>
    </row>
    <row r="28" spans="1:4">
      <c r="A28" s="824"/>
      <c r="B28" s="809" t="s">
        <v>1019</v>
      </c>
      <c r="C28" s="824"/>
      <c r="D28" s="836" t="s">
        <v>897</v>
      </c>
    </row>
    <row r="29" spans="1:4">
      <c r="A29" s="824"/>
      <c r="B29" s="809" t="s">
        <v>899</v>
      </c>
      <c r="C29" s="824"/>
      <c r="D29" s="836" t="s">
        <v>898</v>
      </c>
    </row>
    <row r="30" spans="1:4">
      <c r="A30" s="821"/>
      <c r="B30" s="849"/>
      <c r="D30" s="837"/>
    </row>
    <row r="31" spans="1:4">
      <c r="A31" s="823" t="s">
        <v>900</v>
      </c>
      <c r="B31" s="849"/>
      <c r="D31" s="838"/>
    </row>
    <row r="32" spans="1:4">
      <c r="A32" s="824"/>
      <c r="B32" s="809" t="s">
        <v>902</v>
      </c>
      <c r="C32" s="824"/>
      <c r="D32" s="836" t="s">
        <v>901</v>
      </c>
    </row>
    <row r="33" spans="1:4">
      <c r="A33" s="824"/>
      <c r="B33" s="809" t="s">
        <v>904</v>
      </c>
      <c r="C33" s="824"/>
      <c r="D33" s="836" t="s">
        <v>903</v>
      </c>
    </row>
    <row r="34" spans="1:4">
      <c r="A34" s="824"/>
      <c r="B34" s="809" t="s">
        <v>906</v>
      </c>
      <c r="C34" s="824"/>
      <c r="D34" s="836" t="s">
        <v>905</v>
      </c>
    </row>
    <row r="35" spans="1:4">
      <c r="A35" s="824"/>
      <c r="B35" s="809" t="s">
        <v>908</v>
      </c>
      <c r="C35" s="824"/>
      <c r="D35" s="836" t="s">
        <v>907</v>
      </c>
    </row>
    <row r="36" spans="1:4">
      <c r="A36" s="824"/>
      <c r="B36" s="809" t="s">
        <v>910</v>
      </c>
      <c r="C36" s="824"/>
      <c r="D36" s="836" t="s">
        <v>909</v>
      </c>
    </row>
    <row r="37" spans="1:4">
      <c r="A37" s="824"/>
      <c r="B37" s="809" t="s">
        <v>912</v>
      </c>
      <c r="C37" s="824"/>
      <c r="D37" s="836" t="s">
        <v>911</v>
      </c>
    </row>
    <row r="38" spans="1:4">
      <c r="A38" s="824"/>
      <c r="B38" s="809" t="s">
        <v>914</v>
      </c>
      <c r="C38" s="824"/>
      <c r="D38" s="836" t="s">
        <v>913</v>
      </c>
    </row>
    <row r="39" spans="1:4">
      <c r="A39" s="824"/>
      <c r="B39" s="809" t="s">
        <v>916</v>
      </c>
      <c r="C39" s="824"/>
      <c r="D39" s="836" t="s">
        <v>915</v>
      </c>
    </row>
    <row r="40" spans="1:4">
      <c r="A40" s="824"/>
      <c r="B40" s="809" t="s">
        <v>918</v>
      </c>
      <c r="C40" s="824"/>
      <c r="D40" s="836" t="s">
        <v>917</v>
      </c>
    </row>
    <row r="41" spans="1:4">
      <c r="A41" s="824"/>
      <c r="B41" s="809" t="s">
        <v>920</v>
      </c>
      <c r="C41" s="824"/>
      <c r="D41" s="836" t="s">
        <v>919</v>
      </c>
    </row>
    <row r="42" spans="1:4">
      <c r="A42" s="821"/>
      <c r="B42" s="849"/>
      <c r="D42" s="837"/>
    </row>
    <row r="43" spans="1:4">
      <c r="A43" s="823" t="s">
        <v>921</v>
      </c>
      <c r="B43" s="849"/>
      <c r="D43" s="838"/>
    </row>
    <row r="44" spans="1:4">
      <c r="A44" s="824"/>
      <c r="B44" s="809" t="s">
        <v>923</v>
      </c>
      <c r="C44" s="824"/>
      <c r="D44" s="836" t="s">
        <v>922</v>
      </c>
    </row>
    <row r="45" spans="1:4">
      <c r="A45" s="824"/>
      <c r="B45" s="809" t="s">
        <v>925</v>
      </c>
      <c r="C45" s="824"/>
      <c r="D45" s="836" t="s">
        <v>924</v>
      </c>
    </row>
    <row r="46" spans="1:4">
      <c r="A46" s="824"/>
      <c r="B46" s="809" t="s">
        <v>927</v>
      </c>
      <c r="C46" s="824"/>
      <c r="D46" s="836" t="s">
        <v>926</v>
      </c>
    </row>
    <row r="47" spans="1:4">
      <c r="A47" s="824"/>
      <c r="B47" s="809" t="s">
        <v>929</v>
      </c>
      <c r="C47" s="824"/>
      <c r="D47" s="836" t="s">
        <v>928</v>
      </c>
    </row>
    <row r="48" spans="1:4">
      <c r="A48" s="824"/>
      <c r="B48" s="809" t="s">
        <v>931</v>
      </c>
      <c r="C48" s="824"/>
      <c r="D48" s="836" t="s">
        <v>930</v>
      </c>
    </row>
    <row r="49" spans="1:4">
      <c r="A49" s="824"/>
      <c r="B49" s="809" t="s">
        <v>933</v>
      </c>
      <c r="C49" s="824"/>
      <c r="D49" s="836" t="s">
        <v>932</v>
      </c>
    </row>
    <row r="50" spans="1:4">
      <c r="A50" s="824"/>
      <c r="B50" s="809" t="s">
        <v>935</v>
      </c>
      <c r="C50" s="824"/>
      <c r="D50" s="836" t="s">
        <v>934</v>
      </c>
    </row>
    <row r="51" spans="1:4">
      <c r="A51" s="824"/>
      <c r="B51" s="809" t="s">
        <v>937</v>
      </c>
      <c r="C51" s="824"/>
      <c r="D51" s="836" t="s">
        <v>936</v>
      </c>
    </row>
    <row r="52" spans="1:4">
      <c r="A52" s="824"/>
      <c r="B52" s="809" t="s">
        <v>939</v>
      </c>
      <c r="C52" s="824"/>
      <c r="D52" s="836" t="s">
        <v>938</v>
      </c>
    </row>
    <row r="53" spans="1:4">
      <c r="A53" s="824"/>
      <c r="B53" s="809" t="s">
        <v>941</v>
      </c>
      <c r="C53" s="824"/>
      <c r="D53" s="836" t="s">
        <v>940</v>
      </c>
    </row>
    <row r="54" spans="1:4">
      <c r="A54" s="824"/>
      <c r="B54" s="809" t="s">
        <v>943</v>
      </c>
      <c r="C54" s="824"/>
      <c r="D54" s="836" t="s">
        <v>942</v>
      </c>
    </row>
    <row r="55" spans="1:4">
      <c r="A55" s="824"/>
      <c r="B55" s="809" t="s">
        <v>945</v>
      </c>
      <c r="C55" s="824"/>
      <c r="D55" s="836" t="s">
        <v>944</v>
      </c>
    </row>
    <row r="56" spans="1:4">
      <c r="A56" s="824"/>
      <c r="B56" s="809" t="s">
        <v>947</v>
      </c>
      <c r="C56" s="824"/>
      <c r="D56" s="836" t="s">
        <v>946</v>
      </c>
    </row>
    <row r="57" spans="1:4">
      <c r="A57" s="824"/>
      <c r="B57" s="809" t="s">
        <v>949</v>
      </c>
      <c r="C57" s="824"/>
      <c r="D57" s="836" t="s">
        <v>948</v>
      </c>
    </row>
    <row r="58" spans="1:4">
      <c r="A58" s="824"/>
      <c r="B58" s="809" t="s">
        <v>951</v>
      </c>
      <c r="C58" s="824"/>
      <c r="D58" s="836" t="s">
        <v>950</v>
      </c>
    </row>
    <row r="59" spans="1:4">
      <c r="A59" s="824"/>
      <c r="B59" s="809" t="s">
        <v>953</v>
      </c>
      <c r="C59" s="824"/>
      <c r="D59" s="836" t="s">
        <v>952</v>
      </c>
    </row>
    <row r="60" spans="1:4">
      <c r="A60" s="825"/>
    </row>
    <row r="61" spans="1:4">
      <c r="A61" s="821"/>
    </row>
    <row r="62" spans="1:4">
      <c r="B62" s="847" t="s">
        <v>954</v>
      </c>
      <c r="C62" s="821"/>
    </row>
    <row r="63" spans="1:4">
      <c r="A63" s="821"/>
    </row>
    <row r="64" spans="1:4">
      <c r="A64" s="821"/>
      <c r="B64" s="848" t="s">
        <v>955</v>
      </c>
    </row>
    <row r="65" spans="3:3">
      <c r="C65" s="826"/>
    </row>
  </sheetData>
  <mergeCells count="1">
    <mergeCell ref="A1:D1"/>
  </mergeCells>
  <hyperlinks>
    <hyperlink ref="D8" location="'1.1'!Área_de_impresión" display="1.1 "/>
    <hyperlink ref="D9" location="'1.2'!Área_de_impresión" display="1.2 "/>
    <hyperlink ref="D10" location="'1.3'!Área_de_impresión" display="1.3 "/>
    <hyperlink ref="D11" location="'1.4'!Área_de_impresión" display="1.4 "/>
    <hyperlink ref="D12" location="'1.5'!Área_de_impresión" display="1.5 "/>
    <hyperlink ref="D13" location="'1.6'!Área_de_impresión" display="1.6 "/>
    <hyperlink ref="D14" location="'1.7'!Área_de_impresión" display="1.7 "/>
    <hyperlink ref="D15" location="'1.8'!Área_de_impresión" display="1.8 "/>
    <hyperlink ref="D16" location="'1.9'!Área_de_impresión" display="1.9 "/>
    <hyperlink ref="D19" location="'2.1'!Área_de_impresión" display="2.1 "/>
    <hyperlink ref="D28" location="'2.10'!Área_de_impresión" display="2.10 "/>
    <hyperlink ref="D20" location="'2.2'!Área_de_impresión" display="2.2 "/>
    <hyperlink ref="D29" location="'2.11'!Área_de_impresión" display="2.11 "/>
    <hyperlink ref="D21" location="'2.3'!Área_de_impresión" display="2.3 "/>
    <hyperlink ref="D22" location="'2.4'!Área_de_impresión" display="2.4 "/>
    <hyperlink ref="D23" location="'2.5'!Área_de_impresión" display="2.5 "/>
    <hyperlink ref="D24" location="'2.6'!Área_de_impresión" display="2.6 "/>
    <hyperlink ref="D25" location="'2.7'!Área_de_impresión" display="2.7 "/>
    <hyperlink ref="D26" location="'2.8'!Área_de_impresión" display="2.8 "/>
    <hyperlink ref="D27" location="'2.9'!Área_de_impresión" display="2.9 "/>
    <hyperlink ref="D32" location="'3.1-2'!Área_de_impresión" display="3.1 "/>
    <hyperlink ref="D36" location="'3.5-6'!Área_de_impresión" display="3.5 "/>
    <hyperlink ref="D37" location="'3.5-6'!Área_de_impresión" display="3.6 "/>
    <hyperlink ref="D38" location="'3.7-8'!Área_de_impresión" display="3.7 "/>
    <hyperlink ref="D39" location="'3.7-8'!Área_de_impresión" display="3.8 "/>
    <hyperlink ref="D40" location="'3.9-10'!Área_de_impresión" display="3.9 "/>
    <hyperlink ref="D41" location="'3.9-10'!Área_de_impresión" display="3.10 "/>
    <hyperlink ref="D33" location="'3.1-2'!Área_de_impresión" display="3.2 "/>
    <hyperlink ref="D34" location="'3.3-4'!Área_de_impresión" display="3.3 "/>
    <hyperlink ref="D35" location="'3.3-4'!Área_de_impresión" display="3.4 "/>
    <hyperlink ref="D44" location="'4.1'!Área_de_impresión" display="4.1 "/>
    <hyperlink ref="D45" location="'4.2'!Área_de_impresión" display="4.2 "/>
    <hyperlink ref="D46" location="'4.3-4'!Área_de_impresión" display="4.3 "/>
    <hyperlink ref="D47" location="'4.3-4'!Área_de_impresión" display="4.4 "/>
    <hyperlink ref="D48" location="'4.5'!Área_de_impresión" display="4.5 "/>
    <hyperlink ref="D49" location="'4.6'!Área_de_impresión" display="4.6 "/>
    <hyperlink ref="D50" location="'4.7'!Área_de_impresión" display="4.7 "/>
    <hyperlink ref="D51" location="'4.8'!Área_de_impresión" display="4.8 "/>
    <hyperlink ref="D53" location="'4.10'!Área_de_impresión" display="4.10"/>
    <hyperlink ref="D54" location="'4.11'!Área_de_impresión" display="4.11 "/>
    <hyperlink ref="D52" location="'4.9'!Área_de_impresión" display="4.9 "/>
    <hyperlink ref="D55" location="'4.12'!Área_de_impresión" display="4.12 "/>
    <hyperlink ref="D56" location="'4.13'!Área_de_impresión" display="4.13 "/>
    <hyperlink ref="D57" location="'4.14'!Área_de_impresión" display="4.14 "/>
    <hyperlink ref="D58" location="'4.15-16'!Área_de_impresión" display="4.15 "/>
    <hyperlink ref="D59" location="'4.15-16'!Área_de_impresión" display="4.16 "/>
    <hyperlink ref="B62" location="Referencias!Área_de_impresión" display="REFERENCIAS BIBLIOGRAFICAS "/>
    <hyperlink ref="B64" location="Direcciones!Área_de_impresión" display="DIRECCIONES UTILES EN INTERNET "/>
  </hyperlink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P36"/>
  <sheetViews>
    <sheetView showGridLines="0" workbookViewId="0">
      <selection activeCell="A37" sqref="A37"/>
    </sheetView>
  </sheetViews>
  <sheetFormatPr baseColWidth="10" defaultColWidth="11.42578125" defaultRowHeight="12"/>
  <cols>
    <col min="1" max="1" width="10" style="74" customWidth="1"/>
    <col min="2" max="16" width="9.85546875" style="74" customWidth="1"/>
    <col min="17" max="256" width="11.42578125" style="74"/>
    <col min="257" max="257" width="10" style="74" customWidth="1"/>
    <col min="258" max="272" width="9.85546875" style="74" customWidth="1"/>
    <col min="273" max="512" width="11.42578125" style="74"/>
    <col min="513" max="513" width="10" style="74" customWidth="1"/>
    <col min="514" max="528" width="9.85546875" style="74" customWidth="1"/>
    <col min="529" max="768" width="11.42578125" style="74"/>
    <col min="769" max="769" width="10" style="74" customWidth="1"/>
    <col min="770" max="784" width="9.85546875" style="74" customWidth="1"/>
    <col min="785" max="1024" width="11.42578125" style="74"/>
    <col min="1025" max="1025" width="10" style="74" customWidth="1"/>
    <col min="1026" max="1040" width="9.85546875" style="74" customWidth="1"/>
    <col min="1041" max="1280" width="11.42578125" style="74"/>
    <col min="1281" max="1281" width="10" style="74" customWidth="1"/>
    <col min="1282" max="1296" width="9.85546875" style="74" customWidth="1"/>
    <col min="1297" max="1536" width="11.42578125" style="74"/>
    <col min="1537" max="1537" width="10" style="74" customWidth="1"/>
    <col min="1538" max="1552" width="9.85546875" style="74" customWidth="1"/>
    <col min="1553" max="1792" width="11.42578125" style="74"/>
    <col min="1793" max="1793" width="10" style="74" customWidth="1"/>
    <col min="1794" max="1808" width="9.85546875" style="74" customWidth="1"/>
    <col min="1809" max="2048" width="11.42578125" style="74"/>
    <col min="2049" max="2049" width="10" style="74" customWidth="1"/>
    <col min="2050" max="2064" width="9.85546875" style="74" customWidth="1"/>
    <col min="2065" max="2304" width="11.42578125" style="74"/>
    <col min="2305" max="2305" width="10" style="74" customWidth="1"/>
    <col min="2306" max="2320" width="9.85546875" style="74" customWidth="1"/>
    <col min="2321" max="2560" width="11.42578125" style="74"/>
    <col min="2561" max="2561" width="10" style="74" customWidth="1"/>
    <col min="2562" max="2576" width="9.85546875" style="74" customWidth="1"/>
    <col min="2577" max="2816" width="11.42578125" style="74"/>
    <col min="2817" max="2817" width="10" style="74" customWidth="1"/>
    <col min="2818" max="2832" width="9.85546875" style="74" customWidth="1"/>
    <col min="2833" max="3072" width="11.42578125" style="74"/>
    <col min="3073" max="3073" width="10" style="74" customWidth="1"/>
    <col min="3074" max="3088" width="9.85546875" style="74" customWidth="1"/>
    <col min="3089" max="3328" width="11.42578125" style="74"/>
    <col min="3329" max="3329" width="10" style="74" customWidth="1"/>
    <col min="3330" max="3344" width="9.85546875" style="74" customWidth="1"/>
    <col min="3345" max="3584" width="11.42578125" style="74"/>
    <col min="3585" max="3585" width="10" style="74" customWidth="1"/>
    <col min="3586" max="3600" width="9.85546875" style="74" customWidth="1"/>
    <col min="3601" max="3840" width="11.42578125" style="74"/>
    <col min="3841" max="3841" width="10" style="74" customWidth="1"/>
    <col min="3842" max="3856" width="9.85546875" style="74" customWidth="1"/>
    <col min="3857" max="4096" width="11.42578125" style="74"/>
    <col min="4097" max="4097" width="10" style="74" customWidth="1"/>
    <col min="4098" max="4112" width="9.85546875" style="74" customWidth="1"/>
    <col min="4113" max="4352" width="11.42578125" style="74"/>
    <col min="4353" max="4353" width="10" style="74" customWidth="1"/>
    <col min="4354" max="4368" width="9.85546875" style="74" customWidth="1"/>
    <col min="4369" max="4608" width="11.42578125" style="74"/>
    <col min="4609" max="4609" width="10" style="74" customWidth="1"/>
    <col min="4610" max="4624" width="9.85546875" style="74" customWidth="1"/>
    <col min="4625" max="4864" width="11.42578125" style="74"/>
    <col min="4865" max="4865" width="10" style="74" customWidth="1"/>
    <col min="4866" max="4880" width="9.85546875" style="74" customWidth="1"/>
    <col min="4881" max="5120" width="11.42578125" style="74"/>
    <col min="5121" max="5121" width="10" style="74" customWidth="1"/>
    <col min="5122" max="5136" width="9.85546875" style="74" customWidth="1"/>
    <col min="5137" max="5376" width="11.42578125" style="74"/>
    <col min="5377" max="5377" width="10" style="74" customWidth="1"/>
    <col min="5378" max="5392" width="9.85546875" style="74" customWidth="1"/>
    <col min="5393" max="5632" width="11.42578125" style="74"/>
    <col min="5633" max="5633" width="10" style="74" customWidth="1"/>
    <col min="5634" max="5648" width="9.85546875" style="74" customWidth="1"/>
    <col min="5649" max="5888" width="11.42578125" style="74"/>
    <col min="5889" max="5889" width="10" style="74" customWidth="1"/>
    <col min="5890" max="5904" width="9.85546875" style="74" customWidth="1"/>
    <col min="5905" max="6144" width="11.42578125" style="74"/>
    <col min="6145" max="6145" width="10" style="74" customWidth="1"/>
    <col min="6146" max="6160" width="9.85546875" style="74" customWidth="1"/>
    <col min="6161" max="6400" width="11.42578125" style="74"/>
    <col min="6401" max="6401" width="10" style="74" customWidth="1"/>
    <col min="6402" max="6416" width="9.85546875" style="74" customWidth="1"/>
    <col min="6417" max="6656" width="11.42578125" style="74"/>
    <col min="6657" max="6657" width="10" style="74" customWidth="1"/>
    <col min="6658" max="6672" width="9.85546875" style="74" customWidth="1"/>
    <col min="6673" max="6912" width="11.42578125" style="74"/>
    <col min="6913" max="6913" width="10" style="74" customWidth="1"/>
    <col min="6914" max="6928" width="9.85546875" style="74" customWidth="1"/>
    <col min="6929" max="7168" width="11.42578125" style="74"/>
    <col min="7169" max="7169" width="10" style="74" customWidth="1"/>
    <col min="7170" max="7184" width="9.85546875" style="74" customWidth="1"/>
    <col min="7185" max="7424" width="11.42578125" style="74"/>
    <col min="7425" max="7425" width="10" style="74" customWidth="1"/>
    <col min="7426" max="7440" width="9.85546875" style="74" customWidth="1"/>
    <col min="7441" max="7680" width="11.42578125" style="74"/>
    <col min="7681" max="7681" width="10" style="74" customWidth="1"/>
    <col min="7682" max="7696" width="9.85546875" style="74" customWidth="1"/>
    <col min="7697" max="7936" width="11.42578125" style="74"/>
    <col min="7937" max="7937" width="10" style="74" customWidth="1"/>
    <col min="7938" max="7952" width="9.85546875" style="74" customWidth="1"/>
    <col min="7953" max="8192" width="11.42578125" style="74"/>
    <col min="8193" max="8193" width="10" style="74" customWidth="1"/>
    <col min="8194" max="8208" width="9.85546875" style="74" customWidth="1"/>
    <col min="8209" max="8448" width="11.42578125" style="74"/>
    <col min="8449" max="8449" width="10" style="74" customWidth="1"/>
    <col min="8450" max="8464" width="9.85546875" style="74" customWidth="1"/>
    <col min="8465" max="8704" width="11.42578125" style="74"/>
    <col min="8705" max="8705" width="10" style="74" customWidth="1"/>
    <col min="8706" max="8720" width="9.85546875" style="74" customWidth="1"/>
    <col min="8721" max="8960" width="11.42578125" style="74"/>
    <col min="8961" max="8961" width="10" style="74" customWidth="1"/>
    <col min="8962" max="8976" width="9.85546875" style="74" customWidth="1"/>
    <col min="8977" max="9216" width="11.42578125" style="74"/>
    <col min="9217" max="9217" width="10" style="74" customWidth="1"/>
    <col min="9218" max="9232" width="9.85546875" style="74" customWidth="1"/>
    <col min="9233" max="9472" width="11.42578125" style="74"/>
    <col min="9473" max="9473" width="10" style="74" customWidth="1"/>
    <col min="9474" max="9488" width="9.85546875" style="74" customWidth="1"/>
    <col min="9489" max="9728" width="11.42578125" style="74"/>
    <col min="9729" max="9729" width="10" style="74" customWidth="1"/>
    <col min="9730" max="9744" width="9.85546875" style="74" customWidth="1"/>
    <col min="9745" max="9984" width="11.42578125" style="74"/>
    <col min="9985" max="9985" width="10" style="74" customWidth="1"/>
    <col min="9986" max="10000" width="9.85546875" style="74" customWidth="1"/>
    <col min="10001" max="10240" width="11.42578125" style="74"/>
    <col min="10241" max="10241" width="10" style="74" customWidth="1"/>
    <col min="10242" max="10256" width="9.85546875" style="74" customWidth="1"/>
    <col min="10257" max="10496" width="11.42578125" style="74"/>
    <col min="10497" max="10497" width="10" style="74" customWidth="1"/>
    <col min="10498" max="10512" width="9.85546875" style="74" customWidth="1"/>
    <col min="10513" max="10752" width="11.42578125" style="74"/>
    <col min="10753" max="10753" width="10" style="74" customWidth="1"/>
    <col min="10754" max="10768" width="9.85546875" style="74" customWidth="1"/>
    <col min="10769" max="11008" width="11.42578125" style="74"/>
    <col min="11009" max="11009" width="10" style="74" customWidth="1"/>
    <col min="11010" max="11024" width="9.85546875" style="74" customWidth="1"/>
    <col min="11025" max="11264" width="11.42578125" style="74"/>
    <col min="11265" max="11265" width="10" style="74" customWidth="1"/>
    <col min="11266" max="11280" width="9.85546875" style="74" customWidth="1"/>
    <col min="11281" max="11520" width="11.42578125" style="74"/>
    <col min="11521" max="11521" width="10" style="74" customWidth="1"/>
    <col min="11522" max="11536" width="9.85546875" style="74" customWidth="1"/>
    <col min="11537" max="11776" width="11.42578125" style="74"/>
    <col min="11777" max="11777" width="10" style="74" customWidth="1"/>
    <col min="11778" max="11792" width="9.85546875" style="74" customWidth="1"/>
    <col min="11793" max="12032" width="11.42578125" style="74"/>
    <col min="12033" max="12033" width="10" style="74" customWidth="1"/>
    <col min="12034" max="12048" width="9.85546875" style="74" customWidth="1"/>
    <col min="12049" max="12288" width="11.42578125" style="74"/>
    <col min="12289" max="12289" width="10" style="74" customWidth="1"/>
    <col min="12290" max="12304" width="9.85546875" style="74" customWidth="1"/>
    <col min="12305" max="12544" width="11.42578125" style="74"/>
    <col min="12545" max="12545" width="10" style="74" customWidth="1"/>
    <col min="12546" max="12560" width="9.85546875" style="74" customWidth="1"/>
    <col min="12561" max="12800" width="11.42578125" style="74"/>
    <col min="12801" max="12801" width="10" style="74" customWidth="1"/>
    <col min="12802" max="12816" width="9.85546875" style="74" customWidth="1"/>
    <col min="12817" max="13056" width="11.42578125" style="74"/>
    <col min="13057" max="13057" width="10" style="74" customWidth="1"/>
    <col min="13058" max="13072" width="9.85546875" style="74" customWidth="1"/>
    <col min="13073" max="13312" width="11.42578125" style="74"/>
    <col min="13313" max="13313" width="10" style="74" customWidth="1"/>
    <col min="13314" max="13328" width="9.85546875" style="74" customWidth="1"/>
    <col min="13329" max="13568" width="11.42578125" style="74"/>
    <col min="13569" max="13569" width="10" style="74" customWidth="1"/>
    <col min="13570" max="13584" width="9.85546875" style="74" customWidth="1"/>
    <col min="13585" max="13824" width="11.42578125" style="74"/>
    <col min="13825" max="13825" width="10" style="74" customWidth="1"/>
    <col min="13826" max="13840" width="9.85546875" style="74" customWidth="1"/>
    <col min="13841" max="14080" width="11.42578125" style="74"/>
    <col min="14081" max="14081" width="10" style="74" customWidth="1"/>
    <col min="14082" max="14096" width="9.85546875" style="74" customWidth="1"/>
    <col min="14097" max="14336" width="11.42578125" style="74"/>
    <col min="14337" max="14337" width="10" style="74" customWidth="1"/>
    <col min="14338" max="14352" width="9.85546875" style="74" customWidth="1"/>
    <col min="14353" max="14592" width="11.42578125" style="74"/>
    <col min="14593" max="14593" width="10" style="74" customWidth="1"/>
    <col min="14594" max="14608" width="9.85546875" style="74" customWidth="1"/>
    <col min="14609" max="14848" width="11.42578125" style="74"/>
    <col min="14849" max="14849" width="10" style="74" customWidth="1"/>
    <col min="14850" max="14864" width="9.85546875" style="74" customWidth="1"/>
    <col min="14865" max="15104" width="11.42578125" style="74"/>
    <col min="15105" max="15105" width="10" style="74" customWidth="1"/>
    <col min="15106" max="15120" width="9.85546875" style="74" customWidth="1"/>
    <col min="15121" max="15360" width="11.42578125" style="74"/>
    <col min="15361" max="15361" width="10" style="74" customWidth="1"/>
    <col min="15362" max="15376" width="9.85546875" style="74" customWidth="1"/>
    <col min="15377" max="15616" width="11.42578125" style="74"/>
    <col min="15617" max="15617" width="10" style="74" customWidth="1"/>
    <col min="15618" max="15632" width="9.85546875" style="74" customWidth="1"/>
    <col min="15633" max="15872" width="11.42578125" style="74"/>
    <col min="15873" max="15873" width="10" style="74" customWidth="1"/>
    <col min="15874" max="15888" width="9.85546875" style="74" customWidth="1"/>
    <col min="15889" max="16128" width="11.42578125" style="74"/>
    <col min="16129" max="16129" width="10" style="74" customWidth="1"/>
    <col min="16130" max="16144" width="9.85546875" style="74" customWidth="1"/>
    <col min="16145" max="16384" width="11.42578125" style="74"/>
  </cols>
  <sheetData>
    <row r="1" spans="1:16" ht="12.75" customHeight="1">
      <c r="A1" s="594" t="s">
        <v>645</v>
      </c>
      <c r="P1" s="835" t="s">
        <v>1002</v>
      </c>
    </row>
    <row r="2" spans="1:16" s="122" customFormat="1" ht="22.5" customHeight="1">
      <c r="A2" s="896" t="s">
        <v>137</v>
      </c>
      <c r="B2" s="896"/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</row>
    <row r="3" spans="1:16" s="595" customFormat="1" ht="18" customHeight="1">
      <c r="A3" s="961" t="s">
        <v>646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</row>
    <row r="4" spans="1:16" ht="15.75" customHeight="1">
      <c r="A4" s="962" t="s">
        <v>647</v>
      </c>
      <c r="B4" s="962"/>
      <c r="C4" s="962"/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  <c r="O4" s="962"/>
      <c r="P4" s="962"/>
    </row>
    <row r="5" spans="1:16" s="94" customFormat="1" ht="12.75" customHeight="1">
      <c r="A5" s="128"/>
      <c r="B5" s="596"/>
      <c r="C5" s="596"/>
      <c r="D5" s="596"/>
      <c r="E5" s="596"/>
      <c r="F5" s="596"/>
      <c r="G5" s="596"/>
      <c r="H5" s="596"/>
      <c r="I5" s="596"/>
      <c r="J5" s="596"/>
      <c r="K5" s="597"/>
      <c r="L5" s="98"/>
      <c r="M5" s="98"/>
      <c r="N5" s="98"/>
      <c r="O5" s="98"/>
      <c r="P5" s="98" t="s">
        <v>648</v>
      </c>
    </row>
    <row r="6" spans="1:16" s="163" customFormat="1" ht="15.75" customHeight="1">
      <c r="A6" s="598"/>
      <c r="B6" s="963" t="s">
        <v>649</v>
      </c>
      <c r="C6" s="963"/>
      <c r="D6" s="963"/>
      <c r="E6" s="963"/>
      <c r="F6" s="963"/>
      <c r="G6" s="963"/>
      <c r="H6" s="963"/>
      <c r="I6" s="963"/>
      <c r="J6" s="963"/>
      <c r="K6" s="963"/>
      <c r="L6" s="963"/>
      <c r="M6" s="963"/>
      <c r="N6" s="963"/>
      <c r="O6" s="963"/>
      <c r="P6" s="963"/>
    </row>
    <row r="7" spans="1:16" s="94" customFormat="1" ht="15.75" customHeight="1">
      <c r="A7" s="73"/>
      <c r="B7" s="599" t="s">
        <v>650</v>
      </c>
      <c r="C7" s="599" t="s">
        <v>651</v>
      </c>
      <c r="D7" s="599" t="s">
        <v>652</v>
      </c>
      <c r="E7" s="599" t="s">
        <v>653</v>
      </c>
      <c r="F7" s="599" t="s">
        <v>654</v>
      </c>
      <c r="G7" s="599" t="s">
        <v>655</v>
      </c>
      <c r="H7" s="599" t="s">
        <v>656</v>
      </c>
      <c r="I7" s="599" t="s">
        <v>657</v>
      </c>
      <c r="J7" s="599" t="s">
        <v>658</v>
      </c>
      <c r="K7" s="599" t="s">
        <v>659</v>
      </c>
      <c r="L7" s="599" t="s">
        <v>660</v>
      </c>
      <c r="M7" s="599" t="s">
        <v>661</v>
      </c>
      <c r="N7" s="599" t="s">
        <v>662</v>
      </c>
      <c r="O7" s="599" t="s">
        <v>663</v>
      </c>
      <c r="P7" s="599" t="s">
        <v>664</v>
      </c>
    </row>
    <row r="8" spans="1:16" s="94" customFormat="1" ht="19.5" customHeight="1">
      <c r="A8" s="600" t="s">
        <v>665</v>
      </c>
      <c r="B8" s="601">
        <v>200.40593860178649</v>
      </c>
      <c r="C8" s="601">
        <v>205.04273728598551</v>
      </c>
      <c r="D8" s="601">
        <v>208.76967358687</v>
      </c>
      <c r="E8" s="601">
        <v>213.80891140215044</v>
      </c>
      <c r="F8" s="601">
        <v>220.85159619607535</v>
      </c>
      <c r="G8" s="601">
        <v>227.04565934402424</v>
      </c>
      <c r="H8" s="601">
        <v>230.4401459279284</v>
      </c>
      <c r="I8" s="601">
        <v>229.83211289292495</v>
      </c>
      <c r="J8" s="601">
        <v>233.47156242618306</v>
      </c>
      <c r="K8" s="601">
        <v>238.38394442840524</v>
      </c>
      <c r="L8" s="601">
        <v>241.83967174964786</v>
      </c>
      <c r="M8" s="601">
        <v>238.37957009002389</v>
      </c>
      <c r="N8" s="601">
        <v>227.17688949546385</v>
      </c>
      <c r="O8" s="601"/>
      <c r="P8" s="601"/>
    </row>
    <row r="9" spans="1:16" s="94" customFormat="1" ht="15" customHeight="1">
      <c r="A9" s="3" t="s">
        <v>666</v>
      </c>
      <c r="B9" s="601">
        <v>212.03477184602147</v>
      </c>
      <c r="C9" s="601">
        <v>217.09196747149889</v>
      </c>
      <c r="D9" s="601">
        <v>221.66568359167258</v>
      </c>
      <c r="E9" s="601">
        <v>226.82924470831682</v>
      </c>
      <c r="F9" s="601">
        <v>233.58345339741049</v>
      </c>
      <c r="G9" s="601">
        <v>239.10962414303259</v>
      </c>
      <c r="H9" s="601">
        <v>241.61888277555914</v>
      </c>
      <c r="I9" s="601">
        <v>238.87271918543377</v>
      </c>
      <c r="J9" s="601">
        <v>241.00969859887641</v>
      </c>
      <c r="K9" s="601">
        <v>244.7566647649806</v>
      </c>
      <c r="L9" s="601">
        <v>247.16439270139341</v>
      </c>
      <c r="M9" s="601">
        <v>246.73409594167305</v>
      </c>
      <c r="N9" s="601">
        <v>237.92993415009138</v>
      </c>
      <c r="O9" s="601"/>
      <c r="P9" s="601"/>
    </row>
    <row r="10" spans="1:16" s="94" customFormat="1" ht="15" customHeight="1">
      <c r="A10" s="3" t="s">
        <v>667</v>
      </c>
      <c r="B10" s="601">
        <v>197.31765570457469</v>
      </c>
      <c r="C10" s="601">
        <v>201.87571629790997</v>
      </c>
      <c r="D10" s="601">
        <v>207.53173582495648</v>
      </c>
      <c r="E10" s="601">
        <v>213.54645109927122</v>
      </c>
      <c r="F10" s="601">
        <v>221.77895593291515</v>
      </c>
      <c r="G10" s="601">
        <v>228.57230343910487</v>
      </c>
      <c r="H10" s="601">
        <v>232.28611672484536</v>
      </c>
      <c r="I10" s="601">
        <v>231.90554928567056</v>
      </c>
      <c r="J10" s="601">
        <v>234.53452665284379</v>
      </c>
      <c r="K10" s="601">
        <v>238.68139943833495</v>
      </c>
      <c r="L10" s="601">
        <v>241.74781064364015</v>
      </c>
      <c r="M10" s="601">
        <v>241.98839925461274</v>
      </c>
      <c r="N10" s="601">
        <v>235.07694461212745</v>
      </c>
      <c r="O10" s="601"/>
      <c r="P10" s="601"/>
    </row>
    <row r="11" spans="1:16" s="94" customFormat="1" ht="15" customHeight="1">
      <c r="A11" s="3" t="s">
        <v>668</v>
      </c>
      <c r="B11" s="601"/>
      <c r="C11" s="601">
        <v>196.65275627061408</v>
      </c>
      <c r="D11" s="601">
        <v>202.04194115640013</v>
      </c>
      <c r="E11" s="601">
        <v>207.40488001189823</v>
      </c>
      <c r="F11" s="601">
        <v>215.68987690611797</v>
      </c>
      <c r="G11" s="601">
        <v>222.77193074547475</v>
      </c>
      <c r="H11" s="601">
        <v>226.7569530108571</v>
      </c>
      <c r="I11" s="601">
        <v>228.00801378791459</v>
      </c>
      <c r="J11" s="601">
        <v>231.55560221516498</v>
      </c>
      <c r="K11" s="601">
        <v>236.55547098501356</v>
      </c>
      <c r="L11" s="601">
        <v>240.50112420496401</v>
      </c>
      <c r="M11" s="601">
        <v>241.76968233554678</v>
      </c>
      <c r="N11" s="601">
        <v>236.65608076778392</v>
      </c>
      <c r="O11" s="601"/>
      <c r="P11" s="601"/>
    </row>
    <row r="12" spans="1:16" s="94" customFormat="1" ht="15" customHeight="1">
      <c r="A12" s="3" t="s">
        <v>669</v>
      </c>
      <c r="B12" s="601"/>
      <c r="C12" s="601">
        <v>188.1591034356054</v>
      </c>
      <c r="D12" s="601">
        <v>195.61166373585996</v>
      </c>
      <c r="E12" s="601">
        <v>200.95710523783279</v>
      </c>
      <c r="F12" s="601">
        <v>209.11087198061293</v>
      </c>
      <c r="G12" s="601">
        <v>216.2497922189269</v>
      </c>
      <c r="H12" s="601">
        <v>220.37479331251149</v>
      </c>
      <c r="I12" s="601">
        <v>222.9512786191089</v>
      </c>
      <c r="J12" s="601">
        <v>227.42185244481774</v>
      </c>
      <c r="K12" s="601">
        <v>233.29658889093025</v>
      </c>
      <c r="L12" s="601">
        <v>237.91589022160397</v>
      </c>
      <c r="M12" s="601">
        <v>239.63063086708138</v>
      </c>
      <c r="N12" s="601">
        <v>235.18192873327911</v>
      </c>
      <c r="O12" s="601"/>
      <c r="P12" s="601"/>
    </row>
    <row r="13" spans="1:16" s="94" customFormat="1" ht="15" customHeight="1">
      <c r="A13" s="3" t="s">
        <v>670</v>
      </c>
      <c r="B13" s="601"/>
      <c r="C13" s="601"/>
      <c r="D13" s="601">
        <v>198.75528201359546</v>
      </c>
      <c r="E13" s="601">
        <v>204.27613448465922</v>
      </c>
      <c r="F13" s="601">
        <v>212.36909792393902</v>
      </c>
      <c r="G13" s="601">
        <v>219.48374058423667</v>
      </c>
      <c r="H13" s="601">
        <v>223.45214036376998</v>
      </c>
      <c r="I13" s="601">
        <v>225.80837773286794</v>
      </c>
      <c r="J13" s="601">
        <v>230.23148998713947</v>
      </c>
      <c r="K13" s="601">
        <v>236.16571743523795</v>
      </c>
      <c r="L13" s="601">
        <v>240.70365607201913</v>
      </c>
      <c r="M13" s="601">
        <v>241.89785045011945</v>
      </c>
      <c r="N13" s="601">
        <v>237.06595627411355</v>
      </c>
      <c r="O13" s="601"/>
      <c r="P13" s="601"/>
    </row>
    <row r="14" spans="1:16" s="94" customFormat="1" ht="15" customHeight="1">
      <c r="A14" s="3" t="s">
        <v>671</v>
      </c>
      <c r="B14" s="602"/>
      <c r="C14" s="602"/>
      <c r="D14" s="601">
        <v>199.70604446077533</v>
      </c>
      <c r="E14" s="601">
        <v>199.42628563793363</v>
      </c>
      <c r="F14" s="601">
        <v>206.95472082574784</v>
      </c>
      <c r="G14" s="601">
        <v>213.65640605949261</v>
      </c>
      <c r="H14" s="601">
        <v>217.71082123828774</v>
      </c>
      <c r="I14" s="601">
        <v>220.32468725468911</v>
      </c>
      <c r="J14" s="601">
        <v>224.9010405358008</v>
      </c>
      <c r="K14" s="601">
        <v>230.88871444557648</v>
      </c>
      <c r="L14" s="601">
        <v>235.23541496166891</v>
      </c>
      <c r="M14" s="601">
        <v>236.49224191204718</v>
      </c>
      <c r="N14" s="601">
        <v>232.48793279107446</v>
      </c>
      <c r="O14" s="601">
        <v>236.22593749362079</v>
      </c>
      <c r="P14" s="601"/>
    </row>
    <row r="15" spans="1:16" s="94" customFormat="1" ht="15" customHeight="1">
      <c r="A15" s="3" t="s">
        <v>672</v>
      </c>
      <c r="B15" s="602">
        <v>236.99246738930739</v>
      </c>
      <c r="C15" s="602">
        <v>238.18666176740771</v>
      </c>
      <c r="D15" s="602"/>
      <c r="E15" s="601">
        <v>186.96797109437199</v>
      </c>
      <c r="F15" s="601">
        <v>194.70180135254546</v>
      </c>
      <c r="G15" s="601">
        <v>201.46015415168458</v>
      </c>
      <c r="H15" s="601">
        <v>205.85636422491098</v>
      </c>
      <c r="I15" s="601">
        <v>209.11524631899428</v>
      </c>
      <c r="J15" s="601">
        <v>214.00138229092852</v>
      </c>
      <c r="K15" s="601">
        <v>220.37916765089284</v>
      </c>
      <c r="L15" s="601">
        <v>225.26092928444575</v>
      </c>
      <c r="M15" s="601">
        <v>227.09377706621876</v>
      </c>
      <c r="N15" s="601">
        <v>225.02034067347313</v>
      </c>
      <c r="O15" s="601">
        <v>228.44982196442791</v>
      </c>
      <c r="P15" s="601">
        <v>232.67499540694473</v>
      </c>
    </row>
    <row r="16" spans="1:16" s="94" customFormat="1" ht="15" customHeight="1">
      <c r="A16" s="3" t="s">
        <v>673</v>
      </c>
      <c r="B16" s="602">
        <v>234.59876035854842</v>
      </c>
      <c r="C16" s="602">
        <v>235.79295473664874</v>
      </c>
      <c r="D16" s="602">
        <v>231.06742605180969</v>
      </c>
      <c r="E16" s="601">
        <v>185.27364402800745</v>
      </c>
      <c r="F16" s="601">
        <v>190.94056102961798</v>
      </c>
      <c r="G16" s="601">
        <v>197.43852558090063</v>
      </c>
      <c r="H16" s="601">
        <v>201.66413645725558</v>
      </c>
      <c r="I16" s="601">
        <v>205.39659823820068</v>
      </c>
      <c r="J16" s="601">
        <v>210.31358480714005</v>
      </c>
      <c r="K16" s="601">
        <v>216.89374087432435</v>
      </c>
      <c r="L16" s="601">
        <v>221.85907539379406</v>
      </c>
      <c r="M16" s="601">
        <v>223.91869808638816</v>
      </c>
      <c r="N16" s="601">
        <v>222.04279760580951</v>
      </c>
      <c r="O16" s="601">
        <v>225.08871848922325</v>
      </c>
      <c r="P16" s="601">
        <v>230.28128837618576</v>
      </c>
    </row>
    <row r="17" spans="1:16" s="94" customFormat="1" ht="15" customHeight="1">
      <c r="A17" s="3" t="s">
        <v>674</v>
      </c>
      <c r="B17" s="602">
        <v>232.33510931471614</v>
      </c>
      <c r="C17" s="602">
        <v>233.52930369281646</v>
      </c>
      <c r="D17" s="602">
        <v>229.03874604755507</v>
      </c>
      <c r="E17" s="603"/>
      <c r="F17" s="601">
        <v>187.41043542164249</v>
      </c>
      <c r="G17" s="601">
        <v>193.47326841815178</v>
      </c>
      <c r="H17" s="601">
        <v>197.62079735440017</v>
      </c>
      <c r="I17" s="601">
        <v>201.88315267315818</v>
      </c>
      <c r="J17" s="601">
        <v>206.92632739298182</v>
      </c>
      <c r="K17" s="601">
        <v>213.60462979974281</v>
      </c>
      <c r="L17" s="601">
        <v>218.86367811868459</v>
      </c>
      <c r="M17" s="601">
        <v>221.19695021128055</v>
      </c>
      <c r="N17" s="601">
        <v>219.58938085614551</v>
      </c>
      <c r="O17" s="601">
        <v>222.87341539592137</v>
      </c>
      <c r="P17" s="601">
        <v>228.01763733235347</v>
      </c>
    </row>
    <row r="18" spans="1:16" s="94" customFormat="1" ht="15" customHeight="1">
      <c r="A18" s="3" t="s">
        <v>675</v>
      </c>
      <c r="B18" s="602">
        <v>235.21761412533726</v>
      </c>
      <c r="C18" s="602">
        <v>236.41180850343758</v>
      </c>
      <c r="D18" s="602">
        <v>232.17384203972483</v>
      </c>
      <c r="E18" s="603"/>
      <c r="F18" s="601">
        <v>196.93570689538473</v>
      </c>
      <c r="G18" s="601">
        <v>201.88170223464229</v>
      </c>
      <c r="H18" s="601">
        <v>205.32891110745817</v>
      </c>
      <c r="I18" s="601">
        <v>208.75194600500885</v>
      </c>
      <c r="J18" s="601">
        <v>213.30148814991733</v>
      </c>
      <c r="K18" s="601">
        <v>219.26279045031285</v>
      </c>
      <c r="L18" s="601">
        <v>224.03473316766105</v>
      </c>
      <c r="M18" s="601">
        <v>225.74625061643638</v>
      </c>
      <c r="N18" s="601">
        <v>223.60927120299374</v>
      </c>
      <c r="O18" s="601">
        <v>225.75592020654247</v>
      </c>
      <c r="P18" s="601">
        <v>230.9001421429746</v>
      </c>
    </row>
    <row r="19" spans="1:16" s="94" customFormat="1" ht="15" customHeight="1">
      <c r="A19" s="3" t="s">
        <v>676</v>
      </c>
      <c r="B19" s="602">
        <v>230.41688240108232</v>
      </c>
      <c r="C19" s="602">
        <v>231.61107677918264</v>
      </c>
      <c r="D19" s="602">
        <v>230.42105790590085</v>
      </c>
      <c r="E19" s="603"/>
      <c r="F19" s="601">
        <v>196.59195296711374</v>
      </c>
      <c r="G19" s="601">
        <v>192.28199689342441</v>
      </c>
      <c r="H19" s="601">
        <v>195.70173533980261</v>
      </c>
      <c r="I19" s="601">
        <v>199.31772251265181</v>
      </c>
      <c r="J19" s="601">
        <v>204.11955305396424</v>
      </c>
      <c r="K19" s="601">
        <v>210.43291633958549</v>
      </c>
      <c r="L19" s="601">
        <v>215.79426452658126</v>
      </c>
      <c r="M19" s="601">
        <v>218.24946135987844</v>
      </c>
      <c r="N19" s="601">
        <v>217.44776443472017</v>
      </c>
      <c r="O19" s="601">
        <v>220.4791809329748</v>
      </c>
      <c r="P19" s="601">
        <v>226.09941041871966</v>
      </c>
    </row>
    <row r="20" spans="1:16" s="94" customFormat="1" ht="14.25" customHeight="1">
      <c r="A20" s="3"/>
      <c r="B20" s="604"/>
      <c r="C20" s="604"/>
      <c r="D20" s="604"/>
      <c r="E20" s="604"/>
      <c r="F20" s="604"/>
      <c r="G20" s="604"/>
      <c r="H20" s="604"/>
      <c r="I20" s="604"/>
      <c r="J20" s="604"/>
      <c r="K20" s="604"/>
      <c r="L20" s="605"/>
      <c r="M20" s="605"/>
      <c r="N20" s="605"/>
      <c r="O20" s="605"/>
      <c r="P20" s="605"/>
    </row>
    <row r="21" spans="1:16" s="163" customFormat="1" ht="15.75" customHeight="1">
      <c r="A21" s="606"/>
      <c r="B21" s="964" t="s">
        <v>649</v>
      </c>
      <c r="C21" s="964"/>
      <c r="D21" s="964"/>
      <c r="E21" s="964"/>
      <c r="F21" s="964"/>
      <c r="G21" s="964"/>
      <c r="H21" s="964"/>
      <c r="I21" s="964"/>
      <c r="J21" s="964"/>
      <c r="K21" s="964"/>
      <c r="L21" s="964"/>
      <c r="M21" s="964"/>
      <c r="N21" s="964"/>
      <c r="O21" s="964"/>
      <c r="P21" s="964"/>
    </row>
    <row r="22" spans="1:16" s="94" customFormat="1" ht="15.75" customHeight="1">
      <c r="A22" s="73"/>
      <c r="B22" s="599" t="s">
        <v>650</v>
      </c>
      <c r="C22" s="599" t="s">
        <v>651</v>
      </c>
      <c r="D22" s="599" t="s">
        <v>652</v>
      </c>
      <c r="E22" s="599" t="s">
        <v>653</v>
      </c>
      <c r="F22" s="599" t="s">
        <v>654</v>
      </c>
      <c r="G22" s="599" t="s">
        <v>655</v>
      </c>
      <c r="H22" s="599" t="s">
        <v>656</v>
      </c>
      <c r="I22" s="599" t="s">
        <v>657</v>
      </c>
      <c r="J22" s="599" t="s">
        <v>658</v>
      </c>
      <c r="K22" s="599" t="s">
        <v>659</v>
      </c>
      <c r="L22" s="599" t="s">
        <v>660</v>
      </c>
      <c r="M22" s="599" t="s">
        <v>661</v>
      </c>
      <c r="N22" s="599" t="s">
        <v>662</v>
      </c>
      <c r="O22" s="599" t="s">
        <v>663</v>
      </c>
      <c r="P22" s="599" t="s">
        <v>664</v>
      </c>
    </row>
    <row r="23" spans="1:16" s="94" customFormat="1" ht="19.5" customHeight="1">
      <c r="A23" s="600" t="s">
        <v>665</v>
      </c>
      <c r="B23" s="601">
        <v>205.95259966930004</v>
      </c>
      <c r="C23" s="601">
        <v>209.43894735921191</v>
      </c>
      <c r="D23" s="601">
        <v>212.72407548358314</v>
      </c>
      <c r="E23" s="601">
        <v>217.20777232443595</v>
      </c>
      <c r="F23" s="601">
        <v>223.3580920885716</v>
      </c>
      <c r="G23" s="601">
        <v>228.39732990385207</v>
      </c>
      <c r="H23" s="601">
        <v>230.88632844282304</v>
      </c>
      <c r="I23" s="601">
        <v>228.51106270176635</v>
      </c>
      <c r="J23" s="601">
        <v>225.291549653115</v>
      </c>
      <c r="K23" s="601">
        <v>231.35438264962428</v>
      </c>
      <c r="L23" s="601">
        <v>233.48468544132703</v>
      </c>
      <c r="M23" s="601">
        <v>232.29049106322671</v>
      </c>
      <c r="N23" s="601">
        <v>223.28810267447051</v>
      </c>
      <c r="O23" s="601"/>
      <c r="P23" s="601"/>
    </row>
    <row r="24" spans="1:16" s="94" customFormat="1" ht="15" customHeight="1">
      <c r="A24" s="3" t="s">
        <v>666</v>
      </c>
      <c r="B24" s="601">
        <v>219.28696442557802</v>
      </c>
      <c r="C24" s="601">
        <v>223.50290571182691</v>
      </c>
      <c r="D24" s="601">
        <v>227.4287592948935</v>
      </c>
      <c r="E24" s="601">
        <v>232.20070201224175</v>
      </c>
      <c r="F24" s="601">
        <v>238.65998820310011</v>
      </c>
      <c r="G24" s="601">
        <v>243.65433149288802</v>
      </c>
      <c r="H24" s="601">
        <v>245.55440594873184</v>
      </c>
      <c r="I24" s="601">
        <v>240.84531556707313</v>
      </c>
      <c r="J24" s="601">
        <v>241.18858601583884</v>
      </c>
      <c r="K24" s="601">
        <v>244.7566647649806</v>
      </c>
      <c r="L24" s="601">
        <v>245.06609164837502</v>
      </c>
      <c r="M24" s="601">
        <v>243.87189727027473</v>
      </c>
      <c r="N24" s="601">
        <v>235.0435615034279</v>
      </c>
      <c r="O24" s="601"/>
      <c r="P24" s="601"/>
    </row>
    <row r="25" spans="1:16" s="94" customFormat="1" ht="15" customHeight="1">
      <c r="A25" s="3" t="s">
        <v>667</v>
      </c>
      <c r="B25" s="601">
        <v>204.345030314165</v>
      </c>
      <c r="C25" s="601">
        <v>210.31818937385722</v>
      </c>
      <c r="D25" s="601">
        <v>215.35742718913764</v>
      </c>
      <c r="E25" s="601">
        <v>220.74661207492369</v>
      </c>
      <c r="F25" s="601">
        <v>228.41482725737734</v>
      </c>
      <c r="G25" s="601">
        <v>234.63513643561416</v>
      </c>
      <c r="H25" s="601">
        <v>237.77591139340177</v>
      </c>
      <c r="I25" s="601">
        <v>236.02617604087382</v>
      </c>
      <c r="J25" s="601">
        <v>237.99900265084906</v>
      </c>
      <c r="K25" s="601">
        <v>242.06713734547654</v>
      </c>
      <c r="L25" s="601">
        <v>244.31117293509357</v>
      </c>
      <c r="M25" s="601">
        <v>243.25695738519551</v>
      </c>
      <c r="N25" s="601">
        <v>236.20114957612662</v>
      </c>
      <c r="O25" s="601"/>
      <c r="P25" s="601"/>
    </row>
    <row r="26" spans="1:16" s="94" customFormat="1" ht="15" customHeight="1">
      <c r="A26" s="3" t="s">
        <v>668</v>
      </c>
      <c r="B26" s="601"/>
      <c r="C26" s="601">
        <v>202.32627315118592</v>
      </c>
      <c r="D26" s="601">
        <v>207.28677287560259</v>
      </c>
      <c r="E26" s="601">
        <v>212.70657813005786</v>
      </c>
      <c r="F26" s="601">
        <v>221.18404591305568</v>
      </c>
      <c r="G26" s="601">
        <v>228.18736166154872</v>
      </c>
      <c r="H26" s="601">
        <v>231.76119611908697</v>
      </c>
      <c r="I26" s="601">
        <v>232.16800958854975</v>
      </c>
      <c r="J26" s="601">
        <v>235.56249617245393</v>
      </c>
      <c r="K26" s="601">
        <v>240.610482664497</v>
      </c>
      <c r="L26" s="601">
        <v>243.98309755649458</v>
      </c>
      <c r="M26" s="601">
        <v>242.78890317839429</v>
      </c>
      <c r="N26" s="601">
        <v>236.29301068213434</v>
      </c>
      <c r="O26" s="601"/>
      <c r="P26" s="601"/>
    </row>
    <row r="27" spans="1:16" s="94" customFormat="1" ht="15" customHeight="1">
      <c r="A27" s="3" t="s">
        <v>669</v>
      </c>
      <c r="B27" s="601"/>
      <c r="C27" s="601">
        <v>188.73782840345399</v>
      </c>
      <c r="D27" s="601">
        <v>194.07627096401671</v>
      </c>
      <c r="E27" s="601">
        <v>199.30797966807521</v>
      </c>
      <c r="F27" s="601">
        <v>207.5842278855323</v>
      </c>
      <c r="G27" s="601">
        <v>214.7450198157529</v>
      </c>
      <c r="H27" s="601">
        <v>218.57256589940772</v>
      </c>
      <c r="I27" s="601">
        <v>220.93033428693914</v>
      </c>
      <c r="J27" s="601">
        <v>224.88036184527093</v>
      </c>
      <c r="K27" s="601">
        <v>230.6588628469944</v>
      </c>
      <c r="L27" s="601">
        <v>234.46016290036135</v>
      </c>
      <c r="M27" s="601">
        <v>233.26596852226103</v>
      </c>
      <c r="N27" s="601">
        <v>227.01941331373632</v>
      </c>
      <c r="O27" s="601"/>
      <c r="P27" s="601"/>
    </row>
    <row r="28" spans="1:16" s="94" customFormat="1" ht="15" customHeight="1">
      <c r="A28" s="3" t="s">
        <v>670</v>
      </c>
      <c r="B28" s="601"/>
      <c r="C28" s="601"/>
      <c r="D28" s="601">
        <v>197.14771265846042</v>
      </c>
      <c r="E28" s="601">
        <v>202.56751791291569</v>
      </c>
      <c r="F28" s="601">
        <v>210.72019107110052</v>
      </c>
      <c r="G28" s="601">
        <v>217.95884622450853</v>
      </c>
      <c r="H28" s="601">
        <v>221.963990446445</v>
      </c>
      <c r="I28" s="601">
        <v>224.57284585706412</v>
      </c>
      <c r="J28" s="601">
        <v>228.78927062281829</v>
      </c>
      <c r="K28" s="601">
        <v>234.95315083593607</v>
      </c>
      <c r="L28" s="601">
        <v>239.06393532978137</v>
      </c>
      <c r="M28" s="601">
        <v>237.86974095168105</v>
      </c>
      <c r="N28" s="601">
        <v>231.80690795517177</v>
      </c>
      <c r="O28" s="601"/>
      <c r="P28" s="601"/>
    </row>
    <row r="29" spans="1:16" s="94" customFormat="1" ht="15" customHeight="1">
      <c r="A29" s="3" t="s">
        <v>671</v>
      </c>
      <c r="B29" s="602"/>
      <c r="C29" s="602"/>
      <c r="D29" s="601">
        <v>187.51913773041829</v>
      </c>
      <c r="E29" s="601">
        <v>193.55552586307687</v>
      </c>
      <c r="F29" s="601">
        <v>201.81467439413427</v>
      </c>
      <c r="G29" s="601">
        <v>209.53518280360097</v>
      </c>
      <c r="H29" s="601">
        <v>214.45392747983232</v>
      </c>
      <c r="I29" s="601">
        <v>218.12419621532246</v>
      </c>
      <c r="J29" s="601">
        <v>223.05129190119087</v>
      </c>
      <c r="K29" s="601">
        <v>229.57343042773871</v>
      </c>
      <c r="L29" s="601">
        <v>234.46294657024038</v>
      </c>
      <c r="M29" s="601">
        <v>233.26875219214006</v>
      </c>
      <c r="N29" s="601">
        <v>227.75708583167707</v>
      </c>
      <c r="O29" s="601">
        <v>231.55122787678363</v>
      </c>
      <c r="P29" s="601"/>
    </row>
    <row r="30" spans="1:16" s="94" customFormat="1" ht="15" customHeight="1">
      <c r="A30" s="3" t="s">
        <v>672</v>
      </c>
      <c r="B30" s="602">
        <v>233.70383979423113</v>
      </c>
      <c r="C30" s="602">
        <v>232.50964541613081</v>
      </c>
      <c r="D30" s="602">
        <v>226.99797905566783</v>
      </c>
      <c r="E30" s="601">
        <v>185.50256773662983</v>
      </c>
      <c r="F30" s="601">
        <v>193.68695484807924</v>
      </c>
      <c r="G30" s="601">
        <v>200.64215287437776</v>
      </c>
      <c r="H30" s="601">
        <v>205.36206398782184</v>
      </c>
      <c r="I30" s="601">
        <v>209.19835874823937</v>
      </c>
      <c r="J30" s="601">
        <v>214.25509391704506</v>
      </c>
      <c r="K30" s="601">
        <v>220.99157502427761</v>
      </c>
      <c r="L30" s="601">
        <v>225.98269511736353</v>
      </c>
      <c r="M30" s="601">
        <v>224.85849015336433</v>
      </c>
      <c r="N30" s="601">
        <v>219.38181849995189</v>
      </c>
      <c r="O30" s="601">
        <v>224.43417933037628</v>
      </c>
      <c r="P30" s="601">
        <v>229.1107844938453</v>
      </c>
    </row>
    <row r="31" spans="1:16" s="94" customFormat="1" ht="15" customHeight="1">
      <c r="A31" s="3" t="s">
        <v>677</v>
      </c>
      <c r="B31" s="602">
        <v>234.2071419592524</v>
      </c>
      <c r="C31" s="602">
        <v>233.01294758115208</v>
      </c>
      <c r="D31" s="602">
        <v>226.78465715393881</v>
      </c>
      <c r="E31" s="601">
        <v>178.55757649988774</v>
      </c>
      <c r="F31" s="601">
        <v>186.59408027693706</v>
      </c>
      <c r="G31" s="601">
        <v>194.25239564094878</v>
      </c>
      <c r="H31" s="601">
        <v>199.45463511801734</v>
      </c>
      <c r="I31" s="601">
        <v>204.25558660568382</v>
      </c>
      <c r="J31" s="601">
        <v>209.62704390960869</v>
      </c>
      <c r="K31" s="601">
        <v>216.68584468704373</v>
      </c>
      <c r="L31" s="601">
        <v>222.03796281075645</v>
      </c>
      <c r="M31" s="601">
        <v>223.37720104044791</v>
      </c>
      <c r="N31" s="601">
        <v>218.0395873018943</v>
      </c>
      <c r="O31" s="601">
        <v>223.09194813231872</v>
      </c>
      <c r="P31" s="601">
        <v>229.61408665886657</v>
      </c>
    </row>
    <row r="32" spans="1:16" s="94" customFormat="1" ht="15" customHeight="1">
      <c r="A32" s="3" t="s">
        <v>674</v>
      </c>
      <c r="B32" s="602">
        <v>232.27999265111154</v>
      </c>
      <c r="C32" s="602">
        <v>231.08579827301122</v>
      </c>
      <c r="D32" s="602"/>
      <c r="E32" s="601"/>
      <c r="F32" s="601">
        <v>182.5509829138343</v>
      </c>
      <c r="G32" s="601">
        <v>189.6105089105273</v>
      </c>
      <c r="H32" s="601">
        <v>194.63990446444976</v>
      </c>
      <c r="I32" s="601">
        <v>199.92651111519385</v>
      </c>
      <c r="J32" s="601">
        <v>205.35550248024987</v>
      </c>
      <c r="K32" s="601">
        <v>212.11647988241779</v>
      </c>
      <c r="L32" s="601">
        <v>217.34337681425686</v>
      </c>
      <c r="M32" s="601">
        <v>219.81444056586443</v>
      </c>
      <c r="N32" s="601">
        <v>217.2239573764468</v>
      </c>
      <c r="O32" s="601">
        <v>221.83079184273379</v>
      </c>
      <c r="P32" s="601">
        <v>227.81554289913652</v>
      </c>
    </row>
    <row r="33" spans="1:16" s="94" customFormat="1" ht="15" customHeight="1">
      <c r="A33" s="3" t="s">
        <v>675</v>
      </c>
      <c r="B33" s="602">
        <v>234.2119767543054</v>
      </c>
      <c r="C33" s="602">
        <v>233.01778237620508</v>
      </c>
      <c r="D33" s="602"/>
      <c r="E33" s="601"/>
      <c r="F33" s="601">
        <v>191.74313700842222</v>
      </c>
      <c r="G33" s="601">
        <v>197.17261185298355</v>
      </c>
      <c r="H33" s="601">
        <v>201.49975342545233</v>
      </c>
      <c r="I33" s="601">
        <v>206.09280872583813</v>
      </c>
      <c r="J33" s="601">
        <v>211.38207451386137</v>
      </c>
      <c r="K33" s="601">
        <v>218.02024812168216</v>
      </c>
      <c r="L33" s="601">
        <v>223.02909579662921</v>
      </c>
      <c r="M33" s="601">
        <v>224.8276395563592</v>
      </c>
      <c r="N33" s="601">
        <v>222.84053878956072</v>
      </c>
      <c r="O33" s="601">
        <v>227.23053269771896</v>
      </c>
      <c r="P33" s="601">
        <v>230.53753251399675</v>
      </c>
    </row>
    <row r="34" spans="1:16" s="94" customFormat="1" ht="15" customHeight="1">
      <c r="A34" s="3" t="s">
        <v>676</v>
      </c>
      <c r="B34" s="602">
        <v>232.8261486813756</v>
      </c>
      <c r="C34" s="602">
        <v>231.63195430327528</v>
      </c>
      <c r="D34" s="602">
        <v>229.05566783024068</v>
      </c>
      <c r="E34" s="601"/>
      <c r="F34" s="601">
        <v>190.36376997979059</v>
      </c>
      <c r="G34" s="601">
        <v>192.16508275850552</v>
      </c>
      <c r="H34" s="601">
        <v>196.61617089506123</v>
      </c>
      <c r="I34" s="601">
        <v>201.33866684482157</v>
      </c>
      <c r="J34" s="601">
        <v>206.82945568119186</v>
      </c>
      <c r="K34" s="601">
        <v>213.85683029078217</v>
      </c>
      <c r="L34" s="601">
        <v>219.62320244517565</v>
      </c>
      <c r="M34" s="601">
        <v>222.47924774105192</v>
      </c>
      <c r="N34" s="601">
        <v>221.88215055200175</v>
      </c>
      <c r="O34" s="601">
        <v>223.71519716733755</v>
      </c>
      <c r="P34" s="601">
        <v>229.15170444106693</v>
      </c>
    </row>
    <row r="35" spans="1:16" s="94" customFormat="1" ht="0.75" customHeight="1">
      <c r="A35" s="607"/>
      <c r="B35" s="607"/>
      <c r="C35" s="607"/>
      <c r="D35" s="607"/>
      <c r="E35" s="607"/>
      <c r="F35" s="607"/>
      <c r="G35" s="607"/>
      <c r="H35" s="607"/>
      <c r="I35" s="607"/>
      <c r="J35" s="607"/>
      <c r="K35" s="607"/>
      <c r="L35" s="607"/>
      <c r="M35" s="607"/>
      <c r="N35" s="607"/>
      <c r="O35" s="607"/>
      <c r="P35" s="607"/>
    </row>
    <row r="36" spans="1:16" s="163" customFormat="1" ht="10.5" customHeight="1">
      <c r="A36" s="608" t="s">
        <v>1057</v>
      </c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</row>
  </sheetData>
  <mergeCells count="5">
    <mergeCell ref="A2:P2"/>
    <mergeCell ref="A3:P3"/>
    <mergeCell ref="A4:P4"/>
    <mergeCell ref="B6:P6"/>
    <mergeCell ref="B21:P21"/>
  </mergeCells>
  <hyperlinks>
    <hyperlink ref="P1" location="Indice!A1" display="VOLVER"/>
  </hyperlinks>
  <printOptions horizontalCentered="1" verticalCentered="1"/>
  <pageMargins left="0.75" right="0.75" top="0.78740157480314965" bottom="0.78740157480314965" header="0" footer="0"/>
  <pageSetup paperSize="9" pageOrder="overThenDown" orientation="landscape" blackAndWhite="1" verticalDpi="180" r:id="rId1"/>
  <headerFooter alignWithMargins="0"/>
  <rowBreaks count="1" manualBreakCount="1">
    <brk id="36" max="65535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showGridLines="0" topLeftCell="A25" zoomScaleNormal="100" workbookViewId="0">
      <selection activeCell="E6" sqref="E6:S6"/>
    </sheetView>
  </sheetViews>
  <sheetFormatPr baseColWidth="10" defaultColWidth="11.42578125" defaultRowHeight="12"/>
  <cols>
    <col min="1" max="1" width="7.7109375" style="74" customWidth="1"/>
    <col min="2" max="19" width="8.140625" style="74" customWidth="1"/>
    <col min="20" max="255" width="11.42578125" style="74"/>
    <col min="256" max="256" width="7.7109375" style="74" customWidth="1"/>
    <col min="257" max="275" width="8.140625" style="74" customWidth="1"/>
    <col min="276" max="511" width="11.42578125" style="74"/>
    <col min="512" max="512" width="7.7109375" style="74" customWidth="1"/>
    <col min="513" max="531" width="8.140625" style="74" customWidth="1"/>
    <col min="532" max="767" width="11.42578125" style="74"/>
    <col min="768" max="768" width="7.7109375" style="74" customWidth="1"/>
    <col min="769" max="787" width="8.140625" style="74" customWidth="1"/>
    <col min="788" max="1023" width="11.42578125" style="74"/>
    <col min="1024" max="1024" width="7.7109375" style="74" customWidth="1"/>
    <col min="1025" max="1043" width="8.140625" style="74" customWidth="1"/>
    <col min="1044" max="1279" width="11.42578125" style="74"/>
    <col min="1280" max="1280" width="7.7109375" style="74" customWidth="1"/>
    <col min="1281" max="1299" width="8.140625" style="74" customWidth="1"/>
    <col min="1300" max="1535" width="11.42578125" style="74"/>
    <col min="1536" max="1536" width="7.7109375" style="74" customWidth="1"/>
    <col min="1537" max="1555" width="8.140625" style="74" customWidth="1"/>
    <col min="1556" max="1791" width="11.42578125" style="74"/>
    <col min="1792" max="1792" width="7.7109375" style="74" customWidth="1"/>
    <col min="1793" max="1811" width="8.140625" style="74" customWidth="1"/>
    <col min="1812" max="2047" width="11.42578125" style="74"/>
    <col min="2048" max="2048" width="7.7109375" style="74" customWidth="1"/>
    <col min="2049" max="2067" width="8.140625" style="74" customWidth="1"/>
    <col min="2068" max="2303" width="11.42578125" style="74"/>
    <col min="2304" max="2304" width="7.7109375" style="74" customWidth="1"/>
    <col min="2305" max="2323" width="8.140625" style="74" customWidth="1"/>
    <col min="2324" max="2559" width="11.42578125" style="74"/>
    <col min="2560" max="2560" width="7.7109375" style="74" customWidth="1"/>
    <col min="2561" max="2579" width="8.140625" style="74" customWidth="1"/>
    <col min="2580" max="2815" width="11.42578125" style="74"/>
    <col min="2816" max="2816" width="7.7109375" style="74" customWidth="1"/>
    <col min="2817" max="2835" width="8.140625" style="74" customWidth="1"/>
    <col min="2836" max="3071" width="11.42578125" style="74"/>
    <col min="3072" max="3072" width="7.7109375" style="74" customWidth="1"/>
    <col min="3073" max="3091" width="8.140625" style="74" customWidth="1"/>
    <col min="3092" max="3327" width="11.42578125" style="74"/>
    <col min="3328" max="3328" width="7.7109375" style="74" customWidth="1"/>
    <col min="3329" max="3347" width="8.140625" style="74" customWidth="1"/>
    <col min="3348" max="3583" width="11.42578125" style="74"/>
    <col min="3584" max="3584" width="7.7109375" style="74" customWidth="1"/>
    <col min="3585" max="3603" width="8.140625" style="74" customWidth="1"/>
    <col min="3604" max="3839" width="11.42578125" style="74"/>
    <col min="3840" max="3840" width="7.7109375" style="74" customWidth="1"/>
    <col min="3841" max="3859" width="8.140625" style="74" customWidth="1"/>
    <col min="3860" max="4095" width="11.42578125" style="74"/>
    <col min="4096" max="4096" width="7.7109375" style="74" customWidth="1"/>
    <col min="4097" max="4115" width="8.140625" style="74" customWidth="1"/>
    <col min="4116" max="4351" width="11.42578125" style="74"/>
    <col min="4352" max="4352" width="7.7109375" style="74" customWidth="1"/>
    <col min="4353" max="4371" width="8.140625" style="74" customWidth="1"/>
    <col min="4372" max="4607" width="11.42578125" style="74"/>
    <col min="4608" max="4608" width="7.7109375" style="74" customWidth="1"/>
    <col min="4609" max="4627" width="8.140625" style="74" customWidth="1"/>
    <col min="4628" max="4863" width="11.42578125" style="74"/>
    <col min="4864" max="4864" width="7.7109375" style="74" customWidth="1"/>
    <col min="4865" max="4883" width="8.140625" style="74" customWidth="1"/>
    <col min="4884" max="5119" width="11.42578125" style="74"/>
    <col min="5120" max="5120" width="7.7109375" style="74" customWidth="1"/>
    <col min="5121" max="5139" width="8.140625" style="74" customWidth="1"/>
    <col min="5140" max="5375" width="11.42578125" style="74"/>
    <col min="5376" max="5376" width="7.7109375" style="74" customWidth="1"/>
    <col min="5377" max="5395" width="8.140625" style="74" customWidth="1"/>
    <col min="5396" max="5631" width="11.42578125" style="74"/>
    <col min="5632" max="5632" width="7.7109375" style="74" customWidth="1"/>
    <col min="5633" max="5651" width="8.140625" style="74" customWidth="1"/>
    <col min="5652" max="5887" width="11.42578125" style="74"/>
    <col min="5888" max="5888" width="7.7109375" style="74" customWidth="1"/>
    <col min="5889" max="5907" width="8.140625" style="74" customWidth="1"/>
    <col min="5908" max="6143" width="11.42578125" style="74"/>
    <col min="6144" max="6144" width="7.7109375" style="74" customWidth="1"/>
    <col min="6145" max="6163" width="8.140625" style="74" customWidth="1"/>
    <col min="6164" max="6399" width="11.42578125" style="74"/>
    <col min="6400" max="6400" width="7.7109375" style="74" customWidth="1"/>
    <col min="6401" max="6419" width="8.140625" style="74" customWidth="1"/>
    <col min="6420" max="6655" width="11.42578125" style="74"/>
    <col min="6656" max="6656" width="7.7109375" style="74" customWidth="1"/>
    <col min="6657" max="6675" width="8.140625" style="74" customWidth="1"/>
    <col min="6676" max="6911" width="11.42578125" style="74"/>
    <col min="6912" max="6912" width="7.7109375" style="74" customWidth="1"/>
    <col min="6913" max="6931" width="8.140625" style="74" customWidth="1"/>
    <col min="6932" max="7167" width="11.42578125" style="74"/>
    <col min="7168" max="7168" width="7.7109375" style="74" customWidth="1"/>
    <col min="7169" max="7187" width="8.140625" style="74" customWidth="1"/>
    <col min="7188" max="7423" width="11.42578125" style="74"/>
    <col min="7424" max="7424" width="7.7109375" style="74" customWidth="1"/>
    <col min="7425" max="7443" width="8.140625" style="74" customWidth="1"/>
    <col min="7444" max="7679" width="11.42578125" style="74"/>
    <col min="7680" max="7680" width="7.7109375" style="74" customWidth="1"/>
    <col min="7681" max="7699" width="8.140625" style="74" customWidth="1"/>
    <col min="7700" max="7935" width="11.42578125" style="74"/>
    <col min="7936" max="7936" width="7.7109375" style="74" customWidth="1"/>
    <col min="7937" max="7955" width="8.140625" style="74" customWidth="1"/>
    <col min="7956" max="8191" width="11.42578125" style="74"/>
    <col min="8192" max="8192" width="7.7109375" style="74" customWidth="1"/>
    <col min="8193" max="8211" width="8.140625" style="74" customWidth="1"/>
    <col min="8212" max="8447" width="11.42578125" style="74"/>
    <col min="8448" max="8448" width="7.7109375" style="74" customWidth="1"/>
    <col min="8449" max="8467" width="8.140625" style="74" customWidth="1"/>
    <col min="8468" max="8703" width="11.42578125" style="74"/>
    <col min="8704" max="8704" width="7.7109375" style="74" customWidth="1"/>
    <col min="8705" max="8723" width="8.140625" style="74" customWidth="1"/>
    <col min="8724" max="8959" width="11.42578125" style="74"/>
    <col min="8960" max="8960" width="7.7109375" style="74" customWidth="1"/>
    <col min="8961" max="8979" width="8.140625" style="74" customWidth="1"/>
    <col min="8980" max="9215" width="11.42578125" style="74"/>
    <col min="9216" max="9216" width="7.7109375" style="74" customWidth="1"/>
    <col min="9217" max="9235" width="8.140625" style="74" customWidth="1"/>
    <col min="9236" max="9471" width="11.42578125" style="74"/>
    <col min="9472" max="9472" width="7.7109375" style="74" customWidth="1"/>
    <col min="9473" max="9491" width="8.140625" style="74" customWidth="1"/>
    <col min="9492" max="9727" width="11.42578125" style="74"/>
    <col min="9728" max="9728" width="7.7109375" style="74" customWidth="1"/>
    <col min="9729" max="9747" width="8.140625" style="74" customWidth="1"/>
    <col min="9748" max="9983" width="11.42578125" style="74"/>
    <col min="9984" max="9984" width="7.7109375" style="74" customWidth="1"/>
    <col min="9985" max="10003" width="8.140625" style="74" customWidth="1"/>
    <col min="10004" max="10239" width="11.42578125" style="74"/>
    <col min="10240" max="10240" width="7.7109375" style="74" customWidth="1"/>
    <col min="10241" max="10259" width="8.140625" style="74" customWidth="1"/>
    <col min="10260" max="10495" width="11.42578125" style="74"/>
    <col min="10496" max="10496" width="7.7109375" style="74" customWidth="1"/>
    <col min="10497" max="10515" width="8.140625" style="74" customWidth="1"/>
    <col min="10516" max="10751" width="11.42578125" style="74"/>
    <col min="10752" max="10752" width="7.7109375" style="74" customWidth="1"/>
    <col min="10753" max="10771" width="8.140625" style="74" customWidth="1"/>
    <col min="10772" max="11007" width="11.42578125" style="74"/>
    <col min="11008" max="11008" width="7.7109375" style="74" customWidth="1"/>
    <col min="11009" max="11027" width="8.140625" style="74" customWidth="1"/>
    <col min="11028" max="11263" width="11.42578125" style="74"/>
    <col min="11264" max="11264" width="7.7109375" style="74" customWidth="1"/>
    <col min="11265" max="11283" width="8.140625" style="74" customWidth="1"/>
    <col min="11284" max="11519" width="11.42578125" style="74"/>
    <col min="11520" max="11520" width="7.7109375" style="74" customWidth="1"/>
    <col min="11521" max="11539" width="8.140625" style="74" customWidth="1"/>
    <col min="11540" max="11775" width="11.42578125" style="74"/>
    <col min="11776" max="11776" width="7.7109375" style="74" customWidth="1"/>
    <col min="11777" max="11795" width="8.140625" style="74" customWidth="1"/>
    <col min="11796" max="12031" width="11.42578125" style="74"/>
    <col min="12032" max="12032" width="7.7109375" style="74" customWidth="1"/>
    <col min="12033" max="12051" width="8.140625" style="74" customWidth="1"/>
    <col min="12052" max="12287" width="11.42578125" style="74"/>
    <col min="12288" max="12288" width="7.7109375" style="74" customWidth="1"/>
    <col min="12289" max="12307" width="8.140625" style="74" customWidth="1"/>
    <col min="12308" max="12543" width="11.42578125" style="74"/>
    <col min="12544" max="12544" width="7.7109375" style="74" customWidth="1"/>
    <col min="12545" max="12563" width="8.140625" style="74" customWidth="1"/>
    <col min="12564" max="12799" width="11.42578125" style="74"/>
    <col min="12800" max="12800" width="7.7109375" style="74" customWidth="1"/>
    <col min="12801" max="12819" width="8.140625" style="74" customWidth="1"/>
    <col min="12820" max="13055" width="11.42578125" style="74"/>
    <col min="13056" max="13056" width="7.7109375" style="74" customWidth="1"/>
    <col min="13057" max="13075" width="8.140625" style="74" customWidth="1"/>
    <col min="13076" max="13311" width="11.42578125" style="74"/>
    <col min="13312" max="13312" width="7.7109375" style="74" customWidth="1"/>
    <col min="13313" max="13331" width="8.140625" style="74" customWidth="1"/>
    <col min="13332" max="13567" width="11.42578125" style="74"/>
    <col min="13568" max="13568" width="7.7109375" style="74" customWidth="1"/>
    <col min="13569" max="13587" width="8.140625" style="74" customWidth="1"/>
    <col min="13588" max="13823" width="11.42578125" style="74"/>
    <col min="13824" max="13824" width="7.7109375" style="74" customWidth="1"/>
    <col min="13825" max="13843" width="8.140625" style="74" customWidth="1"/>
    <col min="13844" max="14079" width="11.42578125" style="74"/>
    <col min="14080" max="14080" width="7.7109375" style="74" customWidth="1"/>
    <col min="14081" max="14099" width="8.140625" style="74" customWidth="1"/>
    <col min="14100" max="14335" width="11.42578125" style="74"/>
    <col min="14336" max="14336" width="7.7109375" style="74" customWidth="1"/>
    <col min="14337" max="14355" width="8.140625" style="74" customWidth="1"/>
    <col min="14356" max="14591" width="11.42578125" style="74"/>
    <col min="14592" max="14592" width="7.7109375" style="74" customWidth="1"/>
    <col min="14593" max="14611" width="8.140625" style="74" customWidth="1"/>
    <col min="14612" max="14847" width="11.42578125" style="74"/>
    <col min="14848" max="14848" width="7.7109375" style="74" customWidth="1"/>
    <col min="14849" max="14867" width="8.140625" style="74" customWidth="1"/>
    <col min="14868" max="15103" width="11.42578125" style="74"/>
    <col min="15104" max="15104" width="7.7109375" style="74" customWidth="1"/>
    <col min="15105" max="15123" width="8.140625" style="74" customWidth="1"/>
    <col min="15124" max="15359" width="11.42578125" style="74"/>
    <col min="15360" max="15360" width="7.7109375" style="74" customWidth="1"/>
    <col min="15361" max="15379" width="8.140625" style="74" customWidth="1"/>
    <col min="15380" max="15615" width="11.42578125" style="74"/>
    <col min="15616" max="15616" width="7.7109375" style="74" customWidth="1"/>
    <col min="15617" max="15635" width="8.140625" style="74" customWidth="1"/>
    <col min="15636" max="15871" width="11.42578125" style="74"/>
    <col min="15872" max="15872" width="7.7109375" style="74" customWidth="1"/>
    <col min="15873" max="15891" width="8.140625" style="74" customWidth="1"/>
    <col min="15892" max="16127" width="11.42578125" style="74"/>
    <col min="16128" max="16128" width="7.7109375" style="74" customWidth="1"/>
    <col min="16129" max="16147" width="8.140625" style="74" customWidth="1"/>
    <col min="16148" max="16384" width="11.42578125" style="74"/>
  </cols>
  <sheetData>
    <row r="1" spans="1:19" ht="12.75" customHeight="1">
      <c r="A1" s="594" t="s">
        <v>678</v>
      </c>
      <c r="S1" s="835" t="s">
        <v>1002</v>
      </c>
    </row>
    <row r="2" spans="1:19" s="122" customFormat="1" ht="18" customHeight="1">
      <c r="A2" s="896" t="s">
        <v>137</v>
      </c>
      <c r="B2" s="896"/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  <c r="S2" s="896"/>
    </row>
    <row r="3" spans="1:19" s="595" customFormat="1" ht="18" customHeight="1">
      <c r="A3" s="961" t="s">
        <v>646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</row>
    <row r="4" spans="1:19" ht="12.75" customHeight="1">
      <c r="A4" s="962" t="s">
        <v>647</v>
      </c>
      <c r="B4" s="962"/>
      <c r="C4" s="962"/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  <c r="O4" s="962"/>
      <c r="P4" s="962"/>
      <c r="Q4" s="962"/>
      <c r="R4" s="962"/>
      <c r="S4" s="962"/>
    </row>
    <row r="5" spans="1:19" s="94" customFormat="1" ht="12.75" customHeight="1">
      <c r="A5" s="609"/>
      <c r="B5" s="610"/>
      <c r="C5" s="610"/>
      <c r="D5" s="610"/>
      <c r="E5" s="610"/>
      <c r="F5" s="610"/>
      <c r="G5" s="610"/>
      <c r="H5" s="610"/>
      <c r="I5" s="610"/>
      <c r="J5" s="610"/>
      <c r="K5" s="610"/>
      <c r="L5" s="610"/>
      <c r="M5" s="610"/>
      <c r="N5" s="610"/>
      <c r="O5" s="610"/>
      <c r="P5" s="610"/>
      <c r="Q5" s="610"/>
      <c r="R5" s="611"/>
      <c r="S5" s="613" t="s">
        <v>648</v>
      </c>
    </row>
    <row r="6" spans="1:19" s="163" customFormat="1" ht="15.75" customHeight="1">
      <c r="A6" s="614"/>
      <c r="B6" s="902" t="s">
        <v>679</v>
      </c>
      <c r="C6" s="902"/>
      <c r="D6" s="615"/>
      <c r="E6" s="902" t="s">
        <v>680</v>
      </c>
      <c r="F6" s="902"/>
      <c r="G6" s="902"/>
      <c r="H6" s="902"/>
      <c r="I6" s="902"/>
      <c r="J6" s="902"/>
      <c r="K6" s="902"/>
      <c r="L6" s="902"/>
      <c r="M6" s="902"/>
      <c r="N6" s="902"/>
      <c r="O6" s="902"/>
      <c r="P6" s="902"/>
      <c r="Q6" s="902"/>
      <c r="R6" s="902"/>
      <c r="S6" s="902"/>
    </row>
    <row r="7" spans="1:19" s="94" customFormat="1" ht="15.75" customHeight="1">
      <c r="A7" s="73"/>
      <c r="B7" s="616" t="s">
        <v>681</v>
      </c>
      <c r="C7" s="617" t="s">
        <v>682</v>
      </c>
      <c r="D7" s="62"/>
      <c r="E7" s="618"/>
      <c r="F7" s="618" t="s">
        <v>683</v>
      </c>
      <c r="G7" s="619" t="s">
        <v>684</v>
      </c>
      <c r="H7" s="620" t="s">
        <v>685</v>
      </c>
      <c r="I7" s="618" t="s">
        <v>668</v>
      </c>
      <c r="J7" s="618" t="s">
        <v>686</v>
      </c>
      <c r="K7" s="621" t="s">
        <v>687</v>
      </c>
      <c r="L7" s="621" t="s">
        <v>688</v>
      </c>
      <c r="M7" s="622" t="s">
        <v>689</v>
      </c>
      <c r="N7" s="622" t="s">
        <v>690</v>
      </c>
      <c r="O7" s="623" t="s">
        <v>691</v>
      </c>
      <c r="P7" s="619" t="s">
        <v>692</v>
      </c>
      <c r="Q7" s="618" t="s">
        <v>676</v>
      </c>
      <c r="R7" s="618" t="s">
        <v>693</v>
      </c>
      <c r="S7" s="619" t="s">
        <v>694</v>
      </c>
    </row>
    <row r="8" spans="1:19" s="94" customFormat="1" ht="19.5" customHeight="1">
      <c r="A8" s="600" t="s">
        <v>665</v>
      </c>
      <c r="B8" s="624">
        <v>229.45454545454547</v>
      </c>
      <c r="C8" s="624"/>
      <c r="D8" s="146"/>
      <c r="E8" s="625"/>
      <c r="F8" s="625">
        <v>224.19230769230768</v>
      </c>
      <c r="G8" s="625">
        <v>225.65909090909091</v>
      </c>
      <c r="H8" s="625">
        <v>226.05263157894737</v>
      </c>
      <c r="I8" s="625">
        <v>225.36363636363637</v>
      </c>
      <c r="J8" s="625"/>
      <c r="K8" s="625"/>
      <c r="L8" s="625"/>
      <c r="M8" s="626"/>
      <c r="N8" s="625"/>
      <c r="O8" s="625"/>
      <c r="P8" s="626"/>
      <c r="Q8" s="626"/>
      <c r="R8" s="625"/>
      <c r="S8" s="625"/>
    </row>
    <row r="9" spans="1:19" s="94" customFormat="1" ht="15" customHeight="1">
      <c r="A9" s="3" t="s">
        <v>666</v>
      </c>
      <c r="B9" s="627">
        <v>237.65</v>
      </c>
      <c r="C9" s="627"/>
      <c r="D9" s="146"/>
      <c r="E9" s="625"/>
      <c r="F9" s="625"/>
      <c r="G9" s="625">
        <v>229.28571428571428</v>
      </c>
      <c r="H9" s="625">
        <v>236.15</v>
      </c>
      <c r="I9" s="625">
        <v>238.23333333333332</v>
      </c>
      <c r="J9" s="625"/>
      <c r="K9" s="625"/>
      <c r="L9" s="625"/>
      <c r="M9" s="625"/>
      <c r="N9" s="625"/>
      <c r="O9" s="625"/>
      <c r="P9" s="625"/>
      <c r="Q9" s="625"/>
      <c r="R9" s="625"/>
      <c r="S9" s="625"/>
    </row>
    <row r="10" spans="1:19" s="94" customFormat="1" ht="15" customHeight="1">
      <c r="A10" s="3" t="s">
        <v>667</v>
      </c>
      <c r="B10" s="627">
        <v>243.15789473684211</v>
      </c>
      <c r="C10" s="627">
        <v>249.42857142857142</v>
      </c>
      <c r="D10" s="146"/>
      <c r="E10" s="625"/>
      <c r="F10" s="625"/>
      <c r="G10" s="625"/>
      <c r="H10" s="625">
        <v>238.875</v>
      </c>
      <c r="I10" s="625">
        <v>241.42857142857142</v>
      </c>
      <c r="J10" s="625">
        <v>245.85714285714286</v>
      </c>
      <c r="K10" s="625"/>
      <c r="L10" s="625"/>
      <c r="M10" s="625"/>
      <c r="N10" s="625"/>
      <c r="O10" s="625"/>
      <c r="P10" s="625"/>
      <c r="Q10" s="625"/>
      <c r="R10" s="625"/>
      <c r="S10" s="625"/>
    </row>
    <row r="11" spans="1:19" s="94" customFormat="1" ht="15" customHeight="1">
      <c r="A11" s="3" t="s">
        <v>668</v>
      </c>
      <c r="B11" s="627">
        <v>248.05263157894737</v>
      </c>
      <c r="C11" s="627"/>
      <c r="D11" s="146"/>
      <c r="E11" s="625"/>
      <c r="F11" s="625"/>
      <c r="G11" s="625"/>
      <c r="H11" s="625"/>
      <c r="I11" s="625">
        <v>246.02941176470588</v>
      </c>
      <c r="J11" s="625">
        <v>245.72222222222223</v>
      </c>
      <c r="K11" s="625"/>
      <c r="L11" s="625"/>
      <c r="M11" s="625"/>
      <c r="N11" s="625"/>
      <c r="O11" s="625"/>
      <c r="P11" s="625"/>
      <c r="Q11" s="625"/>
      <c r="R11" s="625"/>
      <c r="S11" s="625"/>
    </row>
    <row r="12" spans="1:19" s="94" customFormat="1" ht="15" customHeight="1">
      <c r="A12" s="3" t="s">
        <v>669</v>
      </c>
      <c r="B12" s="627">
        <v>235.33333333333334</v>
      </c>
      <c r="C12" s="627">
        <v>232</v>
      </c>
      <c r="D12" s="146"/>
      <c r="E12" s="628"/>
      <c r="F12" s="628"/>
      <c r="G12" s="628"/>
      <c r="H12" s="625"/>
      <c r="I12" s="625"/>
      <c r="J12" s="625">
        <v>240</v>
      </c>
      <c r="K12" s="625">
        <v>232.76923076923077</v>
      </c>
      <c r="L12" s="625">
        <v>229.14285714285714</v>
      </c>
      <c r="M12" s="625"/>
      <c r="N12" s="625"/>
      <c r="O12" s="625"/>
      <c r="P12" s="625"/>
      <c r="Q12" s="625">
        <v>225</v>
      </c>
      <c r="R12" s="625"/>
      <c r="S12" s="625"/>
    </row>
    <row r="13" spans="1:19" s="94" customFormat="1" ht="15" customHeight="1">
      <c r="A13" s="3" t="s">
        <v>670</v>
      </c>
      <c r="B13" s="627">
        <v>233.57894736842104</v>
      </c>
      <c r="C13" s="627">
        <v>231.15789473684211</v>
      </c>
      <c r="D13" s="146"/>
      <c r="E13" s="628"/>
      <c r="F13" s="628"/>
      <c r="G13" s="628"/>
      <c r="H13" s="625"/>
      <c r="I13" s="625"/>
      <c r="J13" s="625"/>
      <c r="K13" s="625"/>
      <c r="L13" s="625">
        <v>232.05263157894737</v>
      </c>
      <c r="M13" s="625"/>
      <c r="N13" s="625"/>
      <c r="O13" s="625"/>
      <c r="P13" s="625"/>
      <c r="Q13" s="625">
        <v>228.03333333333333</v>
      </c>
      <c r="R13" s="625"/>
      <c r="S13" s="625"/>
    </row>
    <row r="14" spans="1:19" s="94" customFormat="1" ht="15" customHeight="1">
      <c r="A14" s="3" t="s">
        <v>695</v>
      </c>
      <c r="B14" s="627">
        <v>231.82608695652175</v>
      </c>
      <c r="C14" s="627">
        <v>231.30434782608697</v>
      </c>
      <c r="D14" s="146"/>
      <c r="E14" s="628"/>
      <c r="F14" s="628"/>
      <c r="G14" s="628"/>
      <c r="H14" s="625"/>
      <c r="I14" s="625"/>
      <c r="J14" s="625"/>
      <c r="K14" s="625"/>
      <c r="L14" s="625">
        <v>231.8125</v>
      </c>
      <c r="M14" s="625">
        <v>229.52941176470588</v>
      </c>
      <c r="N14" s="625"/>
      <c r="O14" s="625"/>
      <c r="P14" s="625"/>
      <c r="Q14" s="625">
        <v>232.77777777777777</v>
      </c>
      <c r="R14" s="625"/>
      <c r="S14" s="625"/>
    </row>
    <row r="15" spans="1:19" s="94" customFormat="1" ht="15" customHeight="1">
      <c r="A15" s="3" t="s">
        <v>672</v>
      </c>
      <c r="B15" s="627">
        <v>232.6</v>
      </c>
      <c r="C15" s="627">
        <v>227.9</v>
      </c>
      <c r="D15" s="146"/>
      <c r="E15" s="628"/>
      <c r="F15" s="628"/>
      <c r="G15" s="628"/>
      <c r="H15" s="625"/>
      <c r="I15" s="625"/>
      <c r="J15" s="625"/>
      <c r="K15" s="625"/>
      <c r="L15" s="625"/>
      <c r="M15" s="625">
        <v>232.76666666666668</v>
      </c>
      <c r="N15" s="625">
        <v>232.96153846153845</v>
      </c>
      <c r="O15" s="625">
        <v>229</v>
      </c>
      <c r="P15" s="625"/>
      <c r="Q15" s="625">
        <v>224.92500000000001</v>
      </c>
      <c r="R15" s="625"/>
      <c r="S15" s="625"/>
    </row>
    <row r="16" spans="1:19" s="94" customFormat="1" ht="15" customHeight="1">
      <c r="A16" s="3" t="s">
        <v>673</v>
      </c>
      <c r="B16" s="627">
        <v>226.4</v>
      </c>
      <c r="C16" s="627">
        <v>219.85</v>
      </c>
      <c r="D16" s="146"/>
      <c r="E16" s="628"/>
      <c r="F16" s="628"/>
      <c r="G16" s="628"/>
      <c r="H16" s="625"/>
      <c r="I16" s="625"/>
      <c r="J16" s="625"/>
      <c r="K16" s="625"/>
      <c r="L16" s="625"/>
      <c r="M16" s="625"/>
      <c r="N16" s="625"/>
      <c r="O16" s="625">
        <v>229.60526315789474</v>
      </c>
      <c r="P16" s="625"/>
      <c r="Q16" s="625">
        <v>216.73750000000001</v>
      </c>
      <c r="R16" s="625"/>
      <c r="S16" s="625"/>
    </row>
    <row r="17" spans="1:19" s="94" customFormat="1" ht="15" customHeight="1">
      <c r="A17" s="3" t="s">
        <v>674</v>
      </c>
      <c r="B17" s="627">
        <v>217.73684210526315</v>
      </c>
      <c r="C17" s="627">
        <v>215.16666666666666</v>
      </c>
      <c r="D17" s="146"/>
      <c r="E17" s="629"/>
      <c r="F17" s="629"/>
      <c r="G17" s="628"/>
      <c r="H17" s="625"/>
      <c r="I17" s="625"/>
      <c r="J17" s="625"/>
      <c r="K17" s="625"/>
      <c r="L17" s="625"/>
      <c r="M17" s="625"/>
      <c r="N17" s="625"/>
      <c r="O17" s="625">
        <v>230</v>
      </c>
      <c r="P17" s="625">
        <v>218.77777777777777</v>
      </c>
      <c r="Q17" s="625">
        <v>210.18421052631578</v>
      </c>
      <c r="R17" s="625">
        <v>214.66666666666666</v>
      </c>
      <c r="S17" s="625">
        <v>213</v>
      </c>
    </row>
    <row r="18" spans="1:19" s="94" customFormat="1" ht="15" customHeight="1">
      <c r="A18" s="3" t="s">
        <v>675</v>
      </c>
      <c r="B18" s="627">
        <v>212.94444444444446</v>
      </c>
      <c r="C18" s="627"/>
      <c r="D18" s="146"/>
      <c r="E18" s="629"/>
      <c r="F18" s="629"/>
      <c r="G18" s="628"/>
      <c r="H18" s="625"/>
      <c r="I18" s="625"/>
      <c r="J18" s="625"/>
      <c r="K18" s="625"/>
      <c r="L18" s="625"/>
      <c r="M18" s="625"/>
      <c r="N18" s="625"/>
      <c r="O18" s="625"/>
      <c r="P18" s="625"/>
      <c r="Q18" s="625">
        <v>209.22222222222223</v>
      </c>
      <c r="R18" s="625">
        <v>210.86111111111111</v>
      </c>
      <c r="S18" s="625">
        <v>213</v>
      </c>
    </row>
    <row r="19" spans="1:19" s="94" customFormat="1" ht="15" customHeight="1">
      <c r="A19" s="3" t="s">
        <v>676</v>
      </c>
      <c r="B19" s="627">
        <v>208.26315789473685</v>
      </c>
      <c r="C19" s="627">
        <v>218</v>
      </c>
      <c r="D19" s="146"/>
      <c r="E19" s="629"/>
      <c r="F19" s="629"/>
      <c r="G19" s="628"/>
      <c r="H19" s="625"/>
      <c r="I19" s="625"/>
      <c r="J19" s="625"/>
      <c r="K19" s="625"/>
      <c r="L19" s="625"/>
      <c r="M19" s="625"/>
      <c r="N19" s="625"/>
      <c r="O19" s="625"/>
      <c r="P19" s="625"/>
      <c r="Q19" s="625">
        <v>207.5</v>
      </c>
      <c r="R19" s="625">
        <v>212.83333333333334</v>
      </c>
      <c r="S19" s="625"/>
    </row>
    <row r="20" spans="1:19" s="94" customFormat="1" ht="7.5" customHeight="1">
      <c r="A20" s="3"/>
      <c r="B20" s="630"/>
      <c r="C20" s="630"/>
      <c r="D20" s="630"/>
      <c r="E20" s="610"/>
      <c r="F20" s="610"/>
      <c r="G20" s="610"/>
      <c r="H20" s="610"/>
      <c r="I20" s="610"/>
      <c r="J20" s="631"/>
      <c r="K20" s="631"/>
      <c r="L20" s="631"/>
      <c r="M20" s="631"/>
      <c r="N20" s="632"/>
      <c r="O20" s="632"/>
      <c r="P20" s="633"/>
      <c r="Q20" s="633"/>
      <c r="R20" s="633"/>
      <c r="S20" s="633"/>
    </row>
    <row r="21" spans="1:19" s="163" customFormat="1" ht="15.75" customHeight="1">
      <c r="A21" s="67"/>
      <c r="B21" s="965" t="s">
        <v>696</v>
      </c>
      <c r="C21" s="965"/>
      <c r="D21" s="965"/>
      <c r="E21" s="965"/>
      <c r="F21" s="965"/>
      <c r="G21" s="965"/>
      <c r="H21" s="965"/>
      <c r="I21" s="965"/>
      <c r="J21" s="965"/>
      <c r="K21" s="965"/>
      <c r="L21" s="965"/>
      <c r="M21" s="965"/>
      <c r="N21" s="965"/>
      <c r="O21" s="965"/>
      <c r="P21" s="965"/>
      <c r="Q21" s="965"/>
      <c r="R21" s="965"/>
      <c r="S21" s="965"/>
    </row>
    <row r="22" spans="1:19" s="94" customFormat="1" ht="15.75" customHeight="1">
      <c r="A22" s="73"/>
      <c r="B22" s="618"/>
      <c r="C22" s="618" t="s">
        <v>683</v>
      </c>
      <c r="D22" s="618" t="s">
        <v>697</v>
      </c>
      <c r="E22" s="618" t="s">
        <v>698</v>
      </c>
      <c r="F22" s="618" t="s">
        <v>668</v>
      </c>
      <c r="G22" s="618" t="s">
        <v>686</v>
      </c>
      <c r="H22" s="621" t="s">
        <v>687</v>
      </c>
      <c r="I22" s="621" t="s">
        <v>688</v>
      </c>
      <c r="J22" s="622" t="s">
        <v>689</v>
      </c>
      <c r="K22" s="622" t="s">
        <v>690</v>
      </c>
      <c r="L22" s="623" t="s">
        <v>691</v>
      </c>
      <c r="M22" s="619" t="s">
        <v>692</v>
      </c>
      <c r="N22" s="599" t="s">
        <v>654</v>
      </c>
      <c r="O22" s="618" t="s">
        <v>699</v>
      </c>
      <c r="P22" s="618" t="s">
        <v>694</v>
      </c>
      <c r="Q22" s="618" t="s">
        <v>655</v>
      </c>
      <c r="R22" s="618"/>
      <c r="S22" s="618"/>
    </row>
    <row r="23" spans="1:19" s="94" customFormat="1" ht="19.5" customHeight="1">
      <c r="A23" s="600" t="s">
        <v>665</v>
      </c>
      <c r="B23" s="626"/>
      <c r="C23" s="626">
        <v>257.31608094275742</v>
      </c>
      <c r="D23" s="626">
        <v>258.09471317463232</v>
      </c>
      <c r="E23" s="626">
        <v>258.04222111405647</v>
      </c>
      <c r="F23" s="626">
        <v>261.52856880396843</v>
      </c>
      <c r="G23" s="626">
        <v>262.04036639458286</v>
      </c>
      <c r="H23" s="626"/>
      <c r="I23" s="626"/>
      <c r="J23" s="626"/>
      <c r="K23" s="625"/>
      <c r="L23" s="625"/>
      <c r="M23" s="625"/>
      <c r="N23" s="625"/>
      <c r="O23" s="634"/>
      <c r="P23" s="634"/>
      <c r="Q23" s="625"/>
      <c r="R23" s="625"/>
      <c r="S23" s="625"/>
    </row>
    <row r="24" spans="1:19" s="94" customFormat="1" ht="15" customHeight="1">
      <c r="A24" s="3" t="s">
        <v>666</v>
      </c>
      <c r="B24" s="625"/>
      <c r="C24" s="625"/>
      <c r="D24" s="625">
        <v>264.94055274139782</v>
      </c>
      <c r="E24" s="625">
        <v>264.45885299322157</v>
      </c>
      <c r="F24" s="625">
        <v>267.51407505535843</v>
      </c>
      <c r="G24" s="625">
        <v>267.22398735217621</v>
      </c>
      <c r="H24" s="625">
        <v>273.07336334129462</v>
      </c>
      <c r="I24" s="625"/>
      <c r="J24" s="625"/>
      <c r="K24" s="625"/>
      <c r="L24" s="625"/>
      <c r="M24" s="625"/>
      <c r="N24" s="625"/>
      <c r="O24" s="634"/>
      <c r="P24" s="634"/>
      <c r="Q24" s="625"/>
      <c r="R24" s="625"/>
      <c r="S24" s="625"/>
    </row>
    <row r="25" spans="1:19" s="94" customFormat="1" ht="15" customHeight="1">
      <c r="A25" s="3" t="s">
        <v>667</v>
      </c>
      <c r="B25" s="625"/>
      <c r="C25" s="625"/>
      <c r="D25" s="625"/>
      <c r="E25" s="625">
        <v>249.32861210991837</v>
      </c>
      <c r="F25" s="625">
        <v>256.05787337165253</v>
      </c>
      <c r="G25" s="625">
        <v>254.93505332318486</v>
      </c>
      <c r="H25" s="625">
        <v>259.09831238025254</v>
      </c>
      <c r="I25" s="625">
        <v>258.51682108081155</v>
      </c>
      <c r="J25" s="625"/>
      <c r="K25" s="625"/>
      <c r="L25" s="625"/>
      <c r="M25" s="625"/>
      <c r="N25" s="625"/>
      <c r="O25" s="634"/>
      <c r="P25" s="634"/>
      <c r="Q25" s="625"/>
      <c r="R25" s="625"/>
      <c r="S25" s="625"/>
    </row>
    <row r="26" spans="1:19" s="94" customFormat="1" ht="15" customHeight="1">
      <c r="A26" s="3" t="s">
        <v>668</v>
      </c>
      <c r="B26" s="625"/>
      <c r="C26" s="625"/>
      <c r="D26" s="625"/>
      <c r="E26" s="625"/>
      <c r="F26" s="625">
        <v>252.19328364084933</v>
      </c>
      <c r="G26" s="625">
        <v>250.09668219299473</v>
      </c>
      <c r="H26" s="625">
        <v>251.52946816793965</v>
      </c>
      <c r="I26" s="625">
        <v>249.97785184990772</v>
      </c>
      <c r="J26" s="625">
        <v>246.44234534526655</v>
      </c>
      <c r="K26" s="625">
        <v>247.74635770714681</v>
      </c>
      <c r="L26" s="625"/>
      <c r="M26" s="625"/>
      <c r="N26" s="625"/>
      <c r="O26" s="634"/>
      <c r="P26" s="634"/>
      <c r="Q26" s="625"/>
      <c r="R26" s="625"/>
      <c r="S26" s="625"/>
    </row>
    <row r="27" spans="1:19" s="94" customFormat="1" ht="15" customHeight="1">
      <c r="A27" s="3" t="s">
        <v>669</v>
      </c>
      <c r="B27" s="625"/>
      <c r="C27" s="625"/>
      <c r="D27" s="625"/>
      <c r="E27" s="625"/>
      <c r="F27" s="625"/>
      <c r="G27" s="625"/>
      <c r="H27" s="625">
        <v>239.98296394034043</v>
      </c>
      <c r="I27" s="625">
        <v>240.01636797888861</v>
      </c>
      <c r="J27" s="625">
        <v>243.54884505536722</v>
      </c>
      <c r="K27" s="625">
        <v>245.13136138159106</v>
      </c>
      <c r="L27" s="625"/>
      <c r="M27" s="625"/>
      <c r="N27" s="625"/>
      <c r="O27" s="625"/>
      <c r="P27" s="625"/>
      <c r="Q27" s="625"/>
      <c r="R27" s="625"/>
      <c r="S27" s="625"/>
    </row>
    <row r="28" spans="1:19" s="94" customFormat="1" ht="15" customHeight="1">
      <c r="A28" s="3" t="s">
        <v>670</v>
      </c>
      <c r="B28" s="625"/>
      <c r="C28" s="625"/>
      <c r="D28" s="625"/>
      <c r="E28" s="625"/>
      <c r="F28" s="625"/>
      <c r="G28" s="625"/>
      <c r="H28" s="625">
        <v>246.41231347092091</v>
      </c>
      <c r="I28" s="625">
        <v>245.72386551534083</v>
      </c>
      <c r="J28" s="625">
        <v>249.1365056035275</v>
      </c>
      <c r="K28" s="625">
        <v>249.24673893073674</v>
      </c>
      <c r="L28" s="625">
        <v>246.1877641006798</v>
      </c>
      <c r="M28" s="625"/>
      <c r="N28" s="625"/>
      <c r="O28" s="625"/>
      <c r="P28" s="625"/>
      <c r="Q28" s="625"/>
      <c r="R28" s="625"/>
      <c r="S28" s="625"/>
    </row>
    <row r="29" spans="1:19" s="94" customFormat="1" ht="15" customHeight="1">
      <c r="A29" s="3" t="s">
        <v>695</v>
      </c>
      <c r="B29" s="625"/>
      <c r="C29" s="625"/>
      <c r="D29" s="625"/>
      <c r="E29" s="634"/>
      <c r="F29" s="634"/>
      <c r="G29" s="625"/>
      <c r="H29" s="625"/>
      <c r="I29" s="625">
        <v>242.20099209994493</v>
      </c>
      <c r="J29" s="625">
        <v>237.71978688223408</v>
      </c>
      <c r="K29" s="625">
        <v>239.18571919258079</v>
      </c>
      <c r="L29" s="625">
        <v>247.86697233782525</v>
      </c>
      <c r="M29" s="625">
        <v>245.54214281339944</v>
      </c>
      <c r="N29" s="625"/>
      <c r="O29" s="625"/>
      <c r="P29" s="625"/>
      <c r="Q29" s="625"/>
      <c r="R29" s="625"/>
      <c r="S29" s="625"/>
    </row>
    <row r="30" spans="1:19" s="94" customFormat="1" ht="15" customHeight="1">
      <c r="A30" s="3" t="s">
        <v>672</v>
      </c>
      <c r="B30" s="625"/>
      <c r="C30" s="625"/>
      <c r="D30" s="625"/>
      <c r="E30" s="634"/>
      <c r="F30" s="634"/>
      <c r="G30" s="625"/>
      <c r="H30" s="625"/>
      <c r="I30" s="625"/>
      <c r="J30" s="625">
        <v>231.7786934726123</v>
      </c>
      <c r="K30" s="625">
        <v>232.0044093330884</v>
      </c>
      <c r="L30" s="625">
        <v>241.15727496216201</v>
      </c>
      <c r="M30" s="625">
        <v>242.20711617367877</v>
      </c>
      <c r="N30" s="625">
        <v>241.01073462638777</v>
      </c>
      <c r="O30" s="625">
        <v>248.30056953885727</v>
      </c>
      <c r="P30" s="625"/>
      <c r="Q30" s="625"/>
      <c r="R30" s="625"/>
      <c r="S30" s="625"/>
    </row>
    <row r="31" spans="1:19" s="94" customFormat="1" ht="15" customHeight="1">
      <c r="A31" s="3" t="s">
        <v>677</v>
      </c>
      <c r="B31" s="625"/>
      <c r="C31" s="625"/>
      <c r="D31" s="625"/>
      <c r="E31" s="634"/>
      <c r="F31" s="634"/>
      <c r="G31" s="625"/>
      <c r="H31" s="625"/>
      <c r="I31" s="625"/>
      <c r="J31" s="625"/>
      <c r="K31" s="625"/>
      <c r="L31" s="625">
        <v>236.24489295993979</v>
      </c>
      <c r="M31" s="625">
        <v>236.24489295993979</v>
      </c>
      <c r="N31" s="625">
        <v>236.24489295993979</v>
      </c>
      <c r="O31" s="625">
        <v>242.93325634497779</v>
      </c>
      <c r="P31" s="625"/>
      <c r="Q31" s="625"/>
      <c r="R31" s="625"/>
      <c r="S31" s="625"/>
    </row>
    <row r="32" spans="1:19" s="94" customFormat="1" ht="15" customHeight="1">
      <c r="A32" s="3" t="s">
        <v>674</v>
      </c>
      <c r="B32" s="625"/>
      <c r="C32" s="625"/>
      <c r="D32" s="625"/>
      <c r="E32" s="634"/>
      <c r="F32" s="634"/>
      <c r="G32" s="625"/>
      <c r="H32" s="625"/>
      <c r="I32" s="625"/>
      <c r="J32" s="625"/>
      <c r="K32" s="625"/>
      <c r="L32" s="625">
        <v>229.46249413109601</v>
      </c>
      <c r="M32" s="625">
        <v>231.76443936767609</v>
      </c>
      <c r="N32" s="625">
        <v>233.76141993306123</v>
      </c>
      <c r="O32" s="625">
        <v>236.59839442762546</v>
      </c>
      <c r="P32" s="625">
        <v>244.25868087451772</v>
      </c>
      <c r="Q32" s="625"/>
      <c r="R32" s="625"/>
      <c r="S32" s="625"/>
    </row>
    <row r="33" spans="1:19" s="94" customFormat="1" ht="15" customHeight="1">
      <c r="A33" s="3" t="s">
        <v>675</v>
      </c>
      <c r="B33" s="625"/>
      <c r="C33" s="625"/>
      <c r="D33" s="625"/>
      <c r="E33" s="634"/>
      <c r="F33" s="634"/>
      <c r="G33" s="625"/>
      <c r="H33" s="625"/>
      <c r="I33" s="625"/>
      <c r="J33" s="625"/>
      <c r="K33" s="625"/>
      <c r="L33" s="625"/>
      <c r="M33" s="625">
        <v>245.48921550615466</v>
      </c>
      <c r="N33" s="625">
        <v>245.96594757148245</v>
      </c>
      <c r="O33" s="625">
        <v>246.56576771710652</v>
      </c>
      <c r="P33" s="625">
        <v>246.27580281771856</v>
      </c>
      <c r="Q33" s="625"/>
      <c r="R33" s="625"/>
      <c r="S33" s="625"/>
    </row>
    <row r="34" spans="1:19" s="94" customFormat="1" ht="15" customHeight="1">
      <c r="A34" s="3" t="s">
        <v>676</v>
      </c>
      <c r="B34" s="625"/>
      <c r="C34" s="625"/>
      <c r="D34" s="625"/>
      <c r="E34" s="634"/>
      <c r="F34" s="634"/>
      <c r="G34" s="625"/>
      <c r="H34" s="625"/>
      <c r="I34" s="625"/>
      <c r="J34" s="625"/>
      <c r="K34" s="625"/>
      <c r="L34" s="625"/>
      <c r="M34" s="625">
        <v>245.56770163512772</v>
      </c>
      <c r="N34" s="625">
        <v>242.89940123260902</v>
      </c>
      <c r="O34" s="625">
        <v>242.06430026890257</v>
      </c>
      <c r="P34" s="625">
        <v>240.11596660848798</v>
      </c>
      <c r="Q34" s="625">
        <v>240.90419621532243</v>
      </c>
      <c r="R34" s="625"/>
      <c r="S34" s="625"/>
    </row>
    <row r="35" spans="1:19" s="146" customFormat="1" ht="3.95" customHeight="1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635"/>
      <c r="N35" s="635"/>
      <c r="O35" s="64"/>
      <c r="P35" s="64"/>
      <c r="Q35" s="64"/>
      <c r="R35" s="64"/>
      <c r="S35" s="64"/>
    </row>
    <row r="36" spans="1:19" s="163" customFormat="1" ht="17.45" customHeight="1">
      <c r="A36" s="966" t="s">
        <v>700</v>
      </c>
      <c r="B36" s="966"/>
      <c r="C36" s="966"/>
      <c r="D36" s="966"/>
      <c r="E36" s="966"/>
      <c r="F36" s="966"/>
      <c r="G36" s="966"/>
      <c r="H36" s="966"/>
      <c r="I36" s="966"/>
      <c r="J36" s="966"/>
      <c r="K36" s="966"/>
      <c r="L36" s="966"/>
      <c r="M36" s="966"/>
      <c r="N36" s="966"/>
      <c r="O36" s="966"/>
      <c r="P36" s="966"/>
      <c r="Q36" s="966"/>
      <c r="R36" s="966"/>
      <c r="S36" s="966"/>
    </row>
    <row r="37" spans="1:19" ht="12.75">
      <c r="A37" s="856"/>
      <c r="B37" s="856"/>
      <c r="C37" s="856"/>
      <c r="D37" s="856"/>
      <c r="E37" s="856"/>
      <c r="F37" s="856"/>
      <c r="G37" s="856"/>
      <c r="H37" s="856"/>
      <c r="I37" s="856"/>
      <c r="J37" s="856"/>
      <c r="K37" s="856"/>
      <c r="L37" s="856"/>
      <c r="M37" s="856"/>
      <c r="N37" s="856"/>
      <c r="O37" s="856"/>
      <c r="P37" s="856"/>
      <c r="Q37" s="856"/>
      <c r="R37" s="856"/>
      <c r="S37" s="856"/>
    </row>
  </sheetData>
  <mergeCells count="7">
    <mergeCell ref="B21:S21"/>
    <mergeCell ref="A36:S36"/>
    <mergeCell ref="A2:S2"/>
    <mergeCell ref="A3:S3"/>
    <mergeCell ref="A4:S4"/>
    <mergeCell ref="B6:C6"/>
    <mergeCell ref="E6:S6"/>
  </mergeCells>
  <hyperlinks>
    <hyperlink ref="S1" location="Indice!A1" display="VOLVER"/>
  </hyperlinks>
  <printOptions horizontalCentered="1" verticalCentered="1"/>
  <pageMargins left="0.75" right="0.75" top="0.78740157480314965" bottom="0.78740157480314965" header="0" footer="0"/>
  <pageSetup paperSize="9" pageOrder="overThenDown" orientation="landscape" blackAndWhite="1" verticalDpi="180" r:id="rId1"/>
  <headerFooter alignWithMargins="0"/>
  <rowBreaks count="1" manualBreakCount="1">
    <brk id="36" max="65535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showGridLines="0" topLeftCell="A31" zoomScaleNormal="100" workbookViewId="0">
      <selection activeCell="A40" sqref="A40"/>
    </sheetView>
  </sheetViews>
  <sheetFormatPr baseColWidth="10" defaultColWidth="11.42578125" defaultRowHeight="12"/>
  <cols>
    <col min="1" max="1" width="13" style="74" customWidth="1"/>
    <col min="2" max="17" width="10" style="74" customWidth="1"/>
    <col min="18" max="256" width="11.42578125" style="74"/>
    <col min="257" max="257" width="13" style="74" customWidth="1"/>
    <col min="258" max="273" width="10" style="74" customWidth="1"/>
    <col min="274" max="512" width="11.42578125" style="74"/>
    <col min="513" max="513" width="13" style="74" customWidth="1"/>
    <col min="514" max="529" width="10" style="74" customWidth="1"/>
    <col min="530" max="768" width="11.42578125" style="74"/>
    <col min="769" max="769" width="13" style="74" customWidth="1"/>
    <col min="770" max="785" width="10" style="74" customWidth="1"/>
    <col min="786" max="1024" width="11.42578125" style="74"/>
    <col min="1025" max="1025" width="13" style="74" customWidth="1"/>
    <col min="1026" max="1041" width="10" style="74" customWidth="1"/>
    <col min="1042" max="1280" width="11.42578125" style="74"/>
    <col min="1281" max="1281" width="13" style="74" customWidth="1"/>
    <col min="1282" max="1297" width="10" style="74" customWidth="1"/>
    <col min="1298" max="1536" width="11.42578125" style="74"/>
    <col min="1537" max="1537" width="13" style="74" customWidth="1"/>
    <col min="1538" max="1553" width="10" style="74" customWidth="1"/>
    <col min="1554" max="1792" width="11.42578125" style="74"/>
    <col min="1793" max="1793" width="13" style="74" customWidth="1"/>
    <col min="1794" max="1809" width="10" style="74" customWidth="1"/>
    <col min="1810" max="2048" width="11.42578125" style="74"/>
    <col min="2049" max="2049" width="13" style="74" customWidth="1"/>
    <col min="2050" max="2065" width="10" style="74" customWidth="1"/>
    <col min="2066" max="2304" width="11.42578125" style="74"/>
    <col min="2305" max="2305" width="13" style="74" customWidth="1"/>
    <col min="2306" max="2321" width="10" style="74" customWidth="1"/>
    <col min="2322" max="2560" width="11.42578125" style="74"/>
    <col min="2561" max="2561" width="13" style="74" customWidth="1"/>
    <col min="2562" max="2577" width="10" style="74" customWidth="1"/>
    <col min="2578" max="2816" width="11.42578125" style="74"/>
    <col min="2817" max="2817" width="13" style="74" customWidth="1"/>
    <col min="2818" max="2833" width="10" style="74" customWidth="1"/>
    <col min="2834" max="3072" width="11.42578125" style="74"/>
    <col min="3073" max="3073" width="13" style="74" customWidth="1"/>
    <col min="3074" max="3089" width="10" style="74" customWidth="1"/>
    <col min="3090" max="3328" width="11.42578125" style="74"/>
    <col min="3329" max="3329" width="13" style="74" customWidth="1"/>
    <col min="3330" max="3345" width="10" style="74" customWidth="1"/>
    <col min="3346" max="3584" width="11.42578125" style="74"/>
    <col min="3585" max="3585" width="13" style="74" customWidth="1"/>
    <col min="3586" max="3601" width="10" style="74" customWidth="1"/>
    <col min="3602" max="3840" width="11.42578125" style="74"/>
    <col min="3841" max="3841" width="13" style="74" customWidth="1"/>
    <col min="3842" max="3857" width="10" style="74" customWidth="1"/>
    <col min="3858" max="4096" width="11.42578125" style="74"/>
    <col min="4097" max="4097" width="13" style="74" customWidth="1"/>
    <col min="4098" max="4113" width="10" style="74" customWidth="1"/>
    <col min="4114" max="4352" width="11.42578125" style="74"/>
    <col min="4353" max="4353" width="13" style="74" customWidth="1"/>
    <col min="4354" max="4369" width="10" style="74" customWidth="1"/>
    <col min="4370" max="4608" width="11.42578125" style="74"/>
    <col min="4609" max="4609" width="13" style="74" customWidth="1"/>
    <col min="4610" max="4625" width="10" style="74" customWidth="1"/>
    <col min="4626" max="4864" width="11.42578125" style="74"/>
    <col min="4865" max="4865" width="13" style="74" customWidth="1"/>
    <col min="4866" max="4881" width="10" style="74" customWidth="1"/>
    <col min="4882" max="5120" width="11.42578125" style="74"/>
    <col min="5121" max="5121" width="13" style="74" customWidth="1"/>
    <col min="5122" max="5137" width="10" style="74" customWidth="1"/>
    <col min="5138" max="5376" width="11.42578125" style="74"/>
    <col min="5377" max="5377" width="13" style="74" customWidth="1"/>
    <col min="5378" max="5393" width="10" style="74" customWidth="1"/>
    <col min="5394" max="5632" width="11.42578125" style="74"/>
    <col min="5633" max="5633" width="13" style="74" customWidth="1"/>
    <col min="5634" max="5649" width="10" style="74" customWidth="1"/>
    <col min="5650" max="5888" width="11.42578125" style="74"/>
    <col min="5889" max="5889" width="13" style="74" customWidth="1"/>
    <col min="5890" max="5905" width="10" style="74" customWidth="1"/>
    <col min="5906" max="6144" width="11.42578125" style="74"/>
    <col min="6145" max="6145" width="13" style="74" customWidth="1"/>
    <col min="6146" max="6161" width="10" style="74" customWidth="1"/>
    <col min="6162" max="6400" width="11.42578125" style="74"/>
    <col min="6401" max="6401" width="13" style="74" customWidth="1"/>
    <col min="6402" max="6417" width="10" style="74" customWidth="1"/>
    <col min="6418" max="6656" width="11.42578125" style="74"/>
    <col min="6657" max="6657" width="13" style="74" customWidth="1"/>
    <col min="6658" max="6673" width="10" style="74" customWidth="1"/>
    <col min="6674" max="6912" width="11.42578125" style="74"/>
    <col min="6913" max="6913" width="13" style="74" customWidth="1"/>
    <col min="6914" max="6929" width="10" style="74" customWidth="1"/>
    <col min="6930" max="7168" width="11.42578125" style="74"/>
    <col min="7169" max="7169" width="13" style="74" customWidth="1"/>
    <col min="7170" max="7185" width="10" style="74" customWidth="1"/>
    <col min="7186" max="7424" width="11.42578125" style="74"/>
    <col min="7425" max="7425" width="13" style="74" customWidth="1"/>
    <col min="7426" max="7441" width="10" style="74" customWidth="1"/>
    <col min="7442" max="7680" width="11.42578125" style="74"/>
    <col min="7681" max="7681" width="13" style="74" customWidth="1"/>
    <col min="7682" max="7697" width="10" style="74" customWidth="1"/>
    <col min="7698" max="7936" width="11.42578125" style="74"/>
    <col min="7937" max="7937" width="13" style="74" customWidth="1"/>
    <col min="7938" max="7953" width="10" style="74" customWidth="1"/>
    <col min="7954" max="8192" width="11.42578125" style="74"/>
    <col min="8193" max="8193" width="13" style="74" customWidth="1"/>
    <col min="8194" max="8209" width="10" style="74" customWidth="1"/>
    <col min="8210" max="8448" width="11.42578125" style="74"/>
    <col min="8449" max="8449" width="13" style="74" customWidth="1"/>
    <col min="8450" max="8465" width="10" style="74" customWidth="1"/>
    <col min="8466" max="8704" width="11.42578125" style="74"/>
    <col min="8705" max="8705" width="13" style="74" customWidth="1"/>
    <col min="8706" max="8721" width="10" style="74" customWidth="1"/>
    <col min="8722" max="8960" width="11.42578125" style="74"/>
    <col min="8961" max="8961" width="13" style="74" customWidth="1"/>
    <col min="8962" max="8977" width="10" style="74" customWidth="1"/>
    <col min="8978" max="9216" width="11.42578125" style="74"/>
    <col min="9217" max="9217" width="13" style="74" customWidth="1"/>
    <col min="9218" max="9233" width="10" style="74" customWidth="1"/>
    <col min="9234" max="9472" width="11.42578125" style="74"/>
    <col min="9473" max="9473" width="13" style="74" customWidth="1"/>
    <col min="9474" max="9489" width="10" style="74" customWidth="1"/>
    <col min="9490" max="9728" width="11.42578125" style="74"/>
    <col min="9729" max="9729" width="13" style="74" customWidth="1"/>
    <col min="9730" max="9745" width="10" style="74" customWidth="1"/>
    <col min="9746" max="9984" width="11.42578125" style="74"/>
    <col min="9985" max="9985" width="13" style="74" customWidth="1"/>
    <col min="9986" max="10001" width="10" style="74" customWidth="1"/>
    <col min="10002" max="10240" width="11.42578125" style="74"/>
    <col min="10241" max="10241" width="13" style="74" customWidth="1"/>
    <col min="10242" max="10257" width="10" style="74" customWidth="1"/>
    <col min="10258" max="10496" width="11.42578125" style="74"/>
    <col min="10497" max="10497" width="13" style="74" customWidth="1"/>
    <col min="10498" max="10513" width="10" style="74" customWidth="1"/>
    <col min="10514" max="10752" width="11.42578125" style="74"/>
    <col min="10753" max="10753" width="13" style="74" customWidth="1"/>
    <col min="10754" max="10769" width="10" style="74" customWidth="1"/>
    <col min="10770" max="11008" width="11.42578125" style="74"/>
    <col min="11009" max="11009" width="13" style="74" customWidth="1"/>
    <col min="11010" max="11025" width="10" style="74" customWidth="1"/>
    <col min="11026" max="11264" width="11.42578125" style="74"/>
    <col min="11265" max="11265" width="13" style="74" customWidth="1"/>
    <col min="11266" max="11281" width="10" style="74" customWidth="1"/>
    <col min="11282" max="11520" width="11.42578125" style="74"/>
    <col min="11521" max="11521" width="13" style="74" customWidth="1"/>
    <col min="11522" max="11537" width="10" style="74" customWidth="1"/>
    <col min="11538" max="11776" width="11.42578125" style="74"/>
    <col min="11777" max="11777" width="13" style="74" customWidth="1"/>
    <col min="11778" max="11793" width="10" style="74" customWidth="1"/>
    <col min="11794" max="12032" width="11.42578125" style="74"/>
    <col min="12033" max="12033" width="13" style="74" customWidth="1"/>
    <col min="12034" max="12049" width="10" style="74" customWidth="1"/>
    <col min="12050" max="12288" width="11.42578125" style="74"/>
    <col min="12289" max="12289" width="13" style="74" customWidth="1"/>
    <col min="12290" max="12305" width="10" style="74" customWidth="1"/>
    <col min="12306" max="12544" width="11.42578125" style="74"/>
    <col min="12545" max="12545" width="13" style="74" customWidth="1"/>
    <col min="12546" max="12561" width="10" style="74" customWidth="1"/>
    <col min="12562" max="12800" width="11.42578125" style="74"/>
    <col min="12801" max="12801" width="13" style="74" customWidth="1"/>
    <col min="12802" max="12817" width="10" style="74" customWidth="1"/>
    <col min="12818" max="13056" width="11.42578125" style="74"/>
    <col min="13057" max="13057" width="13" style="74" customWidth="1"/>
    <col min="13058" max="13073" width="10" style="74" customWidth="1"/>
    <col min="13074" max="13312" width="11.42578125" style="74"/>
    <col min="13313" max="13313" width="13" style="74" customWidth="1"/>
    <col min="13314" max="13329" width="10" style="74" customWidth="1"/>
    <col min="13330" max="13568" width="11.42578125" style="74"/>
    <col min="13569" max="13569" width="13" style="74" customWidth="1"/>
    <col min="13570" max="13585" width="10" style="74" customWidth="1"/>
    <col min="13586" max="13824" width="11.42578125" style="74"/>
    <col min="13825" max="13825" width="13" style="74" customWidth="1"/>
    <col min="13826" max="13841" width="10" style="74" customWidth="1"/>
    <col min="13842" max="14080" width="11.42578125" style="74"/>
    <col min="14081" max="14081" width="13" style="74" customWidth="1"/>
    <col min="14082" max="14097" width="10" style="74" customWidth="1"/>
    <col min="14098" max="14336" width="11.42578125" style="74"/>
    <col min="14337" max="14337" width="13" style="74" customWidth="1"/>
    <col min="14338" max="14353" width="10" style="74" customWidth="1"/>
    <col min="14354" max="14592" width="11.42578125" style="74"/>
    <col min="14593" max="14593" width="13" style="74" customWidth="1"/>
    <col min="14594" max="14609" width="10" style="74" customWidth="1"/>
    <col min="14610" max="14848" width="11.42578125" style="74"/>
    <col min="14849" max="14849" width="13" style="74" customWidth="1"/>
    <col min="14850" max="14865" width="10" style="74" customWidth="1"/>
    <col min="14866" max="15104" width="11.42578125" style="74"/>
    <col min="15105" max="15105" width="13" style="74" customWidth="1"/>
    <col min="15106" max="15121" width="10" style="74" customWidth="1"/>
    <col min="15122" max="15360" width="11.42578125" style="74"/>
    <col min="15361" max="15361" width="13" style="74" customWidth="1"/>
    <col min="15362" max="15377" width="10" style="74" customWidth="1"/>
    <col min="15378" max="15616" width="11.42578125" style="74"/>
    <col min="15617" max="15617" width="13" style="74" customWidth="1"/>
    <col min="15618" max="15633" width="10" style="74" customWidth="1"/>
    <col min="15634" max="15872" width="11.42578125" style="74"/>
    <col min="15873" max="15873" width="13" style="74" customWidth="1"/>
    <col min="15874" max="15889" width="10" style="74" customWidth="1"/>
    <col min="15890" max="16128" width="11.42578125" style="74"/>
    <col min="16129" max="16129" width="13" style="74" customWidth="1"/>
    <col min="16130" max="16145" width="10" style="74" customWidth="1"/>
    <col min="16146" max="16384" width="11.42578125" style="74"/>
  </cols>
  <sheetData>
    <row r="1" spans="1:17" s="636" customFormat="1" ht="14.25" customHeight="1">
      <c r="A1" s="31" t="s">
        <v>701</v>
      </c>
      <c r="Q1" s="835" t="s">
        <v>1002</v>
      </c>
    </row>
    <row r="2" spans="1:17" s="637" customFormat="1" ht="16.5" customHeight="1">
      <c r="A2" s="881" t="s">
        <v>702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1"/>
      <c r="P2" s="881"/>
    </row>
    <row r="3" spans="1:17" s="595" customFormat="1" ht="15.75" customHeight="1">
      <c r="A3" s="961" t="s">
        <v>646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</row>
    <row r="4" spans="1:17" s="636" customFormat="1" ht="14.25" customHeight="1">
      <c r="A4" s="967" t="s">
        <v>703</v>
      </c>
      <c r="B4" s="967"/>
      <c r="C4" s="967"/>
      <c r="D4" s="967"/>
      <c r="E4" s="967"/>
      <c r="F4" s="967"/>
      <c r="G4" s="967"/>
      <c r="H4" s="967"/>
      <c r="I4" s="967"/>
      <c r="J4" s="967"/>
      <c r="K4" s="967"/>
      <c r="L4" s="967"/>
      <c r="M4" s="967"/>
      <c r="N4" s="967"/>
      <c r="O4" s="967"/>
      <c r="P4" s="967"/>
    </row>
    <row r="5" spans="1:17" s="94" customFormat="1" ht="12" customHeight="1">
      <c r="A5" s="609"/>
      <c r="B5" s="611"/>
      <c r="C5" s="611"/>
      <c r="D5" s="611"/>
      <c r="E5" s="611"/>
      <c r="F5" s="611"/>
      <c r="G5" s="611"/>
      <c r="H5" s="611"/>
      <c r="I5" s="611"/>
      <c r="J5" s="611"/>
      <c r="K5" s="611"/>
      <c r="L5" s="612"/>
      <c r="M5" s="612"/>
      <c r="N5" s="612"/>
      <c r="O5" s="612"/>
      <c r="Q5" s="613" t="s">
        <v>648</v>
      </c>
    </row>
    <row r="6" spans="1:17" s="163" customFormat="1" ht="14.25" customHeight="1">
      <c r="A6" s="614"/>
      <c r="B6" s="902" t="s">
        <v>704</v>
      </c>
      <c r="C6" s="902"/>
      <c r="D6" s="638"/>
      <c r="E6" s="968" t="s">
        <v>705</v>
      </c>
      <c r="F6" s="968"/>
      <c r="G6" s="968"/>
      <c r="H6" s="968"/>
      <c r="I6" s="968"/>
      <c r="J6" s="968"/>
      <c r="K6" s="968"/>
      <c r="L6" s="968"/>
      <c r="M6" s="968"/>
      <c r="N6" s="968"/>
      <c r="O6" s="968"/>
      <c r="P6" s="968"/>
      <c r="Q6" s="968"/>
    </row>
    <row r="7" spans="1:17" s="163" customFormat="1" ht="13.5" customHeight="1">
      <c r="A7" s="67"/>
      <c r="B7" s="618" t="s">
        <v>706</v>
      </c>
      <c r="C7" s="618" t="s">
        <v>707</v>
      </c>
      <c r="E7" s="618" t="s">
        <v>683</v>
      </c>
      <c r="F7" s="619" t="s">
        <v>684</v>
      </c>
      <c r="G7" s="620" t="s">
        <v>685</v>
      </c>
      <c r="H7" s="618" t="s">
        <v>668</v>
      </c>
      <c r="I7" s="618" t="s">
        <v>686</v>
      </c>
      <c r="J7" s="618" t="s">
        <v>687</v>
      </c>
      <c r="K7" s="618" t="s">
        <v>708</v>
      </c>
      <c r="L7" s="619" t="s">
        <v>689</v>
      </c>
      <c r="M7" s="619" t="s">
        <v>709</v>
      </c>
      <c r="N7" s="619" t="s">
        <v>710</v>
      </c>
      <c r="O7" s="619" t="s">
        <v>692</v>
      </c>
      <c r="P7" s="619" t="s">
        <v>711</v>
      </c>
      <c r="Q7" s="619"/>
    </row>
    <row r="8" spans="1:17" s="94" customFormat="1" ht="14.25" customHeight="1">
      <c r="A8" s="600" t="s">
        <v>665</v>
      </c>
      <c r="B8" s="639">
        <v>206.59090909090909</v>
      </c>
      <c r="C8" s="88"/>
      <c r="D8" s="640"/>
      <c r="E8" s="641">
        <v>222.45049999999998</v>
      </c>
      <c r="F8" s="641">
        <v>222.59523809523805</v>
      </c>
      <c r="G8" s="641">
        <v>222.59523809523805</v>
      </c>
      <c r="H8" s="641"/>
      <c r="I8" s="641"/>
      <c r="J8" s="641"/>
      <c r="K8" s="641">
        <v>218.5</v>
      </c>
      <c r="L8" s="641">
        <v>218.5</v>
      </c>
      <c r="M8" s="641"/>
      <c r="N8" s="641"/>
      <c r="O8" s="641"/>
      <c r="P8" s="601"/>
      <c r="Q8" s="74"/>
    </row>
    <row r="9" spans="1:17" s="94" customFormat="1" ht="14.25" customHeight="1">
      <c r="A9" s="3" t="s">
        <v>666</v>
      </c>
      <c r="B9" s="88">
        <v>213.5</v>
      </c>
      <c r="C9" s="88"/>
      <c r="D9" s="640"/>
      <c r="E9" s="641"/>
      <c r="F9" s="641">
        <v>227.81125</v>
      </c>
      <c r="G9" s="641">
        <v>226.97624705882353</v>
      </c>
      <c r="H9" s="641"/>
      <c r="I9" s="641"/>
      <c r="J9" s="641">
        <v>202.76</v>
      </c>
      <c r="K9" s="641">
        <v>220.95672222222225</v>
      </c>
      <c r="L9" s="641">
        <v>219.26782631578953</v>
      </c>
      <c r="M9" s="641">
        <v>204.63493333333335</v>
      </c>
      <c r="N9" s="641">
        <v>202.76</v>
      </c>
      <c r="O9" s="641"/>
      <c r="P9" s="601"/>
      <c r="Q9" s="74"/>
    </row>
    <row r="10" spans="1:17" s="94" customFormat="1" ht="14.25" customHeight="1">
      <c r="A10" s="3" t="s">
        <v>667</v>
      </c>
      <c r="B10" s="88">
        <v>228.05555555555554</v>
      </c>
      <c r="C10" s="88"/>
      <c r="D10" s="640"/>
      <c r="E10" s="641"/>
      <c r="F10" s="641"/>
      <c r="G10" s="641">
        <v>207.49674500000006</v>
      </c>
      <c r="H10" s="641"/>
      <c r="I10" s="641"/>
      <c r="J10" s="641"/>
      <c r="K10" s="641">
        <v>216.45984761904759</v>
      </c>
      <c r="L10" s="641">
        <v>204.91792380952393</v>
      </c>
      <c r="M10" s="641">
        <v>203.77519047619055</v>
      </c>
      <c r="N10" s="641"/>
      <c r="O10" s="641"/>
      <c r="P10" s="601"/>
      <c r="Q10" s="74"/>
    </row>
    <row r="11" spans="1:17" s="94" customFormat="1" ht="14.25" customHeight="1">
      <c r="A11" s="3" t="s">
        <v>668</v>
      </c>
      <c r="B11" s="88">
        <v>226.05263157894737</v>
      </c>
      <c r="C11" s="88"/>
      <c r="D11" s="640"/>
      <c r="E11" s="641"/>
      <c r="F11" s="641"/>
      <c r="G11" s="641"/>
      <c r="H11" s="641">
        <v>190.96856666666667</v>
      </c>
      <c r="I11" s="641">
        <v>221.87760000000003</v>
      </c>
      <c r="J11" s="641">
        <v>219.41885000000002</v>
      </c>
      <c r="K11" s="641">
        <v>213.412125</v>
      </c>
      <c r="L11" s="641">
        <v>213.7543</v>
      </c>
      <c r="M11" s="641">
        <v>212.67245</v>
      </c>
      <c r="N11" s="641">
        <v>198.37940000000003</v>
      </c>
      <c r="O11" s="641">
        <v>220.69740000000004</v>
      </c>
      <c r="P11" s="601">
        <v>212.82940000000002</v>
      </c>
    </row>
    <row r="12" spans="1:17" s="94" customFormat="1" ht="14.25" customHeight="1">
      <c r="A12" s="3" t="s">
        <v>669</v>
      </c>
      <c r="B12" s="88">
        <v>215.95238095238096</v>
      </c>
      <c r="C12" s="88"/>
      <c r="D12" s="640"/>
      <c r="E12" s="641"/>
      <c r="F12" s="641"/>
      <c r="G12" s="641"/>
      <c r="H12" s="641"/>
      <c r="I12" s="641">
        <v>140.18249999999995</v>
      </c>
      <c r="J12" s="641"/>
      <c r="K12" s="641"/>
      <c r="L12" s="641"/>
      <c r="M12" s="641"/>
      <c r="N12" s="641">
        <v>151.04227272727269</v>
      </c>
      <c r="O12" s="641"/>
      <c r="P12" s="601"/>
    </row>
    <row r="13" spans="1:17" s="94" customFormat="1" ht="14.25" customHeight="1">
      <c r="A13" s="3" t="s">
        <v>670</v>
      </c>
      <c r="B13" s="88">
        <v>206.84210526315789</v>
      </c>
      <c r="C13" s="88"/>
      <c r="D13" s="642"/>
      <c r="E13" s="643"/>
      <c r="F13" s="643"/>
      <c r="G13" s="643"/>
      <c r="H13" s="643"/>
      <c r="I13" s="641"/>
      <c r="J13" s="641"/>
      <c r="K13" s="641"/>
      <c r="L13" s="641"/>
      <c r="M13" s="641"/>
      <c r="N13" s="641">
        <v>150.44749999999999</v>
      </c>
      <c r="O13" s="641"/>
      <c r="P13" s="601"/>
    </row>
    <row r="14" spans="1:17" s="94" customFormat="1" ht="14.25" customHeight="1">
      <c r="A14" s="3" t="s">
        <v>695</v>
      </c>
      <c r="B14" s="88">
        <v>197.69565217391303</v>
      </c>
      <c r="C14" s="88"/>
      <c r="D14" s="642"/>
      <c r="E14" s="643"/>
      <c r="F14" s="643"/>
      <c r="G14" s="643"/>
      <c r="H14" s="643"/>
      <c r="I14" s="641"/>
      <c r="J14" s="641"/>
      <c r="K14" s="641">
        <v>127.78376190476195</v>
      </c>
      <c r="L14" s="641">
        <v>151.459</v>
      </c>
      <c r="M14" s="641">
        <v>213.4195</v>
      </c>
      <c r="N14" s="641">
        <v>148.29307826086958</v>
      </c>
      <c r="O14" s="641">
        <v>220.69740000000004</v>
      </c>
      <c r="P14" s="601"/>
    </row>
    <row r="15" spans="1:17" s="94" customFormat="1" ht="14.25" customHeight="1">
      <c r="A15" s="3" t="s">
        <v>672</v>
      </c>
      <c r="B15" s="88">
        <v>203.6</v>
      </c>
      <c r="C15" s="88"/>
      <c r="D15" s="642"/>
      <c r="E15" s="643"/>
      <c r="F15" s="643"/>
      <c r="G15" s="644"/>
      <c r="H15" s="644"/>
      <c r="I15" s="645"/>
      <c r="J15" s="645"/>
      <c r="K15" s="641"/>
      <c r="L15" s="641"/>
      <c r="M15" s="641"/>
      <c r="N15" s="641">
        <v>131.64238095238096</v>
      </c>
      <c r="O15" s="641"/>
      <c r="P15" s="601"/>
    </row>
    <row r="16" spans="1:17" s="94" customFormat="1" ht="14.25" customHeight="1">
      <c r="A16" s="3" t="s">
        <v>673</v>
      </c>
      <c r="B16" s="88">
        <v>198.45</v>
      </c>
      <c r="C16" s="88"/>
      <c r="D16" s="642"/>
      <c r="E16" s="643"/>
      <c r="F16" s="643"/>
      <c r="G16" s="644"/>
      <c r="H16" s="644"/>
      <c r="I16" s="645"/>
      <c r="J16" s="645"/>
      <c r="K16" s="641"/>
      <c r="L16" s="641"/>
      <c r="M16" s="641">
        <v>125.06842105263159</v>
      </c>
      <c r="N16" s="641">
        <v>128.12523809523807</v>
      </c>
      <c r="O16" s="641">
        <v>129.15749999999997</v>
      </c>
      <c r="P16" s="601"/>
    </row>
    <row r="17" spans="1:20" s="94" customFormat="1" ht="14.25" customHeight="1">
      <c r="A17" s="3" t="s">
        <v>674</v>
      </c>
      <c r="B17" s="88">
        <v>191.21052631578948</v>
      </c>
      <c r="C17" s="88"/>
      <c r="D17" s="642"/>
      <c r="E17" s="643"/>
      <c r="F17" s="643"/>
      <c r="G17" s="644"/>
      <c r="H17" s="644"/>
      <c r="I17" s="645"/>
      <c r="J17" s="645"/>
      <c r="K17" s="646"/>
      <c r="L17" s="646"/>
      <c r="M17" s="641"/>
      <c r="N17" s="641">
        <v>132.94549090909092</v>
      </c>
      <c r="O17" s="641">
        <v>132.89945217391306</v>
      </c>
      <c r="P17" s="601"/>
    </row>
    <row r="18" spans="1:20" s="94" customFormat="1" ht="14.25" customHeight="1">
      <c r="A18" s="3" t="s">
        <v>675</v>
      </c>
      <c r="B18" s="88">
        <v>187.44444444444446</v>
      </c>
      <c r="C18" s="88"/>
      <c r="D18" s="642"/>
      <c r="E18" s="643"/>
      <c r="F18" s="643"/>
      <c r="G18" s="644"/>
      <c r="H18" s="644"/>
      <c r="I18" s="645"/>
      <c r="J18" s="645"/>
      <c r="K18" s="646"/>
      <c r="L18" s="646"/>
      <c r="M18" s="641"/>
      <c r="N18" s="641"/>
      <c r="O18" s="641">
        <v>137.10874444444443</v>
      </c>
      <c r="P18" s="601"/>
    </row>
    <row r="19" spans="1:20" s="94" customFormat="1" ht="14.25" customHeight="1">
      <c r="A19" s="607" t="s">
        <v>676</v>
      </c>
      <c r="B19" s="647">
        <v>196.78947368421052</v>
      </c>
      <c r="C19" s="647"/>
      <c r="D19" s="648"/>
      <c r="E19" s="648"/>
      <c r="F19" s="648"/>
      <c r="G19" s="649"/>
      <c r="H19" s="649"/>
      <c r="I19" s="650"/>
      <c r="J19" s="650"/>
      <c r="K19" s="650"/>
      <c r="L19" s="650">
        <v>150.80333333333334</v>
      </c>
      <c r="M19" s="651"/>
      <c r="N19" s="651"/>
      <c r="O19" s="651"/>
      <c r="P19" s="652">
        <v>136.26764705882354</v>
      </c>
      <c r="Q19" s="125"/>
    </row>
    <row r="20" spans="1:20" s="163" customFormat="1" ht="14.25" customHeight="1">
      <c r="A20" s="31" t="s">
        <v>712</v>
      </c>
      <c r="B20" s="88"/>
      <c r="C20" s="88"/>
      <c r="D20" s="642"/>
      <c r="E20" s="642"/>
      <c r="F20" s="642"/>
      <c r="G20" s="653"/>
      <c r="H20" s="653"/>
      <c r="I20" s="654"/>
      <c r="J20" s="654"/>
      <c r="K20" s="654"/>
      <c r="L20" s="654"/>
      <c r="M20" s="640"/>
      <c r="N20" s="640"/>
      <c r="O20" s="640"/>
      <c r="P20" s="640"/>
      <c r="Q20" s="655"/>
    </row>
    <row r="21" spans="1:20" s="163" customFormat="1" ht="16.5" customHeight="1">
      <c r="A21" s="881" t="s">
        <v>713</v>
      </c>
      <c r="B21" s="881"/>
      <c r="C21" s="881"/>
      <c r="D21" s="881"/>
      <c r="E21" s="881"/>
      <c r="F21" s="881"/>
      <c r="G21" s="881"/>
      <c r="H21" s="881"/>
      <c r="I21" s="881"/>
      <c r="J21" s="881"/>
      <c r="K21" s="881"/>
      <c r="L21" s="881"/>
      <c r="M21" s="881"/>
      <c r="N21" s="881"/>
      <c r="O21" s="881"/>
      <c r="P21" s="881"/>
      <c r="Q21" s="881"/>
    </row>
    <row r="22" spans="1:20" s="94" customFormat="1" ht="15.75" customHeight="1">
      <c r="A22" s="961" t="s">
        <v>646</v>
      </c>
      <c r="B22" s="961"/>
      <c r="C22" s="961"/>
      <c r="D22" s="961"/>
      <c r="E22" s="961"/>
      <c r="F22" s="961"/>
      <c r="G22" s="961"/>
      <c r="H22" s="961"/>
      <c r="I22" s="961"/>
      <c r="J22" s="961"/>
      <c r="K22" s="961"/>
      <c r="L22" s="961"/>
      <c r="M22" s="961"/>
      <c r="N22" s="961"/>
      <c r="O22" s="961"/>
      <c r="P22" s="961"/>
      <c r="Q22" s="961"/>
    </row>
    <row r="23" spans="1:20" s="163" customFormat="1" ht="14.25" customHeight="1">
      <c r="A23" s="967" t="s">
        <v>714</v>
      </c>
      <c r="B23" s="967"/>
      <c r="C23" s="967"/>
      <c r="D23" s="967"/>
      <c r="E23" s="967"/>
      <c r="F23" s="967"/>
      <c r="G23" s="967"/>
      <c r="H23" s="967"/>
      <c r="I23" s="967"/>
      <c r="J23" s="967"/>
      <c r="K23" s="967"/>
      <c r="L23" s="967"/>
      <c r="M23" s="967"/>
      <c r="N23" s="967"/>
      <c r="O23" s="967"/>
      <c r="P23" s="967"/>
      <c r="Q23" s="967"/>
    </row>
    <row r="24" spans="1:20" s="163" customFormat="1" ht="12" customHeight="1">
      <c r="A24" s="609"/>
      <c r="B24" s="609"/>
      <c r="C24" s="609"/>
      <c r="D24" s="611"/>
      <c r="E24" s="611"/>
      <c r="F24" s="611"/>
      <c r="G24" s="611"/>
      <c r="H24" s="611"/>
      <c r="I24" s="611"/>
      <c r="J24" s="611"/>
      <c r="K24" s="611"/>
      <c r="L24" s="611"/>
      <c r="M24" s="612"/>
      <c r="N24" s="612"/>
      <c r="O24" s="94"/>
      <c r="P24" s="94"/>
      <c r="Q24" s="613" t="s">
        <v>648</v>
      </c>
    </row>
    <row r="25" spans="1:20" s="94" customFormat="1" ht="14.25" customHeight="1">
      <c r="A25" s="614"/>
      <c r="B25" s="902" t="s">
        <v>704</v>
      </c>
      <c r="C25" s="902"/>
      <c r="D25" s="656"/>
      <c r="E25" s="902" t="s">
        <v>715</v>
      </c>
      <c r="F25" s="902"/>
      <c r="G25" s="902"/>
      <c r="H25" s="902"/>
      <c r="I25" s="902"/>
      <c r="J25" s="902"/>
      <c r="K25" s="902"/>
      <c r="L25" s="902"/>
      <c r="M25" s="902"/>
      <c r="N25" s="902"/>
      <c r="O25" s="902"/>
      <c r="P25" s="902"/>
      <c r="Q25" s="902"/>
    </row>
    <row r="26" spans="1:20" s="163" customFormat="1" ht="13.5" customHeight="1">
      <c r="A26" s="67"/>
      <c r="B26" s="618" t="s">
        <v>681</v>
      </c>
      <c r="C26" s="618" t="s">
        <v>682</v>
      </c>
      <c r="D26" s="657" t="s">
        <v>683</v>
      </c>
      <c r="E26" s="618" t="s">
        <v>716</v>
      </c>
      <c r="F26" s="620" t="s">
        <v>685</v>
      </c>
      <c r="G26" s="618" t="s">
        <v>668</v>
      </c>
      <c r="H26" s="618" t="s">
        <v>717</v>
      </c>
      <c r="I26" s="618" t="s">
        <v>718</v>
      </c>
      <c r="J26" s="618" t="s">
        <v>708</v>
      </c>
      <c r="K26" s="658" t="s">
        <v>719</v>
      </c>
      <c r="L26" s="658" t="s">
        <v>720</v>
      </c>
      <c r="M26" s="658" t="s">
        <v>674</v>
      </c>
      <c r="N26" s="658" t="s">
        <v>675</v>
      </c>
      <c r="O26" s="658" t="s">
        <v>676</v>
      </c>
      <c r="P26" s="618" t="s">
        <v>721</v>
      </c>
      <c r="Q26" s="618" t="s">
        <v>722</v>
      </c>
      <c r="T26" s="163" t="e">
        <v>#DIV/0!</v>
      </c>
    </row>
    <row r="27" spans="1:20" s="94" customFormat="1" ht="14.25" customHeight="1">
      <c r="A27" s="600" t="s">
        <v>665</v>
      </c>
      <c r="B27" s="639">
        <v>224.77272727272728</v>
      </c>
      <c r="C27" s="88">
        <v>218.72727272727272</v>
      </c>
      <c r="D27" s="659">
        <v>220.43076893298164</v>
      </c>
      <c r="E27" s="640">
        <v>226.39655770531587</v>
      </c>
      <c r="F27" s="640">
        <v>223.21508458865256</v>
      </c>
      <c r="G27" s="640">
        <v>221.02276986231755</v>
      </c>
      <c r="H27" s="640">
        <v>221.73339632297939</v>
      </c>
      <c r="I27" s="640">
        <v>220.10487913861658</v>
      </c>
      <c r="J27" s="640">
        <v>211.59881219524542</v>
      </c>
      <c r="K27" s="640"/>
      <c r="L27" s="640"/>
      <c r="M27" s="640"/>
      <c r="N27" s="640"/>
      <c r="O27" s="640"/>
      <c r="P27" s="640"/>
      <c r="Q27" s="640"/>
      <c r="T27" s="94" t="e">
        <v>#DIV/0!</v>
      </c>
    </row>
    <row r="28" spans="1:20" s="94" customFormat="1" ht="14.25" customHeight="1">
      <c r="A28" s="3" t="s">
        <v>666</v>
      </c>
      <c r="B28" s="88">
        <v>228.95</v>
      </c>
      <c r="C28" s="88">
        <v>223.85</v>
      </c>
      <c r="D28" s="659"/>
      <c r="E28" s="640">
        <v>240.04960434628558</v>
      </c>
      <c r="F28" s="640">
        <v>228.50103357698083</v>
      </c>
      <c r="G28" s="640">
        <v>224.87768499271678</v>
      </c>
      <c r="H28" s="640">
        <v>226.78387310398355</v>
      </c>
      <c r="I28" s="640">
        <v>210.94368124375922</v>
      </c>
      <c r="J28" s="640">
        <v>209.58000341193917</v>
      </c>
      <c r="K28" s="640"/>
      <c r="L28" s="640"/>
      <c r="M28" s="640"/>
      <c r="N28" s="640"/>
      <c r="O28" s="640"/>
      <c r="P28" s="640"/>
      <c r="Q28" s="640"/>
      <c r="T28" s="94" t="e">
        <v>#DIV/0!</v>
      </c>
    </row>
    <row r="29" spans="1:20" s="94" customFormat="1" ht="14.25" customHeight="1">
      <c r="A29" s="3" t="s">
        <v>667</v>
      </c>
      <c r="B29" s="88">
        <v>217.11111111111111</v>
      </c>
      <c r="C29" s="88">
        <v>216.61111111111111</v>
      </c>
      <c r="D29" s="659">
        <v>222.82566998674596</v>
      </c>
      <c r="E29" s="640"/>
      <c r="F29" s="640">
        <v>221.9959360992537</v>
      </c>
      <c r="G29" s="640">
        <v>217.53619052220563</v>
      </c>
      <c r="H29" s="640">
        <v>217.14724762804616</v>
      </c>
      <c r="I29" s="640"/>
      <c r="J29" s="640"/>
      <c r="K29" s="640"/>
      <c r="L29" s="640"/>
      <c r="M29" s="640"/>
      <c r="N29" s="640"/>
      <c r="O29" s="640"/>
      <c r="P29" s="640"/>
      <c r="Q29" s="640"/>
      <c r="T29" s="94" t="e">
        <v>#DIV/0!</v>
      </c>
    </row>
    <row r="30" spans="1:20" s="94" customFormat="1" ht="14.25" customHeight="1">
      <c r="A30" s="3" t="s">
        <v>668</v>
      </c>
      <c r="B30" s="88">
        <v>222.26315789473685</v>
      </c>
      <c r="C30" s="88">
        <v>217.375</v>
      </c>
      <c r="D30" s="659"/>
      <c r="E30" s="640"/>
      <c r="F30" s="640"/>
      <c r="G30" s="640">
        <v>222.19067882080518</v>
      </c>
      <c r="H30" s="640">
        <v>222.66035023486432</v>
      </c>
      <c r="I30" s="640">
        <v>221.88619581906221</v>
      </c>
      <c r="J30" s="640">
        <v>210.81961792842802</v>
      </c>
      <c r="K30" s="640"/>
      <c r="L30" s="640"/>
      <c r="M30" s="640"/>
      <c r="N30" s="640"/>
      <c r="O30" s="640"/>
      <c r="P30" s="640"/>
      <c r="Q30" s="640"/>
      <c r="T30" s="94" t="e">
        <v>#DIV/0!</v>
      </c>
    </row>
    <row r="31" spans="1:20" s="94" customFormat="1" ht="14.25" customHeight="1">
      <c r="A31" s="3" t="s">
        <v>669</v>
      </c>
      <c r="B31" s="88">
        <v>206</v>
      </c>
      <c r="C31" s="88">
        <v>197.72222222222223</v>
      </c>
      <c r="D31" s="659"/>
      <c r="E31" s="640"/>
      <c r="F31" s="640"/>
      <c r="G31" s="640"/>
      <c r="H31" s="640"/>
      <c r="I31" s="640">
        <v>207.7236649147672</v>
      </c>
      <c r="J31" s="640">
        <v>200.83479830190407</v>
      </c>
      <c r="K31" s="640"/>
      <c r="L31" s="640"/>
      <c r="M31" s="640"/>
      <c r="N31" s="640"/>
      <c r="O31" s="640"/>
      <c r="P31" s="640"/>
      <c r="Q31" s="640"/>
      <c r="T31" s="94" t="e">
        <v>#DIV/0!</v>
      </c>
    </row>
    <row r="32" spans="1:20" s="94" customFormat="1" ht="14.25" customHeight="1">
      <c r="A32" s="3" t="s">
        <v>670</v>
      </c>
      <c r="B32" s="88">
        <v>192.36842105263159</v>
      </c>
      <c r="C32" s="88">
        <v>201.47368421052633</v>
      </c>
      <c r="D32" s="660"/>
      <c r="E32" s="642"/>
      <c r="F32" s="642"/>
      <c r="G32" s="642"/>
      <c r="H32" s="642"/>
      <c r="I32" s="640">
        <v>196.21285122632966</v>
      </c>
      <c r="J32" s="640">
        <v>194.80606644164445</v>
      </c>
      <c r="K32" s="640">
        <v>191.86121021885882</v>
      </c>
      <c r="L32" s="640"/>
      <c r="M32" s="640"/>
      <c r="N32" s="640"/>
      <c r="O32" s="640"/>
      <c r="P32" s="640"/>
      <c r="Q32" s="640"/>
      <c r="T32" s="94" t="e">
        <v>#DIV/0!</v>
      </c>
    </row>
    <row r="33" spans="1:20" s="94" customFormat="1" ht="14.25" customHeight="1">
      <c r="A33" s="3" t="s">
        <v>695</v>
      </c>
      <c r="B33" s="88">
        <v>197.60869565217391</v>
      </c>
      <c r="C33" s="88">
        <v>198.65217391304347</v>
      </c>
      <c r="D33" s="660"/>
      <c r="E33" s="642"/>
      <c r="F33" s="642"/>
      <c r="G33" s="642"/>
      <c r="H33" s="642"/>
      <c r="I33" s="642"/>
      <c r="J33" s="640">
        <v>196.6455597548653</v>
      </c>
      <c r="K33" s="640">
        <v>198.69036408731228</v>
      </c>
      <c r="L33" s="640">
        <v>202.46290266974867</v>
      </c>
      <c r="M33" s="640"/>
      <c r="N33" s="640"/>
      <c r="O33" s="640"/>
      <c r="P33" s="640"/>
      <c r="Q33" s="640"/>
      <c r="T33" s="94" t="e">
        <v>#DIV/0!</v>
      </c>
    </row>
    <row r="34" spans="1:20" s="94" customFormat="1" ht="14.25" customHeight="1">
      <c r="A34" s="3" t="s">
        <v>672</v>
      </c>
      <c r="B34" s="88">
        <v>200.5</v>
      </c>
      <c r="C34" s="88">
        <v>193.4</v>
      </c>
      <c r="D34" s="660"/>
      <c r="E34" s="642"/>
      <c r="F34" s="642"/>
      <c r="G34" s="642"/>
      <c r="H34" s="642"/>
      <c r="I34" s="642"/>
      <c r="J34" s="642"/>
      <c r="K34" s="640">
        <v>198.79516976783307</v>
      </c>
      <c r="L34" s="640">
        <v>201.22216778866974</v>
      </c>
      <c r="M34" s="640">
        <v>201.37069324042358</v>
      </c>
      <c r="N34" s="640">
        <v>203.73234471083816</v>
      </c>
      <c r="O34" s="640"/>
      <c r="P34" s="640"/>
      <c r="Q34" s="640"/>
      <c r="T34" s="94" t="e">
        <v>#DIV/0!</v>
      </c>
    </row>
    <row r="35" spans="1:20" s="94" customFormat="1" ht="14.25" customHeight="1">
      <c r="A35" s="3" t="s">
        <v>673</v>
      </c>
      <c r="B35" s="88">
        <v>199.85</v>
      </c>
      <c r="C35" s="88">
        <v>198.95</v>
      </c>
      <c r="D35" s="660"/>
      <c r="E35" s="642"/>
      <c r="F35" s="642"/>
      <c r="G35" s="642"/>
      <c r="H35" s="642"/>
      <c r="I35" s="642"/>
      <c r="J35" s="642"/>
      <c r="K35" s="640"/>
      <c r="L35" s="640">
        <v>201.43278024129324</v>
      </c>
      <c r="M35" s="640">
        <v>201.30755403330576</v>
      </c>
      <c r="N35" s="640">
        <v>202.19941380260622</v>
      </c>
      <c r="O35" s="640">
        <v>197.41326585567495</v>
      </c>
      <c r="P35" s="640"/>
      <c r="Q35" s="640"/>
      <c r="T35" s="94" t="e">
        <v>#DIV/0!</v>
      </c>
    </row>
    <row r="36" spans="1:20" s="94" customFormat="1" ht="14.25" customHeight="1">
      <c r="A36" s="3" t="s">
        <v>674</v>
      </c>
      <c r="B36" s="88">
        <v>202.42105263157896</v>
      </c>
      <c r="C36" s="88">
        <v>200</v>
      </c>
      <c r="D36" s="660"/>
      <c r="E36" s="642"/>
      <c r="F36" s="642"/>
      <c r="G36" s="642"/>
      <c r="H36" s="642"/>
      <c r="I36" s="642"/>
      <c r="J36" s="642"/>
      <c r="K36" s="640"/>
      <c r="L36" s="640"/>
      <c r="M36" s="640">
        <v>203.01513376863682</v>
      </c>
      <c r="N36" s="640">
        <v>204.82120189657888</v>
      </c>
      <c r="O36" s="640">
        <v>206.63677558626304</v>
      </c>
      <c r="P36" s="640">
        <v>214.16479666154876</v>
      </c>
      <c r="Q36" s="640"/>
      <c r="T36" s="94" t="e">
        <v>#DIV/0!</v>
      </c>
    </row>
    <row r="37" spans="1:20" s="94" customFormat="1" ht="14.25" customHeight="1">
      <c r="A37" s="3" t="s">
        <v>675</v>
      </c>
      <c r="B37" s="88">
        <v>208.5</v>
      </c>
      <c r="C37" s="88">
        <v>204.33333333333334</v>
      </c>
      <c r="D37" s="660"/>
      <c r="E37" s="642"/>
      <c r="F37" s="642"/>
      <c r="G37" s="642"/>
      <c r="H37" s="642"/>
      <c r="I37" s="642"/>
      <c r="J37" s="642"/>
      <c r="K37" s="642"/>
      <c r="L37" s="642"/>
      <c r="M37" s="640"/>
      <c r="N37" s="640">
        <v>209.10770339750403</v>
      </c>
      <c r="O37" s="640">
        <v>209.84729692869232</v>
      </c>
      <c r="P37" s="640">
        <v>214.81190560551613</v>
      </c>
      <c r="Q37" s="640">
        <v>204.36181292075116</v>
      </c>
      <c r="T37" s="94">
        <v>155.89723333333333</v>
      </c>
    </row>
    <row r="38" spans="1:20" s="94" customFormat="1" ht="14.25" customHeight="1">
      <c r="A38" s="607" t="s">
        <v>676</v>
      </c>
      <c r="B38" s="647">
        <v>227.26315789473685</v>
      </c>
      <c r="C38" s="647">
        <v>216.36842105263159</v>
      </c>
      <c r="D38" s="661"/>
      <c r="E38" s="648"/>
      <c r="F38" s="648"/>
      <c r="G38" s="648"/>
      <c r="H38" s="648"/>
      <c r="I38" s="648"/>
      <c r="J38" s="648"/>
      <c r="K38" s="648"/>
      <c r="L38" s="648"/>
      <c r="M38" s="651"/>
      <c r="N38" s="651"/>
      <c r="O38" s="651">
        <v>218.67107127390938</v>
      </c>
      <c r="P38" s="651">
        <v>218.1482628740269</v>
      </c>
      <c r="Q38" s="651">
        <v>205.09459588205183</v>
      </c>
    </row>
    <row r="39" spans="1:20" s="163" customFormat="1" ht="14.45" customHeight="1">
      <c r="A39" s="608" t="s">
        <v>1056</v>
      </c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</row>
  </sheetData>
  <mergeCells count="10">
    <mergeCell ref="A22:Q22"/>
    <mergeCell ref="A23:Q23"/>
    <mergeCell ref="B25:C25"/>
    <mergeCell ref="E25:Q25"/>
    <mergeCell ref="A2:P2"/>
    <mergeCell ref="A3:P3"/>
    <mergeCell ref="A4:P4"/>
    <mergeCell ref="B6:C6"/>
    <mergeCell ref="E6:Q6"/>
    <mergeCell ref="A21:Q21"/>
  </mergeCells>
  <hyperlinks>
    <hyperlink ref="Q1" location="Indice!A1" display="VOLVER"/>
  </hyperlinks>
  <printOptions horizontalCentered="1" verticalCentered="1"/>
  <pageMargins left="0.75" right="0.75" top="0.78740157480314965" bottom="0.78740157480314965" header="0" footer="0"/>
  <pageSetup paperSize="9" pageOrder="overThenDown" orientation="landscape" blackAndWhite="1" verticalDpi="180" r:id="rId1"/>
  <headerFooter alignWithMargins="0"/>
  <rowBreaks count="1" manualBreakCount="1">
    <brk id="36" max="65535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showGridLines="0" topLeftCell="A34" zoomScaleNormal="100" workbookViewId="0">
      <selection activeCell="A37" sqref="A37"/>
    </sheetView>
  </sheetViews>
  <sheetFormatPr baseColWidth="10" defaultColWidth="11.42578125" defaultRowHeight="12"/>
  <cols>
    <col min="1" max="1" width="9.85546875" style="74" customWidth="1"/>
    <col min="2" max="17" width="9.7109375" style="74" customWidth="1"/>
    <col min="18" max="256" width="11.42578125" style="74"/>
    <col min="257" max="257" width="9.85546875" style="74" customWidth="1"/>
    <col min="258" max="273" width="9.7109375" style="74" customWidth="1"/>
    <col min="274" max="512" width="11.42578125" style="74"/>
    <col min="513" max="513" width="9.85546875" style="74" customWidth="1"/>
    <col min="514" max="529" width="9.7109375" style="74" customWidth="1"/>
    <col min="530" max="768" width="11.42578125" style="74"/>
    <col min="769" max="769" width="9.85546875" style="74" customWidth="1"/>
    <col min="770" max="785" width="9.7109375" style="74" customWidth="1"/>
    <col min="786" max="1024" width="11.42578125" style="74"/>
    <col min="1025" max="1025" width="9.85546875" style="74" customWidth="1"/>
    <col min="1026" max="1041" width="9.7109375" style="74" customWidth="1"/>
    <col min="1042" max="1280" width="11.42578125" style="74"/>
    <col min="1281" max="1281" width="9.85546875" style="74" customWidth="1"/>
    <col min="1282" max="1297" width="9.7109375" style="74" customWidth="1"/>
    <col min="1298" max="1536" width="11.42578125" style="74"/>
    <col min="1537" max="1537" width="9.85546875" style="74" customWidth="1"/>
    <col min="1538" max="1553" width="9.7109375" style="74" customWidth="1"/>
    <col min="1554" max="1792" width="11.42578125" style="74"/>
    <col min="1793" max="1793" width="9.85546875" style="74" customWidth="1"/>
    <col min="1794" max="1809" width="9.7109375" style="74" customWidth="1"/>
    <col min="1810" max="2048" width="11.42578125" style="74"/>
    <col min="2049" max="2049" width="9.85546875" style="74" customWidth="1"/>
    <col min="2050" max="2065" width="9.7109375" style="74" customWidth="1"/>
    <col min="2066" max="2304" width="11.42578125" style="74"/>
    <col min="2305" max="2305" width="9.85546875" style="74" customWidth="1"/>
    <col min="2306" max="2321" width="9.7109375" style="74" customWidth="1"/>
    <col min="2322" max="2560" width="11.42578125" style="74"/>
    <col min="2561" max="2561" width="9.85546875" style="74" customWidth="1"/>
    <col min="2562" max="2577" width="9.7109375" style="74" customWidth="1"/>
    <col min="2578" max="2816" width="11.42578125" style="74"/>
    <col min="2817" max="2817" width="9.85546875" style="74" customWidth="1"/>
    <col min="2818" max="2833" width="9.7109375" style="74" customWidth="1"/>
    <col min="2834" max="3072" width="11.42578125" style="74"/>
    <col min="3073" max="3073" width="9.85546875" style="74" customWidth="1"/>
    <col min="3074" max="3089" width="9.7109375" style="74" customWidth="1"/>
    <col min="3090" max="3328" width="11.42578125" style="74"/>
    <col min="3329" max="3329" width="9.85546875" style="74" customWidth="1"/>
    <col min="3330" max="3345" width="9.7109375" style="74" customWidth="1"/>
    <col min="3346" max="3584" width="11.42578125" style="74"/>
    <col min="3585" max="3585" width="9.85546875" style="74" customWidth="1"/>
    <col min="3586" max="3601" width="9.7109375" style="74" customWidth="1"/>
    <col min="3602" max="3840" width="11.42578125" style="74"/>
    <col min="3841" max="3841" width="9.85546875" style="74" customWidth="1"/>
    <col min="3842" max="3857" width="9.7109375" style="74" customWidth="1"/>
    <col min="3858" max="4096" width="11.42578125" style="74"/>
    <col min="4097" max="4097" width="9.85546875" style="74" customWidth="1"/>
    <col min="4098" max="4113" width="9.7109375" style="74" customWidth="1"/>
    <col min="4114" max="4352" width="11.42578125" style="74"/>
    <col min="4353" max="4353" width="9.85546875" style="74" customWidth="1"/>
    <col min="4354" max="4369" width="9.7109375" style="74" customWidth="1"/>
    <col min="4370" max="4608" width="11.42578125" style="74"/>
    <col min="4609" max="4609" width="9.85546875" style="74" customWidth="1"/>
    <col min="4610" max="4625" width="9.7109375" style="74" customWidth="1"/>
    <col min="4626" max="4864" width="11.42578125" style="74"/>
    <col min="4865" max="4865" width="9.85546875" style="74" customWidth="1"/>
    <col min="4866" max="4881" width="9.7109375" style="74" customWidth="1"/>
    <col min="4882" max="5120" width="11.42578125" style="74"/>
    <col min="5121" max="5121" width="9.85546875" style="74" customWidth="1"/>
    <col min="5122" max="5137" width="9.7109375" style="74" customWidth="1"/>
    <col min="5138" max="5376" width="11.42578125" style="74"/>
    <col min="5377" max="5377" width="9.85546875" style="74" customWidth="1"/>
    <col min="5378" max="5393" width="9.7109375" style="74" customWidth="1"/>
    <col min="5394" max="5632" width="11.42578125" style="74"/>
    <col min="5633" max="5633" width="9.85546875" style="74" customWidth="1"/>
    <col min="5634" max="5649" width="9.7109375" style="74" customWidth="1"/>
    <col min="5650" max="5888" width="11.42578125" style="74"/>
    <col min="5889" max="5889" width="9.85546875" style="74" customWidth="1"/>
    <col min="5890" max="5905" width="9.7109375" style="74" customWidth="1"/>
    <col min="5906" max="6144" width="11.42578125" style="74"/>
    <col min="6145" max="6145" width="9.85546875" style="74" customWidth="1"/>
    <col min="6146" max="6161" width="9.7109375" style="74" customWidth="1"/>
    <col min="6162" max="6400" width="11.42578125" style="74"/>
    <col min="6401" max="6401" width="9.85546875" style="74" customWidth="1"/>
    <col min="6402" max="6417" width="9.7109375" style="74" customWidth="1"/>
    <col min="6418" max="6656" width="11.42578125" style="74"/>
    <col min="6657" max="6657" width="9.85546875" style="74" customWidth="1"/>
    <col min="6658" max="6673" width="9.7109375" style="74" customWidth="1"/>
    <col min="6674" max="6912" width="11.42578125" style="74"/>
    <col min="6913" max="6913" width="9.85546875" style="74" customWidth="1"/>
    <col min="6914" max="6929" width="9.7109375" style="74" customWidth="1"/>
    <col min="6930" max="7168" width="11.42578125" style="74"/>
    <col min="7169" max="7169" width="9.85546875" style="74" customWidth="1"/>
    <col min="7170" max="7185" width="9.7109375" style="74" customWidth="1"/>
    <col min="7186" max="7424" width="11.42578125" style="74"/>
    <col min="7425" max="7425" width="9.85546875" style="74" customWidth="1"/>
    <col min="7426" max="7441" width="9.7109375" style="74" customWidth="1"/>
    <col min="7442" max="7680" width="11.42578125" style="74"/>
    <col min="7681" max="7681" width="9.85546875" style="74" customWidth="1"/>
    <col min="7682" max="7697" width="9.7109375" style="74" customWidth="1"/>
    <col min="7698" max="7936" width="11.42578125" style="74"/>
    <col min="7937" max="7937" width="9.85546875" style="74" customWidth="1"/>
    <col min="7938" max="7953" width="9.7109375" style="74" customWidth="1"/>
    <col min="7954" max="8192" width="11.42578125" style="74"/>
    <col min="8193" max="8193" width="9.85546875" style="74" customWidth="1"/>
    <col min="8194" max="8209" width="9.7109375" style="74" customWidth="1"/>
    <col min="8210" max="8448" width="11.42578125" style="74"/>
    <col min="8449" max="8449" width="9.85546875" style="74" customWidth="1"/>
    <col min="8450" max="8465" width="9.7109375" style="74" customWidth="1"/>
    <col min="8466" max="8704" width="11.42578125" style="74"/>
    <col min="8705" max="8705" width="9.85546875" style="74" customWidth="1"/>
    <col min="8706" max="8721" width="9.7109375" style="74" customWidth="1"/>
    <col min="8722" max="8960" width="11.42578125" style="74"/>
    <col min="8961" max="8961" width="9.85546875" style="74" customWidth="1"/>
    <col min="8962" max="8977" width="9.7109375" style="74" customWidth="1"/>
    <col min="8978" max="9216" width="11.42578125" style="74"/>
    <col min="9217" max="9217" width="9.85546875" style="74" customWidth="1"/>
    <col min="9218" max="9233" width="9.7109375" style="74" customWidth="1"/>
    <col min="9234" max="9472" width="11.42578125" style="74"/>
    <col min="9473" max="9473" width="9.85546875" style="74" customWidth="1"/>
    <col min="9474" max="9489" width="9.7109375" style="74" customWidth="1"/>
    <col min="9490" max="9728" width="11.42578125" style="74"/>
    <col min="9729" max="9729" width="9.85546875" style="74" customWidth="1"/>
    <col min="9730" max="9745" width="9.7109375" style="74" customWidth="1"/>
    <col min="9746" max="9984" width="11.42578125" style="74"/>
    <col min="9985" max="9985" width="9.85546875" style="74" customWidth="1"/>
    <col min="9986" max="10001" width="9.7109375" style="74" customWidth="1"/>
    <col min="10002" max="10240" width="11.42578125" style="74"/>
    <col min="10241" max="10241" width="9.85546875" style="74" customWidth="1"/>
    <col min="10242" max="10257" width="9.7109375" style="74" customWidth="1"/>
    <col min="10258" max="10496" width="11.42578125" style="74"/>
    <col min="10497" max="10497" width="9.85546875" style="74" customWidth="1"/>
    <col min="10498" max="10513" width="9.7109375" style="74" customWidth="1"/>
    <col min="10514" max="10752" width="11.42578125" style="74"/>
    <col min="10753" max="10753" width="9.85546875" style="74" customWidth="1"/>
    <col min="10754" max="10769" width="9.7109375" style="74" customWidth="1"/>
    <col min="10770" max="11008" width="11.42578125" style="74"/>
    <col min="11009" max="11009" width="9.85546875" style="74" customWidth="1"/>
    <col min="11010" max="11025" width="9.7109375" style="74" customWidth="1"/>
    <col min="11026" max="11264" width="11.42578125" style="74"/>
    <col min="11265" max="11265" width="9.85546875" style="74" customWidth="1"/>
    <col min="11266" max="11281" width="9.7109375" style="74" customWidth="1"/>
    <col min="11282" max="11520" width="11.42578125" style="74"/>
    <col min="11521" max="11521" width="9.85546875" style="74" customWidth="1"/>
    <col min="11522" max="11537" width="9.7109375" style="74" customWidth="1"/>
    <col min="11538" max="11776" width="11.42578125" style="74"/>
    <col min="11777" max="11777" width="9.85546875" style="74" customWidth="1"/>
    <col min="11778" max="11793" width="9.7109375" style="74" customWidth="1"/>
    <col min="11794" max="12032" width="11.42578125" style="74"/>
    <col min="12033" max="12033" width="9.85546875" style="74" customWidth="1"/>
    <col min="12034" max="12049" width="9.7109375" style="74" customWidth="1"/>
    <col min="12050" max="12288" width="11.42578125" style="74"/>
    <col min="12289" max="12289" width="9.85546875" style="74" customWidth="1"/>
    <col min="12290" max="12305" width="9.7109375" style="74" customWidth="1"/>
    <col min="12306" max="12544" width="11.42578125" style="74"/>
    <col min="12545" max="12545" width="9.85546875" style="74" customWidth="1"/>
    <col min="12546" max="12561" width="9.7109375" style="74" customWidth="1"/>
    <col min="12562" max="12800" width="11.42578125" style="74"/>
    <col min="12801" max="12801" width="9.85546875" style="74" customWidth="1"/>
    <col min="12802" max="12817" width="9.7109375" style="74" customWidth="1"/>
    <col min="12818" max="13056" width="11.42578125" style="74"/>
    <col min="13057" max="13057" width="9.85546875" style="74" customWidth="1"/>
    <col min="13058" max="13073" width="9.7109375" style="74" customWidth="1"/>
    <col min="13074" max="13312" width="11.42578125" style="74"/>
    <col min="13313" max="13313" width="9.85546875" style="74" customWidth="1"/>
    <col min="13314" max="13329" width="9.7109375" style="74" customWidth="1"/>
    <col min="13330" max="13568" width="11.42578125" style="74"/>
    <col min="13569" max="13569" width="9.85546875" style="74" customWidth="1"/>
    <col min="13570" max="13585" width="9.7109375" style="74" customWidth="1"/>
    <col min="13586" max="13824" width="11.42578125" style="74"/>
    <col min="13825" max="13825" width="9.85546875" style="74" customWidth="1"/>
    <col min="13826" max="13841" width="9.7109375" style="74" customWidth="1"/>
    <col min="13842" max="14080" width="11.42578125" style="74"/>
    <col min="14081" max="14081" width="9.85546875" style="74" customWidth="1"/>
    <col min="14082" max="14097" width="9.7109375" style="74" customWidth="1"/>
    <col min="14098" max="14336" width="11.42578125" style="74"/>
    <col min="14337" max="14337" width="9.85546875" style="74" customWidth="1"/>
    <col min="14338" max="14353" width="9.7109375" style="74" customWidth="1"/>
    <col min="14354" max="14592" width="11.42578125" style="74"/>
    <col min="14593" max="14593" width="9.85546875" style="74" customWidth="1"/>
    <col min="14594" max="14609" width="9.7109375" style="74" customWidth="1"/>
    <col min="14610" max="14848" width="11.42578125" style="74"/>
    <col min="14849" max="14849" width="9.85546875" style="74" customWidth="1"/>
    <col min="14850" max="14865" width="9.7109375" style="74" customWidth="1"/>
    <col min="14866" max="15104" width="11.42578125" style="74"/>
    <col min="15105" max="15105" width="9.85546875" style="74" customWidth="1"/>
    <col min="15106" max="15121" width="9.7109375" style="74" customWidth="1"/>
    <col min="15122" max="15360" width="11.42578125" style="74"/>
    <col min="15361" max="15361" width="9.85546875" style="74" customWidth="1"/>
    <col min="15362" max="15377" width="9.7109375" style="74" customWidth="1"/>
    <col min="15378" max="15616" width="11.42578125" style="74"/>
    <col min="15617" max="15617" width="9.85546875" style="74" customWidth="1"/>
    <col min="15618" max="15633" width="9.7109375" style="74" customWidth="1"/>
    <col min="15634" max="15872" width="11.42578125" style="74"/>
    <col min="15873" max="15873" width="9.85546875" style="74" customWidth="1"/>
    <col min="15874" max="15889" width="9.7109375" style="74" customWidth="1"/>
    <col min="15890" max="16128" width="11.42578125" style="74"/>
    <col min="16129" max="16129" width="9.85546875" style="74" customWidth="1"/>
    <col min="16130" max="16145" width="9.7109375" style="74" customWidth="1"/>
    <col min="16146" max="16384" width="11.42578125" style="74"/>
  </cols>
  <sheetData>
    <row r="1" spans="1:18" ht="12.75" customHeight="1">
      <c r="A1" s="594" t="s">
        <v>723</v>
      </c>
      <c r="B1" s="594"/>
      <c r="C1" s="594"/>
      <c r="Q1" s="835" t="s">
        <v>1002</v>
      </c>
    </row>
    <row r="2" spans="1:18" s="122" customFormat="1" ht="21" customHeight="1">
      <c r="A2" s="896" t="s">
        <v>713</v>
      </c>
      <c r="B2" s="896"/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</row>
    <row r="3" spans="1:18" s="595" customFormat="1" ht="16.5" customHeight="1">
      <c r="A3" s="961" t="s">
        <v>646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</row>
    <row r="4" spans="1:18" ht="15" customHeight="1">
      <c r="A4" s="962" t="s">
        <v>714</v>
      </c>
      <c r="B4" s="962"/>
      <c r="C4" s="962"/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  <c r="O4" s="962"/>
      <c r="P4" s="962"/>
      <c r="Q4" s="962"/>
    </row>
    <row r="5" spans="1:18" s="94" customFormat="1" ht="12.75" customHeight="1">
      <c r="A5" s="128"/>
      <c r="B5" s="128"/>
      <c r="C5" s="128"/>
      <c r="D5" s="596"/>
      <c r="E5" s="596"/>
      <c r="F5" s="596"/>
      <c r="G5" s="596"/>
      <c r="H5" s="596"/>
      <c r="I5" s="596"/>
      <c r="J5" s="596"/>
      <c r="K5" s="596"/>
      <c r="L5" s="596"/>
      <c r="M5" s="597"/>
      <c r="N5" s="597"/>
      <c r="O5" s="125"/>
      <c r="P5" s="125"/>
      <c r="Q5" s="98" t="s">
        <v>648</v>
      </c>
      <c r="R5" s="74"/>
    </row>
    <row r="6" spans="1:18" s="163" customFormat="1" ht="15.75" customHeight="1">
      <c r="A6" s="67"/>
      <c r="B6" s="963" t="s">
        <v>724</v>
      </c>
      <c r="C6" s="963"/>
      <c r="D6" s="963"/>
      <c r="E6" s="963"/>
      <c r="F6" s="963"/>
      <c r="G6" s="963"/>
      <c r="H6" s="963"/>
      <c r="I6" s="963"/>
      <c r="J6" s="963"/>
      <c r="K6" s="963"/>
      <c r="L6" s="963"/>
      <c r="M6" s="963"/>
      <c r="N6" s="963"/>
      <c r="O6" s="963"/>
      <c r="P6" s="963"/>
      <c r="Q6" s="963"/>
      <c r="R6" s="74"/>
    </row>
    <row r="7" spans="1:18" s="94" customFormat="1" ht="12.75" customHeight="1">
      <c r="A7" s="73"/>
      <c r="B7" s="618"/>
      <c r="C7" s="618"/>
      <c r="D7" s="618" t="s">
        <v>665</v>
      </c>
      <c r="E7" s="618" t="s">
        <v>716</v>
      </c>
      <c r="F7" s="618" t="s">
        <v>671</v>
      </c>
      <c r="G7" s="618" t="s">
        <v>725</v>
      </c>
      <c r="H7" s="618" t="s">
        <v>726</v>
      </c>
      <c r="I7" s="618" t="s">
        <v>727</v>
      </c>
      <c r="J7" s="618" t="s">
        <v>728</v>
      </c>
      <c r="K7" s="618" t="s">
        <v>729</v>
      </c>
      <c r="L7" s="618" t="s">
        <v>730</v>
      </c>
      <c r="M7" s="618" t="s">
        <v>731</v>
      </c>
      <c r="N7" s="618" t="s">
        <v>732</v>
      </c>
      <c r="O7" s="618"/>
      <c r="P7" s="618"/>
      <c r="Q7" s="618"/>
      <c r="R7" s="74"/>
    </row>
    <row r="8" spans="1:18" s="94" customFormat="1" ht="19.5" customHeight="1">
      <c r="A8" s="600" t="s">
        <v>665</v>
      </c>
      <c r="B8" s="639"/>
      <c r="C8" s="639"/>
      <c r="D8" s="639">
        <v>216.66</v>
      </c>
      <c r="E8" s="88">
        <v>231.49166666666665</v>
      </c>
      <c r="F8" s="88">
        <v>209.3642857142857</v>
      </c>
      <c r="G8" s="88">
        <v>212.6</v>
      </c>
      <c r="H8" s="88"/>
      <c r="I8" s="88"/>
      <c r="J8" s="88"/>
      <c r="K8" s="88"/>
      <c r="L8" s="88"/>
      <c r="M8" s="88"/>
      <c r="N8" s="88"/>
      <c r="O8" s="640"/>
      <c r="P8" s="640"/>
      <c r="Q8" s="640"/>
      <c r="R8" s="74"/>
    </row>
    <row r="9" spans="1:18" s="94" customFormat="1" ht="15" customHeight="1">
      <c r="A9" s="3" t="s">
        <v>666</v>
      </c>
      <c r="B9" s="88"/>
      <c r="C9" s="88"/>
      <c r="D9" s="88"/>
      <c r="E9" s="88">
        <v>222.75</v>
      </c>
      <c r="F9" s="88">
        <v>215.49473684210528</v>
      </c>
      <c r="G9" s="88">
        <v>213.17250000000004</v>
      </c>
      <c r="H9" s="88"/>
      <c r="I9" s="88"/>
      <c r="J9" s="88"/>
      <c r="K9" s="88"/>
      <c r="L9" s="88"/>
      <c r="M9" s="88"/>
      <c r="N9" s="88"/>
      <c r="O9" s="640"/>
      <c r="P9" s="640"/>
      <c r="Q9" s="640"/>
    </row>
    <row r="10" spans="1:18" s="94" customFormat="1" ht="15" customHeight="1">
      <c r="A10" s="3" t="s">
        <v>667</v>
      </c>
      <c r="B10" s="88"/>
      <c r="C10" s="88"/>
      <c r="D10" s="88"/>
      <c r="E10" s="88"/>
      <c r="F10" s="88">
        <v>211.31470588235294</v>
      </c>
      <c r="G10" s="88">
        <v>209.57941176470587</v>
      </c>
      <c r="H10" s="88"/>
      <c r="I10" s="88"/>
      <c r="J10" s="88"/>
      <c r="K10" s="88"/>
      <c r="L10" s="88"/>
      <c r="M10" s="88"/>
      <c r="N10" s="88"/>
      <c r="O10" s="640"/>
      <c r="P10" s="640"/>
      <c r="Q10" s="640"/>
    </row>
    <row r="11" spans="1:18" s="94" customFormat="1" ht="15" customHeight="1">
      <c r="A11" s="3" t="s">
        <v>668</v>
      </c>
      <c r="B11" s="88"/>
      <c r="C11" s="88"/>
      <c r="D11" s="88"/>
      <c r="E11" s="88"/>
      <c r="F11" s="88">
        <v>218.54473684210524</v>
      </c>
      <c r="G11" s="88">
        <v>214.49999999999994</v>
      </c>
      <c r="H11" s="88"/>
      <c r="I11" s="88"/>
      <c r="J11" s="88"/>
      <c r="K11" s="88"/>
      <c r="L11" s="88"/>
      <c r="M11" s="88"/>
      <c r="N11" s="88"/>
      <c r="O11" s="640"/>
      <c r="P11" s="640"/>
      <c r="Q11" s="640"/>
    </row>
    <row r="12" spans="1:18" s="94" customFormat="1" ht="15" customHeight="1">
      <c r="A12" s="3" t="s">
        <v>669</v>
      </c>
      <c r="B12" s="88"/>
      <c r="C12" s="88"/>
      <c r="D12" s="88"/>
      <c r="E12" s="88"/>
      <c r="F12" s="88">
        <v>208.92750000000007</v>
      </c>
      <c r="G12" s="88">
        <v>204.29</v>
      </c>
      <c r="H12" s="88"/>
      <c r="I12" s="88"/>
      <c r="J12" s="88"/>
      <c r="K12" s="88"/>
      <c r="L12" s="88"/>
      <c r="M12" s="88"/>
      <c r="N12" s="88"/>
      <c r="O12" s="640"/>
      <c r="P12" s="640"/>
      <c r="Q12" s="640"/>
    </row>
    <row r="13" spans="1:18" s="94" customFormat="1" ht="15" customHeight="1">
      <c r="A13" s="3" t="s">
        <v>670</v>
      </c>
      <c r="B13" s="88"/>
      <c r="C13" s="88"/>
      <c r="D13" s="88"/>
      <c r="E13" s="88"/>
      <c r="F13" s="88">
        <v>205.3818181818182</v>
      </c>
      <c r="G13" s="88">
        <v>204.26578947368421</v>
      </c>
      <c r="H13" s="88">
        <v>204.76249999999999</v>
      </c>
      <c r="I13" s="88"/>
      <c r="J13" s="88"/>
      <c r="K13" s="88"/>
      <c r="L13" s="88"/>
      <c r="M13" s="88"/>
      <c r="N13" s="88"/>
      <c r="O13" s="640"/>
      <c r="P13" s="640"/>
      <c r="Q13" s="640"/>
    </row>
    <row r="14" spans="1:18" s="94" customFormat="1" ht="15" customHeight="1">
      <c r="A14" s="3" t="s">
        <v>695</v>
      </c>
      <c r="B14" s="88"/>
      <c r="C14" s="88"/>
      <c r="D14" s="88"/>
      <c r="E14" s="88"/>
      <c r="F14" s="88"/>
      <c r="G14" s="88">
        <v>206.05937499999999</v>
      </c>
      <c r="H14" s="88">
        <v>205.18636363636361</v>
      </c>
      <c r="I14" s="88">
        <v>207.58571428571432</v>
      </c>
      <c r="J14" s="88">
        <v>207.95</v>
      </c>
      <c r="K14" s="88"/>
      <c r="L14" s="88"/>
      <c r="M14" s="88"/>
      <c r="N14" s="88"/>
      <c r="O14" s="640"/>
      <c r="P14" s="640"/>
      <c r="Q14" s="640"/>
    </row>
    <row r="15" spans="1:18" s="94" customFormat="1" ht="15" customHeight="1">
      <c r="A15" s="3" t="s">
        <v>672</v>
      </c>
      <c r="B15" s="88"/>
      <c r="C15" s="88"/>
      <c r="D15" s="88"/>
      <c r="E15" s="88"/>
      <c r="F15" s="88"/>
      <c r="G15" s="88"/>
      <c r="H15" s="88">
        <v>207.69499999999999</v>
      </c>
      <c r="I15" s="88">
        <v>209.18421052631575</v>
      </c>
      <c r="J15" s="88">
        <v>207.25</v>
      </c>
      <c r="K15" s="88"/>
      <c r="L15" s="88"/>
      <c r="M15" s="88"/>
      <c r="N15" s="88"/>
      <c r="O15" s="640"/>
      <c r="P15" s="640"/>
      <c r="Q15" s="640"/>
    </row>
    <row r="16" spans="1:18" s="94" customFormat="1" ht="15" customHeight="1">
      <c r="A16" s="3" t="s">
        <v>673</v>
      </c>
      <c r="B16" s="88"/>
      <c r="C16" s="88"/>
      <c r="D16" s="88"/>
      <c r="E16" s="88"/>
      <c r="F16" s="88"/>
      <c r="G16" s="88"/>
      <c r="H16" s="88">
        <v>212.5</v>
      </c>
      <c r="I16" s="88">
        <v>210.9</v>
      </c>
      <c r="J16" s="88">
        <v>210.75263157894736</v>
      </c>
      <c r="K16" s="88"/>
      <c r="L16" s="88"/>
      <c r="M16" s="88"/>
      <c r="N16" s="88"/>
      <c r="O16" s="640"/>
      <c r="P16" s="640"/>
      <c r="Q16" s="640"/>
    </row>
    <row r="17" spans="1:17" s="94" customFormat="1" ht="15" customHeight="1">
      <c r="A17" s="3" t="s">
        <v>674</v>
      </c>
      <c r="B17" s="88"/>
      <c r="C17" s="88"/>
      <c r="D17" s="88"/>
      <c r="E17" s="88"/>
      <c r="F17" s="88"/>
      <c r="G17" s="88"/>
      <c r="H17" s="88"/>
      <c r="I17" s="88">
        <v>208.66250000000002</v>
      </c>
      <c r="J17" s="88">
        <v>211.03823529411761</v>
      </c>
      <c r="K17" s="88">
        <v>212.52666666666667</v>
      </c>
      <c r="L17" s="88">
        <v>208.65</v>
      </c>
      <c r="M17" s="88"/>
      <c r="N17" s="88"/>
      <c r="O17" s="640"/>
      <c r="P17" s="640"/>
      <c r="Q17" s="640"/>
    </row>
    <row r="18" spans="1:17" s="94" customFormat="1" ht="15" customHeight="1">
      <c r="A18" s="3" t="s">
        <v>675</v>
      </c>
      <c r="B18" s="88"/>
      <c r="C18" s="88"/>
      <c r="D18" s="88"/>
      <c r="E18" s="88"/>
      <c r="F18" s="88"/>
      <c r="G18" s="88"/>
      <c r="H18" s="88"/>
      <c r="I18" s="88"/>
      <c r="J18" s="88">
        <v>215.25</v>
      </c>
      <c r="K18" s="88">
        <v>217.35277777777776</v>
      </c>
      <c r="L18" s="88">
        <v>217.66250000000002</v>
      </c>
      <c r="M18" s="88"/>
      <c r="N18" s="88"/>
      <c r="O18" s="640"/>
      <c r="P18" s="640"/>
      <c r="Q18" s="640"/>
    </row>
    <row r="19" spans="1:17" s="94" customFormat="1" ht="15" customHeight="1">
      <c r="A19" s="3" t="s">
        <v>676</v>
      </c>
      <c r="B19" s="88"/>
      <c r="C19" s="88"/>
      <c r="D19" s="88"/>
      <c r="E19" s="88"/>
      <c r="F19" s="88"/>
      <c r="G19" s="88"/>
      <c r="H19" s="88"/>
      <c r="I19" s="88"/>
      <c r="J19" s="88"/>
      <c r="K19" s="88">
        <v>220.18125000000001</v>
      </c>
      <c r="L19" s="88">
        <v>216.45</v>
      </c>
      <c r="M19" s="88">
        <v>216.34230769230768</v>
      </c>
      <c r="N19" s="88">
        <v>160.80833333333334</v>
      </c>
      <c r="O19" s="640"/>
      <c r="P19" s="640"/>
      <c r="Q19" s="640"/>
    </row>
    <row r="20" spans="1:17" s="94" customFormat="1" ht="20.25" customHeight="1">
      <c r="A20" s="3"/>
      <c r="B20" s="3"/>
      <c r="C20" s="3"/>
      <c r="D20" s="662"/>
      <c r="E20" s="662"/>
      <c r="F20" s="662"/>
      <c r="G20" s="662"/>
      <c r="H20" s="634"/>
      <c r="I20" s="662"/>
      <c r="J20" s="662"/>
      <c r="K20" s="662"/>
      <c r="L20" s="662"/>
      <c r="M20" s="662"/>
      <c r="N20" s="662"/>
      <c r="O20" s="3"/>
    </row>
    <row r="21" spans="1:17" s="163" customFormat="1" ht="15.75" customHeight="1">
      <c r="A21" s="67"/>
      <c r="B21" s="969" t="s">
        <v>733</v>
      </c>
      <c r="C21" s="969"/>
      <c r="D21" s="969"/>
      <c r="E21" s="969"/>
      <c r="F21" s="969"/>
      <c r="G21" s="969"/>
      <c r="H21" s="969"/>
      <c r="I21" s="969"/>
      <c r="J21" s="969"/>
      <c r="K21" s="969"/>
      <c r="L21" s="969"/>
      <c r="M21" s="969"/>
      <c r="N21" s="969"/>
      <c r="O21" s="969"/>
      <c r="P21" s="969"/>
      <c r="Q21" s="969"/>
    </row>
    <row r="22" spans="1:17" s="94" customFormat="1" ht="12.75" customHeight="1">
      <c r="A22" s="73"/>
      <c r="B22" s="618" t="s">
        <v>665</v>
      </c>
      <c r="C22" s="618" t="s">
        <v>716</v>
      </c>
      <c r="D22" s="618" t="s">
        <v>667</v>
      </c>
      <c r="E22" s="618" t="s">
        <v>668</v>
      </c>
      <c r="F22" s="618" t="s">
        <v>686</v>
      </c>
      <c r="G22" s="618" t="s">
        <v>718</v>
      </c>
      <c r="H22" s="618" t="s">
        <v>671</v>
      </c>
      <c r="I22" s="618" t="s">
        <v>725</v>
      </c>
      <c r="J22" s="618" t="s">
        <v>726</v>
      </c>
      <c r="K22" s="618" t="s">
        <v>727</v>
      </c>
      <c r="L22" s="618" t="s">
        <v>728</v>
      </c>
      <c r="M22" s="618" t="s">
        <v>729</v>
      </c>
      <c r="N22" s="618" t="s">
        <v>693</v>
      </c>
      <c r="O22" s="618" t="s">
        <v>694</v>
      </c>
      <c r="P22" s="618" t="s">
        <v>655</v>
      </c>
      <c r="Q22" s="618" t="s">
        <v>734</v>
      </c>
    </row>
    <row r="23" spans="1:17" s="94" customFormat="1" ht="19.5" customHeight="1">
      <c r="A23" s="600" t="s">
        <v>665</v>
      </c>
      <c r="B23" s="601">
        <v>216.52690838943352</v>
      </c>
      <c r="C23" s="601">
        <v>218.94526087274403</v>
      </c>
      <c r="D23" s="601">
        <v>217.98916803050503</v>
      </c>
      <c r="E23" s="601">
        <v>218.25631161877769</v>
      </c>
      <c r="F23" s="601">
        <v>217.95636092317324</v>
      </c>
      <c r="G23" s="601">
        <v>218.41566042581755</v>
      </c>
      <c r="H23" s="601"/>
      <c r="I23" s="601"/>
      <c r="J23" s="601"/>
      <c r="K23" s="601"/>
      <c r="L23" s="601"/>
      <c r="M23" s="601"/>
      <c r="N23" s="601"/>
      <c r="O23" s="601"/>
      <c r="P23" s="601"/>
      <c r="Q23" s="601"/>
    </row>
    <row r="24" spans="1:17" s="94" customFormat="1" ht="15" customHeight="1">
      <c r="A24" s="3" t="s">
        <v>666</v>
      </c>
      <c r="B24" s="601"/>
      <c r="C24" s="601">
        <v>224.66775773732192</v>
      </c>
      <c r="D24" s="601">
        <v>224.82019978492352</v>
      </c>
      <c r="E24" s="601">
        <v>224.88754068944658</v>
      </c>
      <c r="F24" s="601">
        <v>223.87224705202243</v>
      </c>
      <c r="G24" s="601">
        <v>224.84092006323834</v>
      </c>
      <c r="H24" s="601">
        <v>224.76696018092028</v>
      </c>
      <c r="I24" s="601"/>
      <c r="J24" s="601"/>
      <c r="K24" s="601"/>
      <c r="L24" s="601"/>
      <c r="M24" s="601"/>
      <c r="N24" s="601"/>
      <c r="O24" s="601"/>
      <c r="P24" s="601"/>
      <c r="Q24" s="601"/>
    </row>
    <row r="25" spans="1:17" s="94" customFormat="1" ht="15" customHeight="1">
      <c r="A25" s="3" t="s">
        <v>667</v>
      </c>
      <c r="B25" s="601"/>
      <c r="C25" s="601"/>
      <c r="D25" s="601">
        <v>211.74363214046693</v>
      </c>
      <c r="E25" s="601">
        <v>211.41884177788279</v>
      </c>
      <c r="F25" s="601">
        <v>210.02125900555097</v>
      </c>
      <c r="G25" s="601">
        <v>210.67083973071925</v>
      </c>
      <c r="H25" s="601">
        <v>210.54195466620172</v>
      </c>
      <c r="I25" s="601"/>
      <c r="J25" s="601"/>
      <c r="K25" s="601"/>
      <c r="L25" s="601"/>
      <c r="M25" s="601"/>
      <c r="N25" s="601"/>
      <c r="O25" s="601"/>
      <c r="P25" s="601"/>
      <c r="Q25" s="601"/>
    </row>
    <row r="26" spans="1:17" s="94" customFormat="1" ht="15" customHeight="1">
      <c r="A26" s="3" t="s">
        <v>668</v>
      </c>
      <c r="B26" s="601"/>
      <c r="C26" s="601"/>
      <c r="D26" s="601"/>
      <c r="E26" s="601">
        <v>221.03788564754669</v>
      </c>
      <c r="F26" s="601">
        <v>219.3552263794007</v>
      </c>
      <c r="G26" s="601">
        <v>217.41270028739027</v>
      </c>
      <c r="H26" s="601">
        <v>216.52222165981468</v>
      </c>
      <c r="I26" s="601">
        <v>210.50680419406061</v>
      </c>
      <c r="J26" s="601"/>
      <c r="K26" s="601"/>
      <c r="L26" s="601"/>
      <c r="M26" s="601"/>
      <c r="N26" s="601"/>
      <c r="O26" s="601"/>
      <c r="P26" s="601"/>
      <c r="Q26" s="601"/>
    </row>
    <row r="27" spans="1:17" s="94" customFormat="1" ht="15" customHeight="1">
      <c r="A27" s="3" t="s">
        <v>669</v>
      </c>
      <c r="B27" s="663"/>
      <c r="C27" s="664"/>
      <c r="D27" s="664"/>
      <c r="E27" s="601"/>
      <c r="F27" s="601">
        <v>216.62532971142869</v>
      </c>
      <c r="G27" s="601">
        <v>209.12294075752206</v>
      </c>
      <c r="H27" s="601">
        <v>207.959779679397</v>
      </c>
      <c r="I27" s="601">
        <v>201.57134114261783</v>
      </c>
      <c r="J27" s="601">
        <v>201.89344728732942</v>
      </c>
      <c r="K27" s="601"/>
      <c r="L27" s="601"/>
      <c r="M27" s="601"/>
      <c r="N27" s="601"/>
      <c r="O27" s="601"/>
      <c r="P27" s="601"/>
      <c r="Q27" s="601"/>
    </row>
    <row r="28" spans="1:17" s="94" customFormat="1" ht="15" customHeight="1">
      <c r="A28" s="3" t="s">
        <v>670</v>
      </c>
      <c r="B28" s="663"/>
      <c r="C28" s="664"/>
      <c r="D28" s="664"/>
      <c r="E28" s="664"/>
      <c r="F28" s="601"/>
      <c r="G28" s="601">
        <v>202.55108066611552</v>
      </c>
      <c r="H28" s="601">
        <v>199.73623085705287</v>
      </c>
      <c r="I28" s="601">
        <v>199.72638872485334</v>
      </c>
      <c r="J28" s="601">
        <v>200.49407503641584</v>
      </c>
      <c r="K28" s="601">
        <v>207.40653255121191</v>
      </c>
      <c r="L28" s="601">
        <v>204.92725258285671</v>
      </c>
      <c r="M28" s="601">
        <v>205.48966013711498</v>
      </c>
      <c r="N28" s="601"/>
      <c r="O28" s="601"/>
      <c r="P28" s="601"/>
      <c r="Q28" s="601"/>
    </row>
    <row r="29" spans="1:17" s="94" customFormat="1" ht="15" customHeight="1">
      <c r="A29" s="3" t="s">
        <v>695</v>
      </c>
      <c r="B29" s="663"/>
      <c r="C29" s="664"/>
      <c r="D29" s="664"/>
      <c r="E29" s="664"/>
      <c r="F29" s="601"/>
      <c r="G29" s="601"/>
      <c r="H29" s="601">
        <v>198.15492828366337</v>
      </c>
      <c r="I29" s="601">
        <v>199.20475571827885</v>
      </c>
      <c r="J29" s="601">
        <v>201.37002480217313</v>
      </c>
      <c r="K29" s="601">
        <v>204.21996395212099</v>
      </c>
      <c r="L29" s="601">
        <v>204.16005532134136</v>
      </c>
      <c r="M29" s="601">
        <v>204.17503247903633</v>
      </c>
      <c r="N29" s="601">
        <v>203.71026512517005</v>
      </c>
      <c r="O29" s="601">
        <v>203.14160859808669</v>
      </c>
      <c r="P29" s="601">
        <v>204.12582181803867</v>
      </c>
      <c r="Q29" s="601"/>
    </row>
    <row r="30" spans="1:17" s="94" customFormat="1" ht="15" customHeight="1">
      <c r="A30" s="3" t="s">
        <v>672</v>
      </c>
      <c r="B30" s="663"/>
      <c r="C30" s="664"/>
      <c r="D30" s="664"/>
      <c r="E30" s="664"/>
      <c r="F30" s="601"/>
      <c r="G30" s="601"/>
      <c r="H30" s="601"/>
      <c r="I30" s="601"/>
      <c r="J30" s="601">
        <v>200.25458315289427</v>
      </c>
      <c r="K30" s="601">
        <v>202.02616694880777</v>
      </c>
      <c r="L30" s="601">
        <v>201.76371009015392</v>
      </c>
      <c r="M30" s="601">
        <v>202.00742003033255</v>
      </c>
      <c r="N30" s="601">
        <v>203.19784935351254</v>
      </c>
      <c r="O30" s="601">
        <v>202.76667022858121</v>
      </c>
      <c r="P30" s="601">
        <v>202.41047877755094</v>
      </c>
      <c r="Q30" s="601"/>
    </row>
    <row r="31" spans="1:17" s="94" customFormat="1" ht="15" customHeight="1">
      <c r="A31" s="3" t="s">
        <v>677</v>
      </c>
      <c r="B31" s="663"/>
      <c r="C31" s="664"/>
      <c r="D31" s="664"/>
      <c r="E31" s="664"/>
      <c r="F31" s="664"/>
      <c r="G31" s="601"/>
      <c r="H31" s="601"/>
      <c r="I31" s="601"/>
      <c r="J31" s="601"/>
      <c r="K31" s="601">
        <v>205.48497340749614</v>
      </c>
      <c r="L31" s="601">
        <v>205.35374497816923</v>
      </c>
      <c r="M31" s="601">
        <v>205.27875730426808</v>
      </c>
      <c r="N31" s="601">
        <v>207.62680884329643</v>
      </c>
      <c r="O31" s="601">
        <v>208.18921639755467</v>
      </c>
      <c r="P31" s="601">
        <v>208.86410546266455</v>
      </c>
      <c r="Q31" s="601"/>
    </row>
    <row r="32" spans="1:17" s="94" customFormat="1" ht="15" customHeight="1">
      <c r="A32" s="3" t="s">
        <v>674</v>
      </c>
      <c r="B32" s="663"/>
      <c r="C32" s="664"/>
      <c r="D32" s="664"/>
      <c r="E32" s="664"/>
      <c r="F32" s="664"/>
      <c r="G32" s="663"/>
      <c r="H32" s="663"/>
      <c r="I32" s="664"/>
      <c r="J32" s="601"/>
      <c r="K32" s="601">
        <v>202.39476444882902</v>
      </c>
      <c r="L32" s="601">
        <v>203.06193419456676</v>
      </c>
      <c r="M32" s="601">
        <v>202.72448966201179</v>
      </c>
      <c r="N32" s="601">
        <v>204.05083414413755</v>
      </c>
      <c r="O32" s="601">
        <v>204.85695163857434</v>
      </c>
      <c r="P32" s="601">
        <v>205.73805680691234</v>
      </c>
      <c r="Q32" s="601"/>
    </row>
    <row r="33" spans="1:17" s="94" customFormat="1" ht="15" customHeight="1">
      <c r="A33" s="3" t="s">
        <v>675</v>
      </c>
      <c r="B33" s="663"/>
      <c r="C33" s="664"/>
      <c r="D33" s="664"/>
      <c r="E33" s="664"/>
      <c r="F33" s="602">
        <v>212.3440022046376</v>
      </c>
      <c r="G33" s="663"/>
      <c r="H33" s="663"/>
      <c r="I33" s="664"/>
      <c r="J33" s="601"/>
      <c r="K33" s="601"/>
      <c r="L33" s="601">
        <v>207.64438407936697</v>
      </c>
      <c r="M33" s="601">
        <v>209.69892917601669</v>
      </c>
      <c r="N33" s="601">
        <v>211.1321896775718</v>
      </c>
      <c r="O33" s="601">
        <v>211.20600566906816</v>
      </c>
      <c r="P33" s="601">
        <v>211.42745364355733</v>
      </c>
      <c r="Q33" s="601">
        <v>212.73768749261842</v>
      </c>
    </row>
    <row r="34" spans="1:17" s="94" customFormat="1" ht="15" customHeight="1">
      <c r="A34" s="3" t="s">
        <v>676</v>
      </c>
      <c r="B34" s="663"/>
      <c r="C34" s="664"/>
      <c r="D34" s="664"/>
      <c r="E34" s="664"/>
      <c r="F34" s="602">
        <v>211.30163093077937</v>
      </c>
      <c r="G34" s="663"/>
      <c r="H34" s="663"/>
      <c r="I34" s="664"/>
      <c r="J34" s="601"/>
      <c r="K34" s="601"/>
      <c r="L34" s="601"/>
      <c r="M34" s="601">
        <v>213.00834612810522</v>
      </c>
      <c r="N34" s="601">
        <v>213.04189885151266</v>
      </c>
      <c r="O34" s="601">
        <v>212.27242306136847</v>
      </c>
      <c r="P34" s="601">
        <v>211.73557948684905</v>
      </c>
      <c r="Q34" s="601">
        <v>211.39110485986592</v>
      </c>
    </row>
    <row r="35" spans="1:17" s="94" customFormat="1" ht="2.25" customHeight="1">
      <c r="A35" s="607"/>
      <c r="B35" s="607"/>
      <c r="C35" s="607"/>
      <c r="D35" s="607"/>
      <c r="E35" s="607"/>
      <c r="F35" s="607"/>
      <c r="G35" s="607"/>
      <c r="H35" s="607"/>
      <c r="I35" s="607"/>
      <c r="J35" s="607"/>
      <c r="K35" s="607"/>
      <c r="L35" s="607"/>
      <c r="M35" s="607"/>
      <c r="N35" s="607"/>
      <c r="O35" s="607"/>
      <c r="P35" s="125"/>
      <c r="Q35" s="125"/>
    </row>
    <row r="36" spans="1:17" s="163" customFormat="1" ht="10.5" customHeight="1">
      <c r="A36" s="608" t="s">
        <v>1055</v>
      </c>
      <c r="B36" s="608"/>
      <c r="C36" s="608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</row>
  </sheetData>
  <mergeCells count="5">
    <mergeCell ref="A2:Q2"/>
    <mergeCell ref="A3:Q3"/>
    <mergeCell ref="A4:Q4"/>
    <mergeCell ref="B6:Q6"/>
    <mergeCell ref="B21:Q21"/>
  </mergeCells>
  <hyperlinks>
    <hyperlink ref="Q1" location="Indice!A1" display="VOLVER"/>
  </hyperlinks>
  <printOptions horizontalCentered="1" verticalCentered="1"/>
  <pageMargins left="0.75" right="0.75" top="0.78740157480314965" bottom="0.78740157480314965" header="0" footer="0"/>
  <pageSetup paperSize="9" pageOrder="overThenDown" orientation="landscape" blackAndWhite="1" verticalDpi="180" r:id="rId1"/>
  <headerFooter alignWithMargins="0"/>
  <rowBreaks count="1" manualBreakCount="1">
    <brk id="36" max="65535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showGridLines="0" topLeftCell="A16" workbookViewId="0">
      <selection activeCell="A22" sqref="A22"/>
    </sheetView>
  </sheetViews>
  <sheetFormatPr baseColWidth="10" defaultColWidth="11.42578125" defaultRowHeight="12"/>
  <cols>
    <col min="1" max="1" width="10" style="74" customWidth="1"/>
    <col min="2" max="18" width="9.140625" style="74" customWidth="1"/>
    <col min="19" max="256" width="11.42578125" style="74"/>
    <col min="257" max="257" width="10" style="74" customWidth="1"/>
    <col min="258" max="274" width="9.140625" style="74" customWidth="1"/>
    <col min="275" max="512" width="11.42578125" style="74"/>
    <col min="513" max="513" width="10" style="74" customWidth="1"/>
    <col min="514" max="530" width="9.140625" style="74" customWidth="1"/>
    <col min="531" max="768" width="11.42578125" style="74"/>
    <col min="769" max="769" width="10" style="74" customWidth="1"/>
    <col min="770" max="786" width="9.140625" style="74" customWidth="1"/>
    <col min="787" max="1024" width="11.42578125" style="74"/>
    <col min="1025" max="1025" width="10" style="74" customWidth="1"/>
    <col min="1026" max="1042" width="9.140625" style="74" customWidth="1"/>
    <col min="1043" max="1280" width="11.42578125" style="74"/>
    <col min="1281" max="1281" width="10" style="74" customWidth="1"/>
    <col min="1282" max="1298" width="9.140625" style="74" customWidth="1"/>
    <col min="1299" max="1536" width="11.42578125" style="74"/>
    <col min="1537" max="1537" width="10" style="74" customWidth="1"/>
    <col min="1538" max="1554" width="9.140625" style="74" customWidth="1"/>
    <col min="1555" max="1792" width="11.42578125" style="74"/>
    <col min="1793" max="1793" width="10" style="74" customWidth="1"/>
    <col min="1794" max="1810" width="9.140625" style="74" customWidth="1"/>
    <col min="1811" max="2048" width="11.42578125" style="74"/>
    <col min="2049" max="2049" width="10" style="74" customWidth="1"/>
    <col min="2050" max="2066" width="9.140625" style="74" customWidth="1"/>
    <col min="2067" max="2304" width="11.42578125" style="74"/>
    <col min="2305" max="2305" width="10" style="74" customWidth="1"/>
    <col min="2306" max="2322" width="9.140625" style="74" customWidth="1"/>
    <col min="2323" max="2560" width="11.42578125" style="74"/>
    <col min="2561" max="2561" width="10" style="74" customWidth="1"/>
    <col min="2562" max="2578" width="9.140625" style="74" customWidth="1"/>
    <col min="2579" max="2816" width="11.42578125" style="74"/>
    <col min="2817" max="2817" width="10" style="74" customWidth="1"/>
    <col min="2818" max="2834" width="9.140625" style="74" customWidth="1"/>
    <col min="2835" max="3072" width="11.42578125" style="74"/>
    <col min="3073" max="3073" width="10" style="74" customWidth="1"/>
    <col min="3074" max="3090" width="9.140625" style="74" customWidth="1"/>
    <col min="3091" max="3328" width="11.42578125" style="74"/>
    <col min="3329" max="3329" width="10" style="74" customWidth="1"/>
    <col min="3330" max="3346" width="9.140625" style="74" customWidth="1"/>
    <col min="3347" max="3584" width="11.42578125" style="74"/>
    <col min="3585" max="3585" width="10" style="74" customWidth="1"/>
    <col min="3586" max="3602" width="9.140625" style="74" customWidth="1"/>
    <col min="3603" max="3840" width="11.42578125" style="74"/>
    <col min="3841" max="3841" width="10" style="74" customWidth="1"/>
    <col min="3842" max="3858" width="9.140625" style="74" customWidth="1"/>
    <col min="3859" max="4096" width="11.42578125" style="74"/>
    <col min="4097" max="4097" width="10" style="74" customWidth="1"/>
    <col min="4098" max="4114" width="9.140625" style="74" customWidth="1"/>
    <col min="4115" max="4352" width="11.42578125" style="74"/>
    <col min="4353" max="4353" width="10" style="74" customWidth="1"/>
    <col min="4354" max="4370" width="9.140625" style="74" customWidth="1"/>
    <col min="4371" max="4608" width="11.42578125" style="74"/>
    <col min="4609" max="4609" width="10" style="74" customWidth="1"/>
    <col min="4610" max="4626" width="9.140625" style="74" customWidth="1"/>
    <col min="4627" max="4864" width="11.42578125" style="74"/>
    <col min="4865" max="4865" width="10" style="74" customWidth="1"/>
    <col min="4866" max="4882" width="9.140625" style="74" customWidth="1"/>
    <col min="4883" max="5120" width="11.42578125" style="74"/>
    <col min="5121" max="5121" width="10" style="74" customWidth="1"/>
    <col min="5122" max="5138" width="9.140625" style="74" customWidth="1"/>
    <col min="5139" max="5376" width="11.42578125" style="74"/>
    <col min="5377" max="5377" width="10" style="74" customWidth="1"/>
    <col min="5378" max="5394" width="9.140625" style="74" customWidth="1"/>
    <col min="5395" max="5632" width="11.42578125" style="74"/>
    <col min="5633" max="5633" width="10" style="74" customWidth="1"/>
    <col min="5634" max="5650" width="9.140625" style="74" customWidth="1"/>
    <col min="5651" max="5888" width="11.42578125" style="74"/>
    <col min="5889" max="5889" width="10" style="74" customWidth="1"/>
    <col min="5890" max="5906" width="9.140625" style="74" customWidth="1"/>
    <col min="5907" max="6144" width="11.42578125" style="74"/>
    <col min="6145" max="6145" width="10" style="74" customWidth="1"/>
    <col min="6146" max="6162" width="9.140625" style="74" customWidth="1"/>
    <col min="6163" max="6400" width="11.42578125" style="74"/>
    <col min="6401" max="6401" width="10" style="74" customWidth="1"/>
    <col min="6402" max="6418" width="9.140625" style="74" customWidth="1"/>
    <col min="6419" max="6656" width="11.42578125" style="74"/>
    <col min="6657" max="6657" width="10" style="74" customWidth="1"/>
    <col min="6658" max="6674" width="9.140625" style="74" customWidth="1"/>
    <col min="6675" max="6912" width="11.42578125" style="74"/>
    <col min="6913" max="6913" width="10" style="74" customWidth="1"/>
    <col min="6914" max="6930" width="9.140625" style="74" customWidth="1"/>
    <col min="6931" max="7168" width="11.42578125" style="74"/>
    <col min="7169" max="7169" width="10" style="74" customWidth="1"/>
    <col min="7170" max="7186" width="9.140625" style="74" customWidth="1"/>
    <col min="7187" max="7424" width="11.42578125" style="74"/>
    <col min="7425" max="7425" width="10" style="74" customWidth="1"/>
    <col min="7426" max="7442" width="9.140625" style="74" customWidth="1"/>
    <col min="7443" max="7680" width="11.42578125" style="74"/>
    <col min="7681" max="7681" width="10" style="74" customWidth="1"/>
    <col min="7682" max="7698" width="9.140625" style="74" customWidth="1"/>
    <col min="7699" max="7936" width="11.42578125" style="74"/>
    <col min="7937" max="7937" width="10" style="74" customWidth="1"/>
    <col min="7938" max="7954" width="9.140625" style="74" customWidth="1"/>
    <col min="7955" max="8192" width="11.42578125" style="74"/>
    <col min="8193" max="8193" width="10" style="74" customWidth="1"/>
    <col min="8194" max="8210" width="9.140625" style="74" customWidth="1"/>
    <col min="8211" max="8448" width="11.42578125" style="74"/>
    <col min="8449" max="8449" width="10" style="74" customWidth="1"/>
    <col min="8450" max="8466" width="9.140625" style="74" customWidth="1"/>
    <col min="8467" max="8704" width="11.42578125" style="74"/>
    <col min="8705" max="8705" width="10" style="74" customWidth="1"/>
    <col min="8706" max="8722" width="9.140625" style="74" customWidth="1"/>
    <col min="8723" max="8960" width="11.42578125" style="74"/>
    <col min="8961" max="8961" width="10" style="74" customWidth="1"/>
    <col min="8962" max="8978" width="9.140625" style="74" customWidth="1"/>
    <col min="8979" max="9216" width="11.42578125" style="74"/>
    <col min="9217" max="9217" width="10" style="74" customWidth="1"/>
    <col min="9218" max="9234" width="9.140625" style="74" customWidth="1"/>
    <col min="9235" max="9472" width="11.42578125" style="74"/>
    <col min="9473" max="9473" width="10" style="74" customWidth="1"/>
    <col min="9474" max="9490" width="9.140625" style="74" customWidth="1"/>
    <col min="9491" max="9728" width="11.42578125" style="74"/>
    <col min="9729" max="9729" width="10" style="74" customWidth="1"/>
    <col min="9730" max="9746" width="9.140625" style="74" customWidth="1"/>
    <col min="9747" max="9984" width="11.42578125" style="74"/>
    <col min="9985" max="9985" width="10" style="74" customWidth="1"/>
    <col min="9986" max="10002" width="9.140625" style="74" customWidth="1"/>
    <col min="10003" max="10240" width="11.42578125" style="74"/>
    <col min="10241" max="10241" width="10" style="74" customWidth="1"/>
    <col min="10242" max="10258" width="9.140625" style="74" customWidth="1"/>
    <col min="10259" max="10496" width="11.42578125" style="74"/>
    <col min="10497" max="10497" width="10" style="74" customWidth="1"/>
    <col min="10498" max="10514" width="9.140625" style="74" customWidth="1"/>
    <col min="10515" max="10752" width="11.42578125" style="74"/>
    <col min="10753" max="10753" width="10" style="74" customWidth="1"/>
    <col min="10754" max="10770" width="9.140625" style="74" customWidth="1"/>
    <col min="10771" max="11008" width="11.42578125" style="74"/>
    <col min="11009" max="11009" width="10" style="74" customWidth="1"/>
    <col min="11010" max="11026" width="9.140625" style="74" customWidth="1"/>
    <col min="11027" max="11264" width="11.42578125" style="74"/>
    <col min="11265" max="11265" width="10" style="74" customWidth="1"/>
    <col min="11266" max="11282" width="9.140625" style="74" customWidth="1"/>
    <col min="11283" max="11520" width="11.42578125" style="74"/>
    <col min="11521" max="11521" width="10" style="74" customWidth="1"/>
    <col min="11522" max="11538" width="9.140625" style="74" customWidth="1"/>
    <col min="11539" max="11776" width="11.42578125" style="74"/>
    <col min="11777" max="11777" width="10" style="74" customWidth="1"/>
    <col min="11778" max="11794" width="9.140625" style="74" customWidth="1"/>
    <col min="11795" max="12032" width="11.42578125" style="74"/>
    <col min="12033" max="12033" width="10" style="74" customWidth="1"/>
    <col min="12034" max="12050" width="9.140625" style="74" customWidth="1"/>
    <col min="12051" max="12288" width="11.42578125" style="74"/>
    <col min="12289" max="12289" width="10" style="74" customWidth="1"/>
    <col min="12290" max="12306" width="9.140625" style="74" customWidth="1"/>
    <col min="12307" max="12544" width="11.42578125" style="74"/>
    <col min="12545" max="12545" width="10" style="74" customWidth="1"/>
    <col min="12546" max="12562" width="9.140625" style="74" customWidth="1"/>
    <col min="12563" max="12800" width="11.42578125" style="74"/>
    <col min="12801" max="12801" width="10" style="74" customWidth="1"/>
    <col min="12802" max="12818" width="9.140625" style="74" customWidth="1"/>
    <col min="12819" max="13056" width="11.42578125" style="74"/>
    <col min="13057" max="13057" width="10" style="74" customWidth="1"/>
    <col min="13058" max="13074" width="9.140625" style="74" customWidth="1"/>
    <col min="13075" max="13312" width="11.42578125" style="74"/>
    <col min="13313" max="13313" width="10" style="74" customWidth="1"/>
    <col min="13314" max="13330" width="9.140625" style="74" customWidth="1"/>
    <col min="13331" max="13568" width="11.42578125" style="74"/>
    <col min="13569" max="13569" width="10" style="74" customWidth="1"/>
    <col min="13570" max="13586" width="9.140625" style="74" customWidth="1"/>
    <col min="13587" max="13824" width="11.42578125" style="74"/>
    <col min="13825" max="13825" width="10" style="74" customWidth="1"/>
    <col min="13826" max="13842" width="9.140625" style="74" customWidth="1"/>
    <col min="13843" max="14080" width="11.42578125" style="74"/>
    <col min="14081" max="14081" width="10" style="74" customWidth="1"/>
    <col min="14082" max="14098" width="9.140625" style="74" customWidth="1"/>
    <col min="14099" max="14336" width="11.42578125" style="74"/>
    <col min="14337" max="14337" width="10" style="74" customWidth="1"/>
    <col min="14338" max="14354" width="9.140625" style="74" customWidth="1"/>
    <col min="14355" max="14592" width="11.42578125" style="74"/>
    <col min="14593" max="14593" width="10" style="74" customWidth="1"/>
    <col min="14594" max="14610" width="9.140625" style="74" customWidth="1"/>
    <col min="14611" max="14848" width="11.42578125" style="74"/>
    <col min="14849" max="14849" width="10" style="74" customWidth="1"/>
    <col min="14850" max="14866" width="9.140625" style="74" customWidth="1"/>
    <col min="14867" max="15104" width="11.42578125" style="74"/>
    <col min="15105" max="15105" width="10" style="74" customWidth="1"/>
    <col min="15106" max="15122" width="9.140625" style="74" customWidth="1"/>
    <col min="15123" max="15360" width="11.42578125" style="74"/>
    <col min="15361" max="15361" width="10" style="74" customWidth="1"/>
    <col min="15362" max="15378" width="9.140625" style="74" customWidth="1"/>
    <col min="15379" max="15616" width="11.42578125" style="74"/>
    <col min="15617" max="15617" width="10" style="74" customWidth="1"/>
    <col min="15618" max="15634" width="9.140625" style="74" customWidth="1"/>
    <col min="15635" max="15872" width="11.42578125" style="74"/>
    <col min="15873" max="15873" width="10" style="74" customWidth="1"/>
    <col min="15874" max="15890" width="9.140625" style="74" customWidth="1"/>
    <col min="15891" max="16128" width="11.42578125" style="74"/>
    <col min="16129" max="16129" width="10" style="74" customWidth="1"/>
    <col min="16130" max="16146" width="9.140625" style="74" customWidth="1"/>
    <col min="16147" max="16384" width="11.42578125" style="74"/>
  </cols>
  <sheetData>
    <row r="1" spans="1:18" ht="12.75">
      <c r="A1" s="594" t="s">
        <v>735</v>
      </c>
      <c r="R1" s="835" t="s">
        <v>1002</v>
      </c>
    </row>
    <row r="2" spans="1:18" s="122" customFormat="1" ht="21.75" customHeight="1">
      <c r="A2" s="896" t="s">
        <v>713</v>
      </c>
      <c r="B2" s="896"/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</row>
    <row r="3" spans="1:18" s="595" customFormat="1" ht="18" customHeight="1">
      <c r="A3" s="970" t="s">
        <v>646</v>
      </c>
      <c r="B3" s="970"/>
      <c r="C3" s="970"/>
      <c r="D3" s="970"/>
      <c r="E3" s="970"/>
      <c r="F3" s="970"/>
      <c r="G3" s="970"/>
      <c r="H3" s="970"/>
      <c r="I3" s="970"/>
      <c r="J3" s="970"/>
      <c r="K3" s="970"/>
      <c r="L3" s="970"/>
      <c r="M3" s="970"/>
      <c r="N3" s="970"/>
      <c r="O3" s="970"/>
      <c r="P3" s="970"/>
      <c r="Q3" s="970"/>
      <c r="R3" s="970"/>
    </row>
    <row r="4" spans="1:18" ht="15.75" customHeight="1">
      <c r="A4" s="967" t="s">
        <v>714</v>
      </c>
      <c r="B4" s="967"/>
      <c r="C4" s="967"/>
      <c r="D4" s="967"/>
      <c r="E4" s="967"/>
      <c r="F4" s="967"/>
      <c r="G4" s="967"/>
      <c r="H4" s="967"/>
      <c r="I4" s="967"/>
      <c r="J4" s="967"/>
      <c r="K4" s="967"/>
      <c r="L4" s="967"/>
      <c r="M4" s="967"/>
      <c r="N4" s="967"/>
      <c r="O4" s="967"/>
      <c r="P4" s="967"/>
      <c r="Q4" s="967"/>
      <c r="R4" s="967"/>
    </row>
    <row r="5" spans="1:18" s="94" customFormat="1" ht="12.75" customHeight="1">
      <c r="A5" s="609"/>
      <c r="B5" s="665"/>
      <c r="C5" s="665"/>
      <c r="D5" s="665"/>
      <c r="E5" s="665"/>
      <c r="F5" s="665"/>
      <c r="G5" s="665"/>
      <c r="H5" s="665"/>
      <c r="I5" s="665"/>
      <c r="J5" s="665"/>
      <c r="K5" s="136"/>
      <c r="L5" s="136"/>
      <c r="M5" s="613"/>
      <c r="N5" s="613"/>
      <c r="O5" s="613"/>
      <c r="R5" s="98" t="s">
        <v>648</v>
      </c>
    </row>
    <row r="6" spans="1:18" s="163" customFormat="1" ht="19.5" customHeight="1">
      <c r="A6" s="614"/>
      <c r="B6" s="902" t="s">
        <v>736</v>
      </c>
      <c r="C6" s="902"/>
      <c r="D6" s="902"/>
      <c r="E6" s="902"/>
      <c r="F6" s="902"/>
      <c r="G6" s="902"/>
      <c r="H6" s="902"/>
      <c r="I6" s="902"/>
      <c r="J6" s="902"/>
      <c r="K6" s="902"/>
      <c r="L6" s="902"/>
      <c r="M6" s="902"/>
      <c r="N6" s="902"/>
      <c r="O6" s="902"/>
      <c r="P6" s="902"/>
      <c r="Q6" s="902"/>
      <c r="R6" s="902"/>
    </row>
    <row r="7" spans="1:18" s="94" customFormat="1" ht="16.5" customHeight="1">
      <c r="A7" s="73"/>
      <c r="B7" s="618" t="s">
        <v>698</v>
      </c>
      <c r="C7" s="618" t="s">
        <v>717</v>
      </c>
      <c r="D7" s="618" t="s">
        <v>671</v>
      </c>
      <c r="E7" s="618" t="s">
        <v>677</v>
      </c>
      <c r="F7" s="618" t="s">
        <v>676</v>
      </c>
      <c r="G7" s="618" t="s">
        <v>655</v>
      </c>
      <c r="H7" s="618" t="s">
        <v>737</v>
      </c>
      <c r="I7" s="618" t="s">
        <v>657</v>
      </c>
      <c r="J7" s="618" t="s">
        <v>738</v>
      </c>
      <c r="K7" s="618" t="s">
        <v>659</v>
      </c>
      <c r="L7" s="618" t="s">
        <v>660</v>
      </c>
      <c r="M7" s="618" t="s">
        <v>739</v>
      </c>
      <c r="N7" s="618" t="s">
        <v>662</v>
      </c>
      <c r="O7" s="618" t="s">
        <v>740</v>
      </c>
      <c r="P7" s="618" t="s">
        <v>664</v>
      </c>
      <c r="Q7" s="618" t="s">
        <v>741</v>
      </c>
      <c r="R7" s="618" t="s">
        <v>742</v>
      </c>
    </row>
    <row r="8" spans="1:18" s="94" customFormat="1" ht="33" customHeight="1">
      <c r="A8" s="600" t="s">
        <v>665</v>
      </c>
      <c r="B8" s="625">
        <v>187.13174022020129</v>
      </c>
      <c r="C8" s="601">
        <v>190.81082297097416</v>
      </c>
      <c r="D8" s="601">
        <v>191.81378310940141</v>
      </c>
      <c r="E8" s="601">
        <v>179.37051597143719</v>
      </c>
      <c r="F8" s="601">
        <v>179.14555294973388</v>
      </c>
      <c r="G8" s="601">
        <v>183.54639206180485</v>
      </c>
      <c r="H8" s="601">
        <v>186.00692511168478</v>
      </c>
      <c r="I8" s="601">
        <v>187.05206581668139</v>
      </c>
      <c r="J8" s="601">
        <v>180.29848843596335</v>
      </c>
      <c r="K8" s="601">
        <v>179.98447755150249</v>
      </c>
      <c r="L8" s="601">
        <v>184.21190766767714</v>
      </c>
      <c r="M8" s="601">
        <v>186.36780329233383</v>
      </c>
      <c r="N8" s="601">
        <v>187.01925870934966</v>
      </c>
      <c r="O8" s="601"/>
      <c r="P8" s="601"/>
      <c r="Q8" s="601"/>
      <c r="R8" s="601"/>
    </row>
    <row r="9" spans="1:18" s="94" customFormat="1" ht="33" customHeight="1">
      <c r="A9" s="3" t="s">
        <v>666</v>
      </c>
      <c r="B9" s="601">
        <v>191.79725622074557</v>
      </c>
      <c r="C9" s="601">
        <v>197.10164746932881</v>
      </c>
      <c r="D9" s="601">
        <v>198.58832743841415</v>
      </c>
      <c r="E9" s="601">
        <v>185.40505036063647</v>
      </c>
      <c r="F9" s="601">
        <v>184.96474444644741</v>
      </c>
      <c r="G9" s="601">
        <v>189.30046268381477</v>
      </c>
      <c r="H9" s="601">
        <v>191.72991531622253</v>
      </c>
      <c r="I9" s="601">
        <v>192.65196770123018</v>
      </c>
      <c r="J9" s="601">
        <v>184.26025498374494</v>
      </c>
      <c r="K9" s="601">
        <v>183.51432496441294</v>
      </c>
      <c r="L9" s="601">
        <v>187.68946104484075</v>
      </c>
      <c r="M9" s="601">
        <v>189.83400985042033</v>
      </c>
      <c r="N9" s="601">
        <v>190.75088216584928</v>
      </c>
      <c r="O9" s="601"/>
      <c r="P9" s="601"/>
      <c r="Q9" s="601"/>
      <c r="R9" s="601"/>
    </row>
    <row r="10" spans="1:18" s="94" customFormat="1" ht="33" customHeight="1">
      <c r="A10" s="3" t="s">
        <v>667</v>
      </c>
      <c r="B10" s="601">
        <v>176.53832526278495</v>
      </c>
      <c r="C10" s="601">
        <v>180.79528177555815</v>
      </c>
      <c r="D10" s="601">
        <v>183.84634275740925</v>
      </c>
      <c r="E10" s="601">
        <v>174.99311050746033</v>
      </c>
      <c r="F10" s="601">
        <v>176.92404311041375</v>
      </c>
      <c r="G10" s="601">
        <v>181.71388078084664</v>
      </c>
      <c r="H10" s="601">
        <v>184.78368868117303</v>
      </c>
      <c r="I10" s="601">
        <v>186.34436964423972</v>
      </c>
      <c r="J10" s="601">
        <v>179.44081691571947</v>
      </c>
      <c r="K10" s="601">
        <v>178.73312074327782</v>
      </c>
      <c r="L10" s="601">
        <v>182.77308167469971</v>
      </c>
      <c r="M10" s="601">
        <v>185.1492535914409</v>
      </c>
      <c r="N10" s="601">
        <v>186.07722605596706</v>
      </c>
      <c r="O10" s="601">
        <v>179.29680649652306</v>
      </c>
      <c r="P10" s="601"/>
      <c r="Q10" s="601"/>
      <c r="R10" s="601"/>
    </row>
    <row r="11" spans="1:18" s="94" customFormat="1" ht="33" customHeight="1">
      <c r="A11" s="3" t="s">
        <v>668</v>
      </c>
      <c r="B11" s="601"/>
      <c r="C11" s="601">
        <v>186.3349961850021</v>
      </c>
      <c r="D11" s="601">
        <v>189.21733490057574</v>
      </c>
      <c r="E11" s="601">
        <v>175.67268630218908</v>
      </c>
      <c r="F11" s="601">
        <v>178.88309609108003</v>
      </c>
      <c r="G11" s="601">
        <v>184.0806792383502</v>
      </c>
      <c r="H11" s="601">
        <v>187.21610135334004</v>
      </c>
      <c r="I11" s="601">
        <v>188.87989036802077</v>
      </c>
      <c r="J11" s="601">
        <v>181.73731442894075</v>
      </c>
      <c r="K11" s="601">
        <v>182.28097506472375</v>
      </c>
      <c r="L11" s="601">
        <v>186.66306725831942</v>
      </c>
      <c r="M11" s="601">
        <v>188.92207093459015</v>
      </c>
      <c r="N11" s="601">
        <v>189.79848937330925</v>
      </c>
      <c r="O11" s="601">
        <v>180.69686045356295</v>
      </c>
      <c r="P11" s="601"/>
      <c r="Q11" s="601"/>
      <c r="R11" s="601"/>
    </row>
    <row r="12" spans="1:18" s="94" customFormat="1" ht="33" customHeight="1">
      <c r="A12" s="3" t="s">
        <v>669</v>
      </c>
      <c r="B12" s="601"/>
      <c r="C12" s="601">
        <v>175.41632219203967</v>
      </c>
      <c r="D12" s="601">
        <v>178.33006199605941</v>
      </c>
      <c r="E12" s="601">
        <v>169.82364773790309</v>
      </c>
      <c r="F12" s="601">
        <v>174.79626786346995</v>
      </c>
      <c r="G12" s="601">
        <v>180.5609452946172</v>
      </c>
      <c r="H12" s="601">
        <v>184.01975175330557</v>
      </c>
      <c r="I12" s="601">
        <v>186.03973221901649</v>
      </c>
      <c r="J12" s="601">
        <v>180.29848843596335</v>
      </c>
      <c r="K12" s="601">
        <v>181.66232675503966</v>
      </c>
      <c r="L12" s="601">
        <v>186.15690045948696</v>
      </c>
      <c r="M12" s="601">
        <v>188.50495199851525</v>
      </c>
      <c r="N12" s="601">
        <v>189.61102018855652</v>
      </c>
      <c r="O12" s="601">
        <v>180.64999315737475</v>
      </c>
      <c r="P12" s="601">
        <v>181.30613530400942</v>
      </c>
      <c r="Q12" s="601">
        <v>189.36262351875911</v>
      </c>
      <c r="R12" s="601">
        <v>182.80120205241263</v>
      </c>
    </row>
    <row r="13" spans="1:18" s="94" customFormat="1" ht="33" customHeight="1">
      <c r="A13" s="3" t="s">
        <v>670</v>
      </c>
      <c r="B13" s="601"/>
      <c r="C13" s="601"/>
      <c r="D13" s="601">
        <v>169.51104287232786</v>
      </c>
      <c r="E13" s="601">
        <v>165.78579583480968</v>
      </c>
      <c r="F13" s="601">
        <v>171.93220739340973</v>
      </c>
      <c r="G13" s="601">
        <v>178.00972402661313</v>
      </c>
      <c r="H13" s="601">
        <v>181.8137081217275</v>
      </c>
      <c r="I13" s="601">
        <v>184.25455690720838</v>
      </c>
      <c r="J13" s="601">
        <v>180.91807409157121</v>
      </c>
      <c r="K13" s="601">
        <v>183.49179166174559</v>
      </c>
      <c r="L13" s="601">
        <v>188.24554151411363</v>
      </c>
      <c r="M13" s="601">
        <v>190.72083776229283</v>
      </c>
      <c r="N13" s="601">
        <v>191.81823550253927</v>
      </c>
      <c r="O13" s="601">
        <v>182.50757844179361</v>
      </c>
      <c r="P13" s="601">
        <v>183.07350104326602</v>
      </c>
      <c r="Q13" s="601">
        <v>190.61257430809812</v>
      </c>
      <c r="R13" s="601">
        <v>182.34518326050156</v>
      </c>
    </row>
    <row r="14" spans="1:18" s="94" customFormat="1" ht="33" customHeight="1">
      <c r="A14" s="3" t="s">
        <v>671</v>
      </c>
      <c r="B14" s="603"/>
      <c r="C14" s="603"/>
      <c r="D14" s="601">
        <v>163.82775831222745</v>
      </c>
      <c r="E14" s="601">
        <v>157.98859028456289</v>
      </c>
      <c r="F14" s="601">
        <v>165.18229418312092</v>
      </c>
      <c r="G14" s="601">
        <v>171.84362820361403</v>
      </c>
      <c r="H14" s="601">
        <v>175.95495524514067</v>
      </c>
      <c r="I14" s="601">
        <v>178.71075226100618</v>
      </c>
      <c r="J14" s="601">
        <v>176.58127274874647</v>
      </c>
      <c r="K14" s="601">
        <v>179.32364867524902</v>
      </c>
      <c r="L14" s="601">
        <v>184.22681998919154</v>
      </c>
      <c r="M14" s="601">
        <v>186.84393241497293</v>
      </c>
      <c r="N14" s="601">
        <v>187.98472501082634</v>
      </c>
      <c r="O14" s="601">
        <v>181.32339099033322</v>
      </c>
      <c r="P14" s="601">
        <v>182.02576133366262</v>
      </c>
      <c r="Q14" s="601">
        <v>189.46104484075431</v>
      </c>
      <c r="R14" s="601">
        <v>181.7618132428573</v>
      </c>
    </row>
    <row r="15" spans="1:18" s="94" customFormat="1" ht="33" customHeight="1">
      <c r="A15" s="3" t="s">
        <v>672</v>
      </c>
      <c r="B15" s="603"/>
      <c r="C15" s="603"/>
      <c r="D15" s="603"/>
      <c r="E15" s="601">
        <v>151.00642831834517</v>
      </c>
      <c r="F15" s="601">
        <v>159.92058805333875</v>
      </c>
      <c r="G15" s="601">
        <v>166.82882751147781</v>
      </c>
      <c r="H15" s="601">
        <v>170.90628227985025</v>
      </c>
      <c r="I15" s="601">
        <v>173.68551294380987</v>
      </c>
      <c r="J15" s="601">
        <v>173.69488640304752</v>
      </c>
      <c r="K15" s="601">
        <v>177.08339191745355</v>
      </c>
      <c r="L15" s="601">
        <v>181.97633763950051</v>
      </c>
      <c r="M15" s="601">
        <v>184.55403892985092</v>
      </c>
      <c r="N15" s="601">
        <v>185.80070900845675</v>
      </c>
      <c r="O15" s="601">
        <v>180.00791119959658</v>
      </c>
      <c r="P15" s="601">
        <v>180.89370309755336</v>
      </c>
      <c r="Q15" s="601">
        <v>188.13470035862858</v>
      </c>
      <c r="R15" s="601">
        <v>181.57327889228208</v>
      </c>
    </row>
    <row r="16" spans="1:18" s="94" customFormat="1" ht="33" customHeight="1">
      <c r="A16" s="3" t="s">
        <v>673</v>
      </c>
      <c r="B16" s="603"/>
      <c r="C16" s="603"/>
      <c r="D16" s="603"/>
      <c r="E16" s="601">
        <v>157.68189353874956</v>
      </c>
      <c r="F16" s="601">
        <v>165.99014957968916</v>
      </c>
      <c r="G16" s="601">
        <v>172.76568058862168</v>
      </c>
      <c r="H16" s="601">
        <v>176.63001249432781</v>
      </c>
      <c r="I16" s="601">
        <v>179.14234623999471</v>
      </c>
      <c r="J16" s="601">
        <v>177.8162484278489</v>
      </c>
      <c r="K16" s="601">
        <v>181.55625866366637</v>
      </c>
      <c r="L16" s="601">
        <v>186.56020587668536</v>
      </c>
      <c r="M16" s="601">
        <v>189.24348191844913</v>
      </c>
      <c r="N16" s="601">
        <v>190.517779034808</v>
      </c>
      <c r="O16" s="601">
        <v>183.21906099842732</v>
      </c>
      <c r="P16" s="601">
        <v>184.04269206143979</v>
      </c>
      <c r="Q16" s="601">
        <v>191.1134870363579</v>
      </c>
      <c r="R16" s="601">
        <v>183.09473932853865</v>
      </c>
    </row>
    <row r="17" spans="1:18" s="94" customFormat="1" ht="33" customHeight="1">
      <c r="A17" s="3" t="s">
        <v>674</v>
      </c>
      <c r="B17" s="603"/>
      <c r="C17" s="603"/>
      <c r="D17" s="603"/>
      <c r="E17" s="601"/>
      <c r="F17" s="601">
        <v>166.23361284988781</v>
      </c>
      <c r="G17" s="601">
        <v>172.00110231880635</v>
      </c>
      <c r="H17" s="601">
        <v>175.38679579544112</v>
      </c>
      <c r="I17" s="601">
        <v>177.84732884532104</v>
      </c>
      <c r="J17" s="601">
        <v>176.25290342899885</v>
      </c>
      <c r="K17" s="601">
        <v>180.50470453919138</v>
      </c>
      <c r="L17" s="601">
        <v>185.58816582024332</v>
      </c>
      <c r="M17" s="601">
        <v>188.24554151411363</v>
      </c>
      <c r="N17" s="601">
        <v>189.44136057635527</v>
      </c>
      <c r="O17" s="601">
        <v>182.77823707728041</v>
      </c>
      <c r="P17" s="601">
        <v>183.79689775993072</v>
      </c>
      <c r="Q17" s="601">
        <v>190.88815400968465</v>
      </c>
      <c r="R17" s="601">
        <v>184.09708279201607</v>
      </c>
    </row>
    <row r="18" spans="1:18" s="94" customFormat="1" ht="33" customHeight="1">
      <c r="A18" s="3" t="s">
        <v>675</v>
      </c>
      <c r="B18" s="603"/>
      <c r="C18" s="603"/>
      <c r="D18" s="603"/>
      <c r="E18" s="601"/>
      <c r="F18" s="601">
        <v>169.85966155497402</v>
      </c>
      <c r="G18" s="601">
        <v>175.13815245566377</v>
      </c>
      <c r="H18" s="601">
        <v>178.32907531613964</v>
      </c>
      <c r="I18" s="601">
        <v>180.72226746149653</v>
      </c>
      <c r="J18" s="601">
        <v>179.0646451963143</v>
      </c>
      <c r="K18" s="601">
        <v>183.58166586893597</v>
      </c>
      <c r="L18" s="601">
        <v>188.6063333602697</v>
      </c>
      <c r="M18" s="601">
        <v>191.1031268972005</v>
      </c>
      <c r="N18" s="601">
        <v>192.22720199577722</v>
      </c>
      <c r="O18" s="601">
        <v>185.446490917266</v>
      </c>
      <c r="P18" s="601">
        <v>186.46696462426883</v>
      </c>
      <c r="Q18" s="601">
        <v>193.60510050370996</v>
      </c>
      <c r="R18" s="601">
        <v>185.41541049979384</v>
      </c>
    </row>
    <row r="19" spans="1:18" s="94" customFormat="1" ht="33" customHeight="1">
      <c r="A19" s="3" t="s">
        <v>676</v>
      </c>
      <c r="B19" s="603">
        <v>190.70771491936014</v>
      </c>
      <c r="C19" s="603">
        <v>192.88118578008741</v>
      </c>
      <c r="D19" s="603"/>
      <c r="E19" s="603"/>
      <c r="F19" s="601">
        <v>171.41057438683515</v>
      </c>
      <c r="G19" s="601">
        <v>175.01547898973197</v>
      </c>
      <c r="H19" s="601">
        <v>178.08890845385471</v>
      </c>
      <c r="I19" s="601">
        <v>180.33023037747262</v>
      </c>
      <c r="J19" s="601">
        <v>178.22759304393884</v>
      </c>
      <c r="K19" s="601">
        <v>182.68339471244869</v>
      </c>
      <c r="L19" s="601">
        <v>187.83261933137922</v>
      </c>
      <c r="M19" s="601">
        <v>190.4631528465236</v>
      </c>
      <c r="N19" s="601">
        <v>191.75157742536979</v>
      </c>
      <c r="O19" s="601">
        <v>184.42813632963626</v>
      </c>
      <c r="P19" s="601">
        <v>185.88208767729262</v>
      </c>
      <c r="Q19" s="601">
        <v>193.06982664724487</v>
      </c>
      <c r="R19" s="601">
        <v>185.32734931695603</v>
      </c>
    </row>
    <row r="20" spans="1:18" s="94" customFormat="1" ht="14.25" customHeight="1">
      <c r="A20" s="3"/>
      <c r="B20" s="662"/>
      <c r="C20" s="662"/>
      <c r="D20" s="662"/>
      <c r="E20" s="662"/>
      <c r="F20" s="634"/>
      <c r="G20" s="662"/>
      <c r="H20" s="662"/>
      <c r="I20" s="662"/>
      <c r="J20" s="662"/>
      <c r="K20" s="662"/>
      <c r="L20" s="662"/>
      <c r="M20" s="3"/>
      <c r="N20" s="3"/>
      <c r="O20" s="3"/>
      <c r="P20" s="125"/>
      <c r="Q20" s="125"/>
      <c r="R20" s="125"/>
    </row>
    <row r="21" spans="1:18" s="94" customFormat="1" ht="13.5" customHeight="1">
      <c r="A21" s="666" t="s">
        <v>1054</v>
      </c>
      <c r="B21" s="667"/>
      <c r="C21" s="667"/>
      <c r="D21" s="667"/>
      <c r="E21" s="667"/>
      <c r="F21" s="667"/>
      <c r="G21" s="667"/>
      <c r="H21" s="667"/>
      <c r="I21" s="667"/>
      <c r="J21" s="667"/>
      <c r="K21" s="667"/>
      <c r="L21" s="667"/>
      <c r="M21" s="667"/>
      <c r="N21" s="667"/>
      <c r="O21" s="667"/>
    </row>
    <row r="36" s="636" customFormat="1" ht="10.5" customHeight="1"/>
  </sheetData>
  <mergeCells count="4">
    <mergeCell ref="A2:R2"/>
    <mergeCell ref="A3:R3"/>
    <mergeCell ref="A4:R4"/>
    <mergeCell ref="B6:R6"/>
  </mergeCells>
  <hyperlinks>
    <hyperlink ref="R1" location="Indice!A1" display="VOLVER"/>
  </hyperlinks>
  <printOptions horizontalCentered="1" verticalCentered="1"/>
  <pageMargins left="0.75" right="0.75" top="0.78740157480314965" bottom="0.78740157480314965" header="0" footer="0"/>
  <pageSetup paperSize="9" pageOrder="overThenDown" orientation="landscape" blackAndWhite="1" verticalDpi="180" r:id="rId1"/>
  <headerFooter alignWithMargins="0"/>
  <rowBreaks count="1" manualBreakCount="1">
    <brk id="36" max="6553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showGridLines="0" topLeftCell="A19" workbookViewId="0">
      <selection activeCell="A37" sqref="A37"/>
    </sheetView>
  </sheetViews>
  <sheetFormatPr baseColWidth="10" defaultColWidth="11.42578125" defaultRowHeight="12"/>
  <cols>
    <col min="1" max="1" width="10" style="74" customWidth="1"/>
    <col min="2" max="18" width="9.140625" style="74" customWidth="1"/>
    <col min="19" max="256" width="11.42578125" style="74"/>
    <col min="257" max="257" width="10" style="74" customWidth="1"/>
    <col min="258" max="274" width="9.140625" style="74" customWidth="1"/>
    <col min="275" max="512" width="11.42578125" style="74"/>
    <col min="513" max="513" width="10" style="74" customWidth="1"/>
    <col min="514" max="530" width="9.140625" style="74" customWidth="1"/>
    <col min="531" max="768" width="11.42578125" style="74"/>
    <col min="769" max="769" width="10" style="74" customWidth="1"/>
    <col min="770" max="786" width="9.140625" style="74" customWidth="1"/>
    <col min="787" max="1024" width="11.42578125" style="74"/>
    <col min="1025" max="1025" width="10" style="74" customWidth="1"/>
    <col min="1026" max="1042" width="9.140625" style="74" customWidth="1"/>
    <col min="1043" max="1280" width="11.42578125" style="74"/>
    <col min="1281" max="1281" width="10" style="74" customWidth="1"/>
    <col min="1282" max="1298" width="9.140625" style="74" customWidth="1"/>
    <col min="1299" max="1536" width="11.42578125" style="74"/>
    <col min="1537" max="1537" width="10" style="74" customWidth="1"/>
    <col min="1538" max="1554" width="9.140625" style="74" customWidth="1"/>
    <col min="1555" max="1792" width="11.42578125" style="74"/>
    <col min="1793" max="1793" width="10" style="74" customWidth="1"/>
    <col min="1794" max="1810" width="9.140625" style="74" customWidth="1"/>
    <col min="1811" max="2048" width="11.42578125" style="74"/>
    <col min="2049" max="2049" width="10" style="74" customWidth="1"/>
    <col min="2050" max="2066" width="9.140625" style="74" customWidth="1"/>
    <col min="2067" max="2304" width="11.42578125" style="74"/>
    <col min="2305" max="2305" width="10" style="74" customWidth="1"/>
    <col min="2306" max="2322" width="9.140625" style="74" customWidth="1"/>
    <col min="2323" max="2560" width="11.42578125" style="74"/>
    <col min="2561" max="2561" width="10" style="74" customWidth="1"/>
    <col min="2562" max="2578" width="9.140625" style="74" customWidth="1"/>
    <col min="2579" max="2816" width="11.42578125" style="74"/>
    <col min="2817" max="2817" width="10" style="74" customWidth="1"/>
    <col min="2818" max="2834" width="9.140625" style="74" customWidth="1"/>
    <col min="2835" max="3072" width="11.42578125" style="74"/>
    <col min="3073" max="3073" width="10" style="74" customWidth="1"/>
    <col min="3074" max="3090" width="9.140625" style="74" customWidth="1"/>
    <col min="3091" max="3328" width="11.42578125" style="74"/>
    <col min="3329" max="3329" width="10" style="74" customWidth="1"/>
    <col min="3330" max="3346" width="9.140625" style="74" customWidth="1"/>
    <col min="3347" max="3584" width="11.42578125" style="74"/>
    <col min="3585" max="3585" width="10" style="74" customWidth="1"/>
    <col min="3586" max="3602" width="9.140625" style="74" customWidth="1"/>
    <col min="3603" max="3840" width="11.42578125" style="74"/>
    <col min="3841" max="3841" width="10" style="74" customWidth="1"/>
    <col min="3842" max="3858" width="9.140625" style="74" customWidth="1"/>
    <col min="3859" max="4096" width="11.42578125" style="74"/>
    <col min="4097" max="4097" width="10" style="74" customWidth="1"/>
    <col min="4098" max="4114" width="9.140625" style="74" customWidth="1"/>
    <col min="4115" max="4352" width="11.42578125" style="74"/>
    <col min="4353" max="4353" width="10" style="74" customWidth="1"/>
    <col min="4354" max="4370" width="9.140625" style="74" customWidth="1"/>
    <col min="4371" max="4608" width="11.42578125" style="74"/>
    <col min="4609" max="4609" width="10" style="74" customWidth="1"/>
    <col min="4610" max="4626" width="9.140625" style="74" customWidth="1"/>
    <col min="4627" max="4864" width="11.42578125" style="74"/>
    <col min="4865" max="4865" width="10" style="74" customWidth="1"/>
    <col min="4866" max="4882" width="9.140625" style="74" customWidth="1"/>
    <col min="4883" max="5120" width="11.42578125" style="74"/>
    <col min="5121" max="5121" width="10" style="74" customWidth="1"/>
    <col min="5122" max="5138" width="9.140625" style="74" customWidth="1"/>
    <col min="5139" max="5376" width="11.42578125" style="74"/>
    <col min="5377" max="5377" width="10" style="74" customWidth="1"/>
    <col min="5378" max="5394" width="9.140625" style="74" customWidth="1"/>
    <col min="5395" max="5632" width="11.42578125" style="74"/>
    <col min="5633" max="5633" width="10" style="74" customWidth="1"/>
    <col min="5634" max="5650" width="9.140625" style="74" customWidth="1"/>
    <col min="5651" max="5888" width="11.42578125" style="74"/>
    <col min="5889" max="5889" width="10" style="74" customWidth="1"/>
    <col min="5890" max="5906" width="9.140625" style="74" customWidth="1"/>
    <col min="5907" max="6144" width="11.42578125" style="74"/>
    <col min="6145" max="6145" width="10" style="74" customWidth="1"/>
    <col min="6146" max="6162" width="9.140625" style="74" customWidth="1"/>
    <col min="6163" max="6400" width="11.42578125" style="74"/>
    <col min="6401" max="6401" width="10" style="74" customWidth="1"/>
    <col min="6402" max="6418" width="9.140625" style="74" customWidth="1"/>
    <col min="6419" max="6656" width="11.42578125" style="74"/>
    <col min="6657" max="6657" width="10" style="74" customWidth="1"/>
    <col min="6658" max="6674" width="9.140625" style="74" customWidth="1"/>
    <col min="6675" max="6912" width="11.42578125" style="74"/>
    <col min="6913" max="6913" width="10" style="74" customWidth="1"/>
    <col min="6914" max="6930" width="9.140625" style="74" customWidth="1"/>
    <col min="6931" max="7168" width="11.42578125" style="74"/>
    <col min="7169" max="7169" width="10" style="74" customWidth="1"/>
    <col min="7170" max="7186" width="9.140625" style="74" customWidth="1"/>
    <col min="7187" max="7424" width="11.42578125" style="74"/>
    <col min="7425" max="7425" width="10" style="74" customWidth="1"/>
    <col min="7426" max="7442" width="9.140625" style="74" customWidth="1"/>
    <col min="7443" max="7680" width="11.42578125" style="74"/>
    <col min="7681" max="7681" width="10" style="74" customWidth="1"/>
    <col min="7682" max="7698" width="9.140625" style="74" customWidth="1"/>
    <col min="7699" max="7936" width="11.42578125" style="74"/>
    <col min="7937" max="7937" width="10" style="74" customWidth="1"/>
    <col min="7938" max="7954" width="9.140625" style="74" customWidth="1"/>
    <col min="7955" max="8192" width="11.42578125" style="74"/>
    <col min="8193" max="8193" width="10" style="74" customWidth="1"/>
    <col min="8194" max="8210" width="9.140625" style="74" customWidth="1"/>
    <col min="8211" max="8448" width="11.42578125" style="74"/>
    <col min="8449" max="8449" width="10" style="74" customWidth="1"/>
    <col min="8450" max="8466" width="9.140625" style="74" customWidth="1"/>
    <col min="8467" max="8704" width="11.42578125" style="74"/>
    <col min="8705" max="8705" width="10" style="74" customWidth="1"/>
    <col min="8706" max="8722" width="9.140625" style="74" customWidth="1"/>
    <col min="8723" max="8960" width="11.42578125" style="74"/>
    <col min="8961" max="8961" width="10" style="74" customWidth="1"/>
    <col min="8962" max="8978" width="9.140625" style="74" customWidth="1"/>
    <col min="8979" max="9216" width="11.42578125" style="74"/>
    <col min="9217" max="9217" width="10" style="74" customWidth="1"/>
    <col min="9218" max="9234" width="9.140625" style="74" customWidth="1"/>
    <col min="9235" max="9472" width="11.42578125" style="74"/>
    <col min="9473" max="9473" width="10" style="74" customWidth="1"/>
    <col min="9474" max="9490" width="9.140625" style="74" customWidth="1"/>
    <col min="9491" max="9728" width="11.42578125" style="74"/>
    <col min="9729" max="9729" width="10" style="74" customWidth="1"/>
    <col min="9730" max="9746" width="9.140625" style="74" customWidth="1"/>
    <col min="9747" max="9984" width="11.42578125" style="74"/>
    <col min="9985" max="9985" width="10" style="74" customWidth="1"/>
    <col min="9986" max="10002" width="9.140625" style="74" customWidth="1"/>
    <col min="10003" max="10240" width="11.42578125" style="74"/>
    <col min="10241" max="10241" width="10" style="74" customWidth="1"/>
    <col min="10242" max="10258" width="9.140625" style="74" customWidth="1"/>
    <col min="10259" max="10496" width="11.42578125" style="74"/>
    <col min="10497" max="10497" width="10" style="74" customWidth="1"/>
    <col min="10498" max="10514" width="9.140625" style="74" customWidth="1"/>
    <col min="10515" max="10752" width="11.42578125" style="74"/>
    <col min="10753" max="10753" width="10" style="74" customWidth="1"/>
    <col min="10754" max="10770" width="9.140625" style="74" customWidth="1"/>
    <col min="10771" max="11008" width="11.42578125" style="74"/>
    <col min="11009" max="11009" width="10" style="74" customWidth="1"/>
    <col min="11010" max="11026" width="9.140625" style="74" customWidth="1"/>
    <col min="11027" max="11264" width="11.42578125" style="74"/>
    <col min="11265" max="11265" width="10" style="74" customWidth="1"/>
    <col min="11266" max="11282" width="9.140625" style="74" customWidth="1"/>
    <col min="11283" max="11520" width="11.42578125" style="74"/>
    <col min="11521" max="11521" width="10" style="74" customWidth="1"/>
    <col min="11522" max="11538" width="9.140625" style="74" customWidth="1"/>
    <col min="11539" max="11776" width="11.42578125" style="74"/>
    <col min="11777" max="11777" width="10" style="74" customWidth="1"/>
    <col min="11778" max="11794" width="9.140625" style="74" customWidth="1"/>
    <col min="11795" max="12032" width="11.42578125" style="74"/>
    <col min="12033" max="12033" width="10" style="74" customWidth="1"/>
    <col min="12034" max="12050" width="9.140625" style="74" customWidth="1"/>
    <col min="12051" max="12288" width="11.42578125" style="74"/>
    <col min="12289" max="12289" width="10" style="74" customWidth="1"/>
    <col min="12290" max="12306" width="9.140625" style="74" customWidth="1"/>
    <col min="12307" max="12544" width="11.42578125" style="74"/>
    <col min="12545" max="12545" width="10" style="74" customWidth="1"/>
    <col min="12546" max="12562" width="9.140625" style="74" customWidth="1"/>
    <col min="12563" max="12800" width="11.42578125" style="74"/>
    <col min="12801" max="12801" width="10" style="74" customWidth="1"/>
    <col min="12802" max="12818" width="9.140625" style="74" customWidth="1"/>
    <col min="12819" max="13056" width="11.42578125" style="74"/>
    <col min="13057" max="13057" width="10" style="74" customWidth="1"/>
    <col min="13058" max="13074" width="9.140625" style="74" customWidth="1"/>
    <col min="13075" max="13312" width="11.42578125" style="74"/>
    <col min="13313" max="13313" width="10" style="74" customWidth="1"/>
    <col min="13314" max="13330" width="9.140625" style="74" customWidth="1"/>
    <col min="13331" max="13568" width="11.42578125" style="74"/>
    <col min="13569" max="13569" width="10" style="74" customWidth="1"/>
    <col min="13570" max="13586" width="9.140625" style="74" customWidth="1"/>
    <col min="13587" max="13824" width="11.42578125" style="74"/>
    <col min="13825" max="13825" width="10" style="74" customWidth="1"/>
    <col min="13826" max="13842" width="9.140625" style="74" customWidth="1"/>
    <col min="13843" max="14080" width="11.42578125" style="74"/>
    <col min="14081" max="14081" width="10" style="74" customWidth="1"/>
    <col min="14082" max="14098" width="9.140625" style="74" customWidth="1"/>
    <col min="14099" max="14336" width="11.42578125" style="74"/>
    <col min="14337" max="14337" width="10" style="74" customWidth="1"/>
    <col min="14338" max="14354" width="9.140625" style="74" customWidth="1"/>
    <col min="14355" max="14592" width="11.42578125" style="74"/>
    <col min="14593" max="14593" width="10" style="74" customWidth="1"/>
    <col min="14594" max="14610" width="9.140625" style="74" customWidth="1"/>
    <col min="14611" max="14848" width="11.42578125" style="74"/>
    <col min="14849" max="14849" width="10" style="74" customWidth="1"/>
    <col min="14850" max="14866" width="9.140625" style="74" customWidth="1"/>
    <col min="14867" max="15104" width="11.42578125" style="74"/>
    <col min="15105" max="15105" width="10" style="74" customWidth="1"/>
    <col min="15106" max="15122" width="9.140625" style="74" customWidth="1"/>
    <col min="15123" max="15360" width="11.42578125" style="74"/>
    <col min="15361" max="15361" width="10" style="74" customWidth="1"/>
    <col min="15362" max="15378" width="9.140625" style="74" customWidth="1"/>
    <col min="15379" max="15616" width="11.42578125" style="74"/>
    <col min="15617" max="15617" width="10" style="74" customWidth="1"/>
    <col min="15618" max="15634" width="9.140625" style="74" customWidth="1"/>
    <col min="15635" max="15872" width="11.42578125" style="74"/>
    <col min="15873" max="15873" width="10" style="74" customWidth="1"/>
    <col min="15874" max="15890" width="9.140625" style="74" customWidth="1"/>
    <col min="15891" max="16128" width="11.42578125" style="74"/>
    <col min="16129" max="16129" width="10" style="74" customWidth="1"/>
    <col min="16130" max="16146" width="9.140625" style="74" customWidth="1"/>
    <col min="16147" max="16384" width="11.42578125" style="74"/>
  </cols>
  <sheetData>
    <row r="1" spans="1:18" ht="12.75" customHeight="1">
      <c r="A1" s="594" t="s">
        <v>743</v>
      </c>
      <c r="R1" s="835" t="s">
        <v>1002</v>
      </c>
    </row>
    <row r="2" spans="1:18" s="122" customFormat="1" ht="20.25" customHeight="1">
      <c r="A2" s="896" t="s">
        <v>136</v>
      </c>
      <c r="B2" s="896"/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</row>
    <row r="3" spans="1:18" s="595" customFormat="1" ht="15.75" customHeight="1">
      <c r="A3" s="961" t="s">
        <v>646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</row>
    <row r="4" spans="1:18" ht="12.75" customHeight="1">
      <c r="A4" s="962" t="s">
        <v>744</v>
      </c>
      <c r="B4" s="962"/>
      <c r="C4" s="962"/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  <c r="O4" s="962"/>
      <c r="P4" s="962"/>
      <c r="Q4" s="962"/>
    </row>
    <row r="5" spans="1:18" s="94" customFormat="1" ht="12.75" customHeight="1">
      <c r="A5" s="609"/>
      <c r="B5" s="611"/>
      <c r="C5" s="611"/>
      <c r="D5" s="611"/>
      <c r="E5" s="611"/>
      <c r="F5" s="611"/>
      <c r="G5" s="611"/>
      <c r="H5" s="611"/>
      <c r="I5" s="611"/>
      <c r="J5" s="611"/>
      <c r="K5" s="611"/>
      <c r="L5" s="611"/>
      <c r="M5" s="612"/>
      <c r="N5" s="612"/>
      <c r="O5" s="613"/>
      <c r="P5" s="613"/>
      <c r="Q5" s="98"/>
      <c r="R5" s="98" t="s">
        <v>648</v>
      </c>
    </row>
    <row r="6" spans="1:18" s="163" customFormat="1" ht="15.75" customHeight="1">
      <c r="A6" s="614"/>
      <c r="B6" s="902" t="s">
        <v>745</v>
      </c>
      <c r="C6" s="902"/>
      <c r="D6" s="668"/>
      <c r="E6" s="902" t="s">
        <v>746</v>
      </c>
      <c r="F6" s="902"/>
      <c r="G6" s="902"/>
      <c r="H6" s="902"/>
      <c r="I6" s="902"/>
      <c r="J6" s="902"/>
      <c r="K6" s="902"/>
      <c r="L6" s="902"/>
      <c r="M6" s="902"/>
      <c r="N6" s="902"/>
      <c r="O6" s="902"/>
      <c r="P6" s="902"/>
      <c r="Q6" s="902"/>
    </row>
    <row r="7" spans="1:18" s="94" customFormat="1" ht="15.75" customHeight="1">
      <c r="A7" s="73"/>
      <c r="B7" s="617" t="s">
        <v>681</v>
      </c>
      <c r="C7" s="617" t="s">
        <v>747</v>
      </c>
      <c r="D7" s="657"/>
      <c r="E7" s="618"/>
      <c r="F7" s="618" t="s">
        <v>748</v>
      </c>
      <c r="G7" s="618" t="s">
        <v>670</v>
      </c>
      <c r="H7" s="618" t="s">
        <v>671</v>
      </c>
      <c r="I7" s="618" t="s">
        <v>725</v>
      </c>
      <c r="J7" s="618" t="s">
        <v>749</v>
      </c>
      <c r="K7" s="618" t="s">
        <v>727</v>
      </c>
      <c r="L7" s="618" t="s">
        <v>750</v>
      </c>
      <c r="M7" s="618" t="s">
        <v>711</v>
      </c>
      <c r="N7" s="618" t="s">
        <v>751</v>
      </c>
      <c r="O7" s="618" t="s">
        <v>752</v>
      </c>
      <c r="P7" s="618"/>
      <c r="Q7" s="618"/>
      <c r="R7" s="618"/>
    </row>
    <row r="8" spans="1:18" s="94" customFormat="1" ht="19.5" customHeight="1">
      <c r="A8" s="600" t="s">
        <v>665</v>
      </c>
      <c r="B8" s="669">
        <v>416.59090909090907</v>
      </c>
      <c r="C8" s="669">
        <v>385.13636363636363</v>
      </c>
      <c r="D8" s="659"/>
      <c r="E8" s="625"/>
      <c r="F8" s="625">
        <v>386.12384294375482</v>
      </c>
      <c r="G8" s="625"/>
      <c r="H8" s="625"/>
      <c r="I8" s="625"/>
      <c r="J8" s="625"/>
      <c r="K8" s="625"/>
      <c r="L8" s="625"/>
      <c r="M8" s="625"/>
      <c r="N8" s="625"/>
      <c r="O8" s="625"/>
      <c r="P8" s="625"/>
      <c r="Q8" s="625"/>
    </row>
    <row r="9" spans="1:18" s="94" customFormat="1" ht="15" customHeight="1">
      <c r="A9" s="3" t="s">
        <v>666</v>
      </c>
      <c r="B9" s="640">
        <v>405.25</v>
      </c>
      <c r="C9" s="640">
        <v>396.1</v>
      </c>
      <c r="D9" s="659"/>
      <c r="E9" s="625"/>
      <c r="F9" s="625">
        <v>379.65108763549512</v>
      </c>
      <c r="G9" s="625"/>
      <c r="H9" s="625"/>
      <c r="I9" s="625"/>
      <c r="J9" s="625"/>
      <c r="K9" s="625"/>
      <c r="L9" s="625"/>
      <c r="M9" s="625"/>
      <c r="N9" s="625"/>
      <c r="O9" s="625"/>
      <c r="P9" s="625"/>
      <c r="Q9" s="625"/>
    </row>
    <row r="10" spans="1:18" s="94" customFormat="1" ht="15" customHeight="1">
      <c r="A10" s="3" t="s">
        <v>667</v>
      </c>
      <c r="B10" s="640">
        <v>404.33333333333331</v>
      </c>
      <c r="C10" s="640">
        <v>393.23529411764707</v>
      </c>
      <c r="D10" s="659"/>
      <c r="E10" s="625"/>
      <c r="F10" s="625">
        <v>385.54</v>
      </c>
      <c r="G10" s="625"/>
      <c r="H10" s="625"/>
      <c r="I10" s="625"/>
      <c r="J10" s="625"/>
      <c r="K10" s="625"/>
      <c r="L10" s="625"/>
      <c r="M10" s="625"/>
      <c r="N10" s="625"/>
      <c r="O10" s="625"/>
      <c r="P10" s="625"/>
      <c r="Q10" s="625"/>
    </row>
    <row r="11" spans="1:18" s="94" customFormat="1" ht="15" customHeight="1">
      <c r="A11" s="3" t="s">
        <v>668</v>
      </c>
      <c r="B11" s="640">
        <v>401.10526315789474</v>
      </c>
      <c r="C11" s="640"/>
      <c r="D11" s="659"/>
      <c r="E11" s="625"/>
      <c r="F11" s="625">
        <v>392.4218181818182</v>
      </c>
      <c r="G11" s="625">
        <v>396.77623308224634</v>
      </c>
      <c r="H11" s="625"/>
      <c r="I11" s="625"/>
      <c r="J11" s="625"/>
      <c r="K11" s="625"/>
      <c r="L11" s="625"/>
      <c r="M11" s="625"/>
      <c r="N11" s="625"/>
      <c r="O11" s="625"/>
      <c r="P11" s="625"/>
      <c r="Q11" s="625"/>
    </row>
    <row r="12" spans="1:18" s="94" customFormat="1" ht="15" customHeight="1">
      <c r="A12" s="3" t="s">
        <v>669</v>
      </c>
      <c r="B12" s="640">
        <v>389.61904761904759</v>
      </c>
      <c r="C12" s="640">
        <v>401.41666666666669</v>
      </c>
      <c r="D12" s="659"/>
      <c r="E12" s="625"/>
      <c r="F12" s="625"/>
      <c r="G12" s="625">
        <v>391.43856782411666</v>
      </c>
      <c r="H12" s="625">
        <v>392.33866410986593</v>
      </c>
      <c r="I12" s="625"/>
      <c r="J12" s="625"/>
      <c r="K12" s="625"/>
      <c r="L12" s="625"/>
      <c r="M12" s="625"/>
      <c r="N12" s="625"/>
      <c r="O12" s="625"/>
      <c r="P12" s="625"/>
      <c r="Q12" s="625"/>
    </row>
    <row r="13" spans="1:18" s="94" customFormat="1" ht="15" customHeight="1">
      <c r="A13" s="3" t="s">
        <v>670</v>
      </c>
      <c r="B13" s="640">
        <v>395.94736842105266</v>
      </c>
      <c r="C13" s="640">
        <v>419.31578947368422</v>
      </c>
      <c r="D13" s="659"/>
      <c r="E13" s="625"/>
      <c r="F13" s="625"/>
      <c r="G13" s="625">
        <v>383.42825647620799</v>
      </c>
      <c r="H13" s="625">
        <v>395.46776875497585</v>
      </c>
      <c r="I13" s="625">
        <v>401.52</v>
      </c>
      <c r="J13" s="625"/>
      <c r="K13" s="625"/>
      <c r="L13" s="625"/>
      <c r="M13" s="625"/>
      <c r="N13" s="625"/>
      <c r="O13" s="625"/>
      <c r="P13" s="625"/>
      <c r="Q13" s="625"/>
    </row>
    <row r="14" spans="1:18" s="94" customFormat="1" ht="15" customHeight="1">
      <c r="A14" s="3" t="s">
        <v>695</v>
      </c>
      <c r="B14" s="640">
        <v>401.21739130434781</v>
      </c>
      <c r="C14" s="640">
        <v>389.95652173913044</v>
      </c>
      <c r="D14" s="659"/>
      <c r="E14" s="625"/>
      <c r="F14" s="625"/>
      <c r="G14" s="625"/>
      <c r="H14" s="625">
        <v>406.22818298732318</v>
      </c>
      <c r="I14" s="625">
        <v>409.07587727356241</v>
      </c>
      <c r="J14" s="625">
        <v>400.6860812052177</v>
      </c>
      <c r="K14" s="625"/>
      <c r="L14" s="625"/>
      <c r="M14" s="625"/>
      <c r="N14" s="625"/>
      <c r="O14" s="625"/>
      <c r="P14" s="625"/>
      <c r="Q14" s="625"/>
    </row>
    <row r="15" spans="1:18" s="94" customFormat="1" ht="15" customHeight="1">
      <c r="A15" s="3" t="s">
        <v>672</v>
      </c>
      <c r="B15" s="640">
        <v>416.25</v>
      </c>
      <c r="C15" s="640">
        <v>388.4</v>
      </c>
      <c r="D15" s="659"/>
      <c r="E15" s="625"/>
      <c r="F15" s="625"/>
      <c r="G15" s="625"/>
      <c r="H15" s="625"/>
      <c r="I15" s="625">
        <v>403.91328311592872</v>
      </c>
      <c r="J15" s="625">
        <v>423.65168963194327</v>
      </c>
      <c r="K15" s="625">
        <v>429.28698430195772</v>
      </c>
      <c r="L15" s="625"/>
      <c r="M15" s="625"/>
      <c r="N15" s="625"/>
      <c r="O15" s="625"/>
      <c r="P15" s="625"/>
      <c r="Q15" s="625"/>
    </row>
    <row r="16" spans="1:18" s="94" customFormat="1" ht="15" customHeight="1">
      <c r="A16" s="3" t="s">
        <v>673</v>
      </c>
      <c r="B16" s="640">
        <v>408.65</v>
      </c>
      <c r="C16" s="640">
        <v>384.55</v>
      </c>
      <c r="D16" s="659"/>
      <c r="E16" s="670"/>
      <c r="F16" s="625"/>
      <c r="G16" s="625"/>
      <c r="H16" s="625"/>
      <c r="I16" s="625"/>
      <c r="J16" s="625"/>
      <c r="K16" s="625">
        <v>420.01483583108063</v>
      </c>
      <c r="L16" s="625">
        <v>415.33115781738007</v>
      </c>
      <c r="M16" s="625">
        <v>419.49970665686823</v>
      </c>
      <c r="N16" s="625"/>
      <c r="O16" s="625"/>
      <c r="P16" s="625"/>
      <c r="Q16" s="625"/>
    </row>
    <row r="17" spans="1:20" s="94" customFormat="1" ht="15" customHeight="1">
      <c r="A17" s="3" t="s">
        <v>674</v>
      </c>
      <c r="B17" s="640">
        <v>411.4736842105263</v>
      </c>
      <c r="C17" s="640">
        <v>400.5263157894737</v>
      </c>
      <c r="D17" s="659"/>
      <c r="E17" s="670"/>
      <c r="F17" s="625"/>
      <c r="G17" s="625"/>
      <c r="H17" s="625"/>
      <c r="I17" s="625"/>
      <c r="J17" s="625"/>
      <c r="K17" s="625"/>
      <c r="L17" s="625">
        <v>420.12489087867579</v>
      </c>
      <c r="M17" s="625">
        <v>410.89499999999998</v>
      </c>
      <c r="N17" s="625"/>
      <c r="O17" s="625">
        <v>407.29173045910136</v>
      </c>
      <c r="P17" s="625"/>
      <c r="Q17" s="625"/>
    </row>
    <row r="18" spans="1:20" s="94" customFormat="1" ht="15" customHeight="1">
      <c r="A18" s="3" t="s">
        <v>675</v>
      </c>
      <c r="B18" s="640">
        <v>438</v>
      </c>
      <c r="C18" s="640">
        <v>417.27777777777777</v>
      </c>
      <c r="D18" s="659"/>
      <c r="E18" s="670"/>
      <c r="F18" s="625"/>
      <c r="G18" s="625"/>
      <c r="H18" s="625"/>
      <c r="I18" s="625"/>
      <c r="J18" s="625"/>
      <c r="K18" s="625"/>
      <c r="L18" s="625">
        <v>468.39977953334568</v>
      </c>
      <c r="M18" s="625">
        <v>486.2208340988426</v>
      </c>
      <c r="N18" s="625"/>
      <c r="O18" s="625">
        <v>442.9243254332784</v>
      </c>
      <c r="P18" s="625"/>
      <c r="Q18" s="625"/>
    </row>
    <row r="19" spans="1:20" s="94" customFormat="1" ht="15" customHeight="1">
      <c r="A19" s="3" t="s">
        <v>676</v>
      </c>
      <c r="B19" s="640">
        <v>419.4736842105263</v>
      </c>
      <c r="C19" s="640">
        <v>398.5263157894737</v>
      </c>
      <c r="D19" s="659"/>
      <c r="E19" s="670"/>
      <c r="F19" s="625"/>
      <c r="G19" s="625"/>
      <c r="H19" s="625"/>
      <c r="I19" s="625"/>
      <c r="J19" s="625"/>
      <c r="K19" s="625"/>
      <c r="L19" s="625"/>
      <c r="M19" s="625"/>
      <c r="N19" s="625">
        <v>392.06</v>
      </c>
      <c r="O19" s="625">
        <v>396.4933325796012</v>
      </c>
      <c r="P19" s="625"/>
      <c r="Q19" s="625"/>
    </row>
    <row r="20" spans="1:20" s="94" customFormat="1" ht="6.75" customHeight="1">
      <c r="A20" s="3"/>
      <c r="B20" s="671"/>
      <c r="C20" s="671"/>
      <c r="D20" s="671"/>
      <c r="E20" s="671"/>
      <c r="F20" s="671"/>
      <c r="G20" s="672"/>
      <c r="H20" s="672"/>
      <c r="I20" s="672"/>
      <c r="J20" s="672"/>
      <c r="K20" s="672"/>
      <c r="L20" s="672"/>
      <c r="M20" s="604"/>
      <c r="N20" s="604"/>
      <c r="O20" s="605"/>
      <c r="P20" s="673"/>
      <c r="Q20" s="673"/>
      <c r="R20" s="673"/>
    </row>
    <row r="21" spans="1:20" s="163" customFormat="1" ht="15.75" customHeight="1">
      <c r="A21" s="67"/>
      <c r="B21" s="969" t="s">
        <v>753</v>
      </c>
      <c r="C21" s="969"/>
      <c r="D21" s="969"/>
      <c r="E21" s="969"/>
      <c r="F21" s="971"/>
      <c r="G21" s="972" t="s">
        <v>754</v>
      </c>
      <c r="H21" s="963"/>
      <c r="I21" s="963"/>
      <c r="J21" s="963"/>
      <c r="K21" s="963"/>
      <c r="L21" s="963"/>
      <c r="M21" s="963"/>
      <c r="N21" s="963"/>
      <c r="O21" s="963"/>
      <c r="P21" s="963"/>
      <c r="Q21" s="963"/>
      <c r="R21" s="963"/>
      <c r="T21" s="94"/>
    </row>
    <row r="22" spans="1:20" s="94" customFormat="1" ht="15.75" customHeight="1">
      <c r="A22" s="73"/>
      <c r="B22" s="618" t="s">
        <v>749</v>
      </c>
      <c r="C22" s="618" t="s">
        <v>727</v>
      </c>
      <c r="D22" s="618" t="s">
        <v>750</v>
      </c>
      <c r="E22" s="618" t="s">
        <v>711</v>
      </c>
      <c r="F22" s="618" t="s">
        <v>721</v>
      </c>
      <c r="G22" s="657" t="s">
        <v>666</v>
      </c>
      <c r="H22" s="618" t="s">
        <v>755</v>
      </c>
      <c r="I22" s="599" t="s">
        <v>756</v>
      </c>
      <c r="J22" s="618" t="s">
        <v>757</v>
      </c>
      <c r="K22" s="618" t="s">
        <v>758</v>
      </c>
      <c r="L22" s="618" t="s">
        <v>671</v>
      </c>
      <c r="M22" s="618" t="s">
        <v>759</v>
      </c>
      <c r="N22" s="618" t="s">
        <v>760</v>
      </c>
      <c r="O22" s="618" t="s">
        <v>691</v>
      </c>
      <c r="P22" s="618" t="s">
        <v>750</v>
      </c>
      <c r="Q22" s="618" t="s">
        <v>711</v>
      </c>
      <c r="R22" s="618" t="s">
        <v>721</v>
      </c>
    </row>
    <row r="23" spans="1:20" s="94" customFormat="1" ht="19.5" customHeight="1">
      <c r="A23" s="600" t="s">
        <v>665</v>
      </c>
      <c r="B23" s="601"/>
      <c r="C23" s="601"/>
      <c r="D23" s="601"/>
      <c r="E23" s="601"/>
      <c r="F23" s="674"/>
      <c r="G23" s="625">
        <v>377.44090909090914</v>
      </c>
      <c r="H23" s="625">
        <v>357.48181818181826</v>
      </c>
      <c r="I23" s="625"/>
      <c r="J23" s="625"/>
      <c r="K23" s="601"/>
      <c r="L23" s="601"/>
      <c r="M23" s="601"/>
      <c r="N23" s="601"/>
      <c r="O23" s="601"/>
      <c r="P23" s="601"/>
      <c r="Q23" s="601"/>
      <c r="R23" s="601"/>
    </row>
    <row r="24" spans="1:20" s="94" customFormat="1" ht="15" customHeight="1">
      <c r="A24" s="3" t="s">
        <v>666</v>
      </c>
      <c r="B24" s="601"/>
      <c r="C24" s="601"/>
      <c r="D24" s="601"/>
      <c r="E24" s="601"/>
      <c r="F24" s="675"/>
      <c r="G24" s="625">
        <v>388.63333333333327</v>
      </c>
      <c r="H24" s="625">
        <v>390.65750000000008</v>
      </c>
      <c r="I24" s="625">
        <v>391.31785714285718</v>
      </c>
      <c r="J24" s="625"/>
      <c r="K24" s="601"/>
      <c r="L24" s="601"/>
      <c r="M24" s="601"/>
      <c r="N24" s="601"/>
      <c r="O24" s="601"/>
      <c r="P24" s="601"/>
      <c r="Q24" s="601"/>
      <c r="R24" s="601"/>
    </row>
    <row r="25" spans="1:20" s="94" customFormat="1" ht="15" customHeight="1">
      <c r="A25" s="3" t="s">
        <v>667</v>
      </c>
      <c r="B25" s="601"/>
      <c r="C25" s="601"/>
      <c r="D25" s="601"/>
      <c r="E25" s="601"/>
      <c r="F25" s="675"/>
      <c r="G25" s="625"/>
      <c r="H25" s="625">
        <v>392.63125000000002</v>
      </c>
      <c r="I25" s="625">
        <v>397.60277777777765</v>
      </c>
      <c r="J25" s="625">
        <v>400.97</v>
      </c>
      <c r="K25" s="601"/>
      <c r="L25" s="601"/>
      <c r="M25" s="601"/>
      <c r="N25" s="601"/>
      <c r="O25" s="601"/>
      <c r="P25" s="601"/>
      <c r="Q25" s="601"/>
      <c r="R25" s="601"/>
    </row>
    <row r="26" spans="1:20" s="94" customFormat="1" ht="15" customHeight="1">
      <c r="A26" s="3" t="s">
        <v>668</v>
      </c>
      <c r="B26" s="601"/>
      <c r="C26" s="601"/>
      <c r="D26" s="601"/>
      <c r="E26" s="601"/>
      <c r="F26" s="675"/>
      <c r="G26" s="625"/>
      <c r="H26" s="625"/>
      <c r="I26" s="625">
        <v>397.67142857142863</v>
      </c>
      <c r="J26" s="625">
        <v>398.68684210526322</v>
      </c>
      <c r="K26" s="601">
        <v>407.14999999999992</v>
      </c>
      <c r="L26" s="601"/>
      <c r="M26" s="601"/>
      <c r="N26" s="601"/>
      <c r="O26" s="601"/>
      <c r="P26" s="601"/>
      <c r="Q26" s="601"/>
      <c r="R26" s="601"/>
    </row>
    <row r="27" spans="1:20" s="94" customFormat="1" ht="15" customHeight="1">
      <c r="A27" s="3" t="s">
        <v>669</v>
      </c>
      <c r="B27" s="601"/>
      <c r="C27" s="601"/>
      <c r="D27" s="601"/>
      <c r="E27" s="601"/>
      <c r="F27" s="675"/>
      <c r="G27" s="625"/>
      <c r="H27" s="625"/>
      <c r="I27" s="625"/>
      <c r="J27" s="625">
        <v>388.51250000000005</v>
      </c>
      <c r="K27" s="601">
        <v>404.80250000000007</v>
      </c>
      <c r="L27" s="601">
        <v>416.234375</v>
      </c>
      <c r="M27" s="601"/>
      <c r="N27" s="601"/>
      <c r="O27" s="601"/>
      <c r="P27" s="601"/>
      <c r="Q27" s="601"/>
      <c r="R27" s="601"/>
    </row>
    <row r="28" spans="1:20" s="94" customFormat="1" ht="15" customHeight="1">
      <c r="A28" s="3" t="s">
        <v>670</v>
      </c>
      <c r="B28" s="601"/>
      <c r="C28" s="601"/>
      <c r="D28" s="601"/>
      <c r="E28" s="601"/>
      <c r="F28" s="675"/>
      <c r="G28" s="625"/>
      <c r="H28" s="625"/>
      <c r="I28" s="625"/>
      <c r="J28" s="625"/>
      <c r="K28" s="601">
        <v>418.3815789473685</v>
      </c>
      <c r="L28" s="601">
        <v>426.31315789473695</v>
      </c>
      <c r="M28" s="601"/>
      <c r="N28" s="601"/>
      <c r="O28" s="601"/>
      <c r="P28" s="601"/>
      <c r="Q28" s="601"/>
      <c r="R28" s="601"/>
    </row>
    <row r="29" spans="1:20" s="94" customFormat="1" ht="15" customHeight="1">
      <c r="A29" s="3" t="s">
        <v>695</v>
      </c>
      <c r="B29" s="601"/>
      <c r="C29" s="601"/>
      <c r="D29" s="601"/>
      <c r="E29" s="601"/>
      <c r="F29" s="675"/>
      <c r="G29" s="625"/>
      <c r="H29" s="625"/>
      <c r="I29" s="625"/>
      <c r="J29" s="625"/>
      <c r="K29" s="601">
        <v>421.45</v>
      </c>
      <c r="L29" s="601">
        <v>423.51500000000004</v>
      </c>
      <c r="M29" s="601">
        <v>426.74761904761908</v>
      </c>
      <c r="N29" s="601">
        <v>429.65769230769234</v>
      </c>
      <c r="O29" s="601"/>
      <c r="P29" s="601"/>
      <c r="Q29" s="601"/>
      <c r="R29" s="601"/>
    </row>
    <row r="30" spans="1:20" s="94" customFormat="1" ht="15" customHeight="1">
      <c r="A30" s="3" t="s">
        <v>672</v>
      </c>
      <c r="B30" s="601"/>
      <c r="C30" s="601"/>
      <c r="D30" s="601"/>
      <c r="E30" s="601"/>
      <c r="F30" s="675"/>
      <c r="G30" s="625"/>
      <c r="H30" s="625"/>
      <c r="I30" s="625"/>
      <c r="J30" s="625"/>
      <c r="K30" s="601"/>
      <c r="L30" s="601"/>
      <c r="M30" s="601">
        <v>419.45</v>
      </c>
      <c r="N30" s="601">
        <v>435.52499999999998</v>
      </c>
      <c r="O30" s="601">
        <v>445.02368421052637</v>
      </c>
      <c r="P30" s="601"/>
      <c r="Q30" s="601"/>
      <c r="R30" s="601"/>
    </row>
    <row r="31" spans="1:20" s="94" customFormat="1" ht="15" customHeight="1">
      <c r="A31" s="3" t="s">
        <v>677</v>
      </c>
      <c r="B31" s="676">
        <v>406.48539408414479</v>
      </c>
      <c r="C31" s="601">
        <v>407.68589457407069</v>
      </c>
      <c r="D31" s="601"/>
      <c r="E31" s="601"/>
      <c r="F31" s="675"/>
      <c r="G31" s="625"/>
      <c r="H31" s="625"/>
      <c r="I31" s="625"/>
      <c r="J31" s="625"/>
      <c r="K31" s="601"/>
      <c r="L31" s="601"/>
      <c r="M31" s="601"/>
      <c r="N31" s="601">
        <v>436.86250000000001</v>
      </c>
      <c r="O31" s="601">
        <v>440.79052631578952</v>
      </c>
      <c r="P31" s="601">
        <v>441.15624999999994</v>
      </c>
      <c r="Q31" s="601"/>
      <c r="R31" s="601"/>
    </row>
    <row r="32" spans="1:20" s="94" customFormat="1" ht="15" customHeight="1">
      <c r="A32" s="3" t="s">
        <v>674</v>
      </c>
      <c r="B32" s="601"/>
      <c r="C32" s="601">
        <v>414.11496927756338</v>
      </c>
      <c r="D32" s="601">
        <v>437.35072570273746</v>
      </c>
      <c r="E32" s="601"/>
      <c r="F32" s="675"/>
      <c r="G32" s="625"/>
      <c r="H32" s="625"/>
      <c r="I32" s="625"/>
      <c r="J32" s="625"/>
      <c r="K32" s="601"/>
      <c r="L32" s="601"/>
      <c r="M32" s="601"/>
      <c r="N32" s="601"/>
      <c r="O32" s="601">
        <v>437.4</v>
      </c>
      <c r="P32" s="601">
        <v>442.0921052631578</v>
      </c>
      <c r="Q32" s="601">
        <v>445.23333333333335</v>
      </c>
      <c r="R32" s="601"/>
    </row>
    <row r="33" spans="1:18" s="94" customFormat="1" ht="15" customHeight="1">
      <c r="A33" s="3" t="s">
        <v>675</v>
      </c>
      <c r="B33" s="601"/>
      <c r="C33" s="601"/>
      <c r="D33" s="601">
        <v>444.59463006220312</v>
      </c>
      <c r="E33" s="601">
        <v>446.65166268601877</v>
      </c>
      <c r="F33" s="675"/>
      <c r="G33" s="625"/>
      <c r="H33" s="625"/>
      <c r="I33" s="625"/>
      <c r="J33" s="625"/>
      <c r="K33" s="601"/>
      <c r="L33" s="601"/>
      <c r="M33" s="601"/>
      <c r="N33" s="601"/>
      <c r="O33" s="601"/>
      <c r="P33" s="601">
        <v>444.06666666666666</v>
      </c>
      <c r="Q33" s="601">
        <v>451.23333333333335</v>
      </c>
      <c r="R33" s="601">
        <v>439.94166666666661</v>
      </c>
    </row>
    <row r="34" spans="1:18" s="94" customFormat="1" ht="15" customHeight="1">
      <c r="A34" s="3" t="s">
        <v>676</v>
      </c>
      <c r="B34" s="663"/>
      <c r="C34" s="601"/>
      <c r="D34" s="601"/>
      <c r="E34" s="601">
        <v>426.27876063157214</v>
      </c>
      <c r="F34" s="675">
        <v>397.66672790740404</v>
      </c>
      <c r="G34" s="677">
        <v>411.09999999999997</v>
      </c>
      <c r="H34" s="677">
        <v>398.53749999999997</v>
      </c>
      <c r="I34" s="625"/>
      <c r="J34" s="625"/>
      <c r="K34" s="601"/>
      <c r="L34" s="601"/>
      <c r="M34" s="601"/>
      <c r="N34" s="601"/>
      <c r="O34" s="601"/>
      <c r="P34" s="601"/>
      <c r="Q34" s="601">
        <v>445.68500000000006</v>
      </c>
      <c r="R34" s="601">
        <v>419.08333333333331</v>
      </c>
    </row>
    <row r="35" spans="1:18" s="94" customFormat="1" ht="6.75" customHeight="1">
      <c r="A35" s="607"/>
      <c r="B35" s="607"/>
      <c r="C35" s="607"/>
      <c r="D35" s="607"/>
      <c r="E35" s="607"/>
      <c r="F35" s="607"/>
      <c r="G35" s="607"/>
      <c r="H35" s="607"/>
      <c r="I35" s="607"/>
      <c r="J35" s="607"/>
      <c r="K35" s="607"/>
      <c r="L35" s="607"/>
      <c r="M35" s="607"/>
      <c r="N35" s="607"/>
      <c r="O35" s="607"/>
      <c r="P35" s="607"/>
      <c r="Q35" s="607"/>
      <c r="R35" s="607"/>
    </row>
    <row r="36" spans="1:18" s="163" customFormat="1" ht="10.5" customHeight="1">
      <c r="A36" s="608" t="s">
        <v>1053</v>
      </c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94"/>
    </row>
  </sheetData>
  <mergeCells count="7">
    <mergeCell ref="B21:F21"/>
    <mergeCell ref="G21:R21"/>
    <mergeCell ref="A2:R2"/>
    <mergeCell ref="A3:R3"/>
    <mergeCell ref="A4:Q4"/>
    <mergeCell ref="B6:C6"/>
    <mergeCell ref="E6:Q6"/>
  </mergeCells>
  <hyperlinks>
    <hyperlink ref="R1" location="Indice!A1" display="VOLVER"/>
  </hyperlinks>
  <printOptions horizontalCentered="1" verticalCentered="1"/>
  <pageMargins left="0.75" right="0.75" top="0.78740157480314965" bottom="0.78740157480314965" header="0" footer="0"/>
  <pageSetup paperSize="9" scale="76" pageOrder="overThenDown" orientation="landscape" blackAndWhite="1" verticalDpi="180" r:id="rId1"/>
  <headerFooter alignWithMargins="0"/>
  <rowBreaks count="1" manualBreakCount="1">
    <brk id="36" max="65535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6"/>
  <sheetViews>
    <sheetView showGridLines="0" topLeftCell="A22" workbookViewId="0">
      <selection activeCell="A37" sqref="A37"/>
    </sheetView>
  </sheetViews>
  <sheetFormatPr baseColWidth="10" defaultColWidth="11.42578125" defaultRowHeight="12"/>
  <cols>
    <col min="1" max="1" width="6.28515625" style="74" customWidth="1"/>
    <col min="2" max="22" width="8" style="74" customWidth="1"/>
    <col min="23" max="256" width="11.42578125" style="74"/>
    <col min="257" max="257" width="6.28515625" style="74" customWidth="1"/>
    <col min="258" max="278" width="8" style="74" customWidth="1"/>
    <col min="279" max="512" width="11.42578125" style="74"/>
    <col min="513" max="513" width="6.28515625" style="74" customWidth="1"/>
    <col min="514" max="534" width="8" style="74" customWidth="1"/>
    <col min="535" max="768" width="11.42578125" style="74"/>
    <col min="769" max="769" width="6.28515625" style="74" customWidth="1"/>
    <col min="770" max="790" width="8" style="74" customWidth="1"/>
    <col min="791" max="1024" width="11.42578125" style="74"/>
    <col min="1025" max="1025" width="6.28515625" style="74" customWidth="1"/>
    <col min="1026" max="1046" width="8" style="74" customWidth="1"/>
    <col min="1047" max="1280" width="11.42578125" style="74"/>
    <col min="1281" max="1281" width="6.28515625" style="74" customWidth="1"/>
    <col min="1282" max="1302" width="8" style="74" customWidth="1"/>
    <col min="1303" max="1536" width="11.42578125" style="74"/>
    <col min="1537" max="1537" width="6.28515625" style="74" customWidth="1"/>
    <col min="1538" max="1558" width="8" style="74" customWidth="1"/>
    <col min="1559" max="1792" width="11.42578125" style="74"/>
    <col min="1793" max="1793" width="6.28515625" style="74" customWidth="1"/>
    <col min="1794" max="1814" width="8" style="74" customWidth="1"/>
    <col min="1815" max="2048" width="11.42578125" style="74"/>
    <col min="2049" max="2049" width="6.28515625" style="74" customWidth="1"/>
    <col min="2050" max="2070" width="8" style="74" customWidth="1"/>
    <col min="2071" max="2304" width="11.42578125" style="74"/>
    <col min="2305" max="2305" width="6.28515625" style="74" customWidth="1"/>
    <col min="2306" max="2326" width="8" style="74" customWidth="1"/>
    <col min="2327" max="2560" width="11.42578125" style="74"/>
    <col min="2561" max="2561" width="6.28515625" style="74" customWidth="1"/>
    <col min="2562" max="2582" width="8" style="74" customWidth="1"/>
    <col min="2583" max="2816" width="11.42578125" style="74"/>
    <col min="2817" max="2817" width="6.28515625" style="74" customWidth="1"/>
    <col min="2818" max="2838" width="8" style="74" customWidth="1"/>
    <col min="2839" max="3072" width="11.42578125" style="74"/>
    <col min="3073" max="3073" width="6.28515625" style="74" customWidth="1"/>
    <col min="3074" max="3094" width="8" style="74" customWidth="1"/>
    <col min="3095" max="3328" width="11.42578125" style="74"/>
    <col min="3329" max="3329" width="6.28515625" style="74" customWidth="1"/>
    <col min="3330" max="3350" width="8" style="74" customWidth="1"/>
    <col min="3351" max="3584" width="11.42578125" style="74"/>
    <col min="3585" max="3585" width="6.28515625" style="74" customWidth="1"/>
    <col min="3586" max="3606" width="8" style="74" customWidth="1"/>
    <col min="3607" max="3840" width="11.42578125" style="74"/>
    <col min="3841" max="3841" width="6.28515625" style="74" customWidth="1"/>
    <col min="3842" max="3862" width="8" style="74" customWidth="1"/>
    <col min="3863" max="4096" width="11.42578125" style="74"/>
    <col min="4097" max="4097" width="6.28515625" style="74" customWidth="1"/>
    <col min="4098" max="4118" width="8" style="74" customWidth="1"/>
    <col min="4119" max="4352" width="11.42578125" style="74"/>
    <col min="4353" max="4353" width="6.28515625" style="74" customWidth="1"/>
    <col min="4354" max="4374" width="8" style="74" customWidth="1"/>
    <col min="4375" max="4608" width="11.42578125" style="74"/>
    <col min="4609" max="4609" width="6.28515625" style="74" customWidth="1"/>
    <col min="4610" max="4630" width="8" style="74" customWidth="1"/>
    <col min="4631" max="4864" width="11.42578125" style="74"/>
    <col min="4865" max="4865" width="6.28515625" style="74" customWidth="1"/>
    <col min="4866" max="4886" width="8" style="74" customWidth="1"/>
    <col min="4887" max="5120" width="11.42578125" style="74"/>
    <col min="5121" max="5121" width="6.28515625" style="74" customWidth="1"/>
    <col min="5122" max="5142" width="8" style="74" customWidth="1"/>
    <col min="5143" max="5376" width="11.42578125" style="74"/>
    <col min="5377" max="5377" width="6.28515625" style="74" customWidth="1"/>
    <col min="5378" max="5398" width="8" style="74" customWidth="1"/>
    <col min="5399" max="5632" width="11.42578125" style="74"/>
    <col min="5633" max="5633" width="6.28515625" style="74" customWidth="1"/>
    <col min="5634" max="5654" width="8" style="74" customWidth="1"/>
    <col min="5655" max="5888" width="11.42578125" style="74"/>
    <col min="5889" max="5889" width="6.28515625" style="74" customWidth="1"/>
    <col min="5890" max="5910" width="8" style="74" customWidth="1"/>
    <col min="5911" max="6144" width="11.42578125" style="74"/>
    <col min="6145" max="6145" width="6.28515625" style="74" customWidth="1"/>
    <col min="6146" max="6166" width="8" style="74" customWidth="1"/>
    <col min="6167" max="6400" width="11.42578125" style="74"/>
    <col min="6401" max="6401" width="6.28515625" style="74" customWidth="1"/>
    <col min="6402" max="6422" width="8" style="74" customWidth="1"/>
    <col min="6423" max="6656" width="11.42578125" style="74"/>
    <col min="6657" max="6657" width="6.28515625" style="74" customWidth="1"/>
    <col min="6658" max="6678" width="8" style="74" customWidth="1"/>
    <col min="6679" max="6912" width="11.42578125" style="74"/>
    <col min="6913" max="6913" width="6.28515625" style="74" customWidth="1"/>
    <col min="6914" max="6934" width="8" style="74" customWidth="1"/>
    <col min="6935" max="7168" width="11.42578125" style="74"/>
    <col min="7169" max="7169" width="6.28515625" style="74" customWidth="1"/>
    <col min="7170" max="7190" width="8" style="74" customWidth="1"/>
    <col min="7191" max="7424" width="11.42578125" style="74"/>
    <col min="7425" max="7425" width="6.28515625" style="74" customWidth="1"/>
    <col min="7426" max="7446" width="8" style="74" customWidth="1"/>
    <col min="7447" max="7680" width="11.42578125" style="74"/>
    <col min="7681" max="7681" width="6.28515625" style="74" customWidth="1"/>
    <col min="7682" max="7702" width="8" style="74" customWidth="1"/>
    <col min="7703" max="7936" width="11.42578125" style="74"/>
    <col min="7937" max="7937" width="6.28515625" style="74" customWidth="1"/>
    <col min="7938" max="7958" width="8" style="74" customWidth="1"/>
    <col min="7959" max="8192" width="11.42578125" style="74"/>
    <col min="8193" max="8193" width="6.28515625" style="74" customWidth="1"/>
    <col min="8194" max="8214" width="8" style="74" customWidth="1"/>
    <col min="8215" max="8448" width="11.42578125" style="74"/>
    <col min="8449" max="8449" width="6.28515625" style="74" customWidth="1"/>
    <col min="8450" max="8470" width="8" style="74" customWidth="1"/>
    <col min="8471" max="8704" width="11.42578125" style="74"/>
    <col min="8705" max="8705" width="6.28515625" style="74" customWidth="1"/>
    <col min="8706" max="8726" width="8" style="74" customWidth="1"/>
    <col min="8727" max="8960" width="11.42578125" style="74"/>
    <col min="8961" max="8961" width="6.28515625" style="74" customWidth="1"/>
    <col min="8962" max="8982" width="8" style="74" customWidth="1"/>
    <col min="8983" max="9216" width="11.42578125" style="74"/>
    <col min="9217" max="9217" width="6.28515625" style="74" customWidth="1"/>
    <col min="9218" max="9238" width="8" style="74" customWidth="1"/>
    <col min="9239" max="9472" width="11.42578125" style="74"/>
    <col min="9473" max="9473" width="6.28515625" style="74" customWidth="1"/>
    <col min="9474" max="9494" width="8" style="74" customWidth="1"/>
    <col min="9495" max="9728" width="11.42578125" style="74"/>
    <col min="9729" max="9729" width="6.28515625" style="74" customWidth="1"/>
    <col min="9730" max="9750" width="8" style="74" customWidth="1"/>
    <col min="9751" max="9984" width="11.42578125" style="74"/>
    <col min="9985" max="9985" width="6.28515625" style="74" customWidth="1"/>
    <col min="9986" max="10006" width="8" style="74" customWidth="1"/>
    <col min="10007" max="10240" width="11.42578125" style="74"/>
    <col min="10241" max="10241" width="6.28515625" style="74" customWidth="1"/>
    <col min="10242" max="10262" width="8" style="74" customWidth="1"/>
    <col min="10263" max="10496" width="11.42578125" style="74"/>
    <col min="10497" max="10497" width="6.28515625" style="74" customWidth="1"/>
    <col min="10498" max="10518" width="8" style="74" customWidth="1"/>
    <col min="10519" max="10752" width="11.42578125" style="74"/>
    <col min="10753" max="10753" width="6.28515625" style="74" customWidth="1"/>
    <col min="10754" max="10774" width="8" style="74" customWidth="1"/>
    <col min="10775" max="11008" width="11.42578125" style="74"/>
    <col min="11009" max="11009" width="6.28515625" style="74" customWidth="1"/>
    <col min="11010" max="11030" width="8" style="74" customWidth="1"/>
    <col min="11031" max="11264" width="11.42578125" style="74"/>
    <col min="11265" max="11265" width="6.28515625" style="74" customWidth="1"/>
    <col min="11266" max="11286" width="8" style="74" customWidth="1"/>
    <col min="11287" max="11520" width="11.42578125" style="74"/>
    <col min="11521" max="11521" width="6.28515625" style="74" customWidth="1"/>
    <col min="11522" max="11542" width="8" style="74" customWidth="1"/>
    <col min="11543" max="11776" width="11.42578125" style="74"/>
    <col min="11777" max="11777" width="6.28515625" style="74" customWidth="1"/>
    <col min="11778" max="11798" width="8" style="74" customWidth="1"/>
    <col min="11799" max="12032" width="11.42578125" style="74"/>
    <col min="12033" max="12033" width="6.28515625" style="74" customWidth="1"/>
    <col min="12034" max="12054" width="8" style="74" customWidth="1"/>
    <col min="12055" max="12288" width="11.42578125" style="74"/>
    <col min="12289" max="12289" width="6.28515625" style="74" customWidth="1"/>
    <col min="12290" max="12310" width="8" style="74" customWidth="1"/>
    <col min="12311" max="12544" width="11.42578125" style="74"/>
    <col min="12545" max="12545" width="6.28515625" style="74" customWidth="1"/>
    <col min="12546" max="12566" width="8" style="74" customWidth="1"/>
    <col min="12567" max="12800" width="11.42578125" style="74"/>
    <col min="12801" max="12801" width="6.28515625" style="74" customWidth="1"/>
    <col min="12802" max="12822" width="8" style="74" customWidth="1"/>
    <col min="12823" max="13056" width="11.42578125" style="74"/>
    <col min="13057" max="13057" width="6.28515625" style="74" customWidth="1"/>
    <col min="13058" max="13078" width="8" style="74" customWidth="1"/>
    <col min="13079" max="13312" width="11.42578125" style="74"/>
    <col min="13313" max="13313" width="6.28515625" style="74" customWidth="1"/>
    <col min="13314" max="13334" width="8" style="74" customWidth="1"/>
    <col min="13335" max="13568" width="11.42578125" style="74"/>
    <col min="13569" max="13569" width="6.28515625" style="74" customWidth="1"/>
    <col min="13570" max="13590" width="8" style="74" customWidth="1"/>
    <col min="13591" max="13824" width="11.42578125" style="74"/>
    <col min="13825" max="13825" width="6.28515625" style="74" customWidth="1"/>
    <col min="13826" max="13846" width="8" style="74" customWidth="1"/>
    <col min="13847" max="14080" width="11.42578125" style="74"/>
    <col min="14081" max="14081" width="6.28515625" style="74" customWidth="1"/>
    <col min="14082" max="14102" width="8" style="74" customWidth="1"/>
    <col min="14103" max="14336" width="11.42578125" style="74"/>
    <col min="14337" max="14337" width="6.28515625" style="74" customWidth="1"/>
    <col min="14338" max="14358" width="8" style="74" customWidth="1"/>
    <col min="14359" max="14592" width="11.42578125" style="74"/>
    <col min="14593" max="14593" width="6.28515625" style="74" customWidth="1"/>
    <col min="14594" max="14614" width="8" style="74" customWidth="1"/>
    <col min="14615" max="14848" width="11.42578125" style="74"/>
    <col min="14849" max="14849" width="6.28515625" style="74" customWidth="1"/>
    <col min="14850" max="14870" width="8" style="74" customWidth="1"/>
    <col min="14871" max="15104" width="11.42578125" style="74"/>
    <col min="15105" max="15105" width="6.28515625" style="74" customWidth="1"/>
    <col min="15106" max="15126" width="8" style="74" customWidth="1"/>
    <col min="15127" max="15360" width="11.42578125" style="74"/>
    <col min="15361" max="15361" width="6.28515625" style="74" customWidth="1"/>
    <col min="15362" max="15382" width="8" style="74" customWidth="1"/>
    <col min="15383" max="15616" width="11.42578125" style="74"/>
    <col min="15617" max="15617" width="6.28515625" style="74" customWidth="1"/>
    <col min="15618" max="15638" width="8" style="74" customWidth="1"/>
    <col min="15639" max="15872" width="11.42578125" style="74"/>
    <col min="15873" max="15873" width="6.28515625" style="74" customWidth="1"/>
    <col min="15874" max="15894" width="8" style="74" customWidth="1"/>
    <col min="15895" max="16128" width="11.42578125" style="74"/>
    <col min="16129" max="16129" width="6.28515625" style="74" customWidth="1"/>
    <col min="16130" max="16150" width="8" style="74" customWidth="1"/>
    <col min="16151" max="16384" width="11.42578125" style="74"/>
  </cols>
  <sheetData>
    <row r="1" spans="1:22" ht="12.75" customHeight="1">
      <c r="A1" s="594" t="s">
        <v>761</v>
      </c>
      <c r="V1" s="835" t="s">
        <v>1002</v>
      </c>
    </row>
    <row r="2" spans="1:22" s="122" customFormat="1" ht="21" customHeight="1">
      <c r="A2" s="896" t="s">
        <v>136</v>
      </c>
      <c r="B2" s="896"/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  <c r="S2" s="896"/>
      <c r="T2" s="896"/>
      <c r="U2" s="896"/>
      <c r="V2" s="896"/>
    </row>
    <row r="3" spans="1:22" s="595" customFormat="1" ht="16.5" customHeight="1">
      <c r="A3" s="961" t="s">
        <v>646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</row>
    <row r="4" spans="1:22" ht="15.75" customHeight="1">
      <c r="A4" s="962" t="s">
        <v>744</v>
      </c>
      <c r="B4" s="962"/>
      <c r="C4" s="962"/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  <c r="O4" s="962"/>
      <c r="P4" s="962"/>
      <c r="Q4" s="962"/>
      <c r="R4" s="962"/>
      <c r="S4" s="962"/>
      <c r="T4" s="962"/>
      <c r="U4" s="962"/>
      <c r="V4" s="962"/>
    </row>
    <row r="5" spans="1:22" s="94" customFormat="1" ht="12.75" customHeight="1">
      <c r="A5" s="609"/>
      <c r="B5" s="611"/>
      <c r="C5" s="611"/>
      <c r="D5" s="611"/>
      <c r="E5" s="611"/>
      <c r="F5" s="611"/>
      <c r="G5" s="611"/>
      <c r="H5" s="611"/>
      <c r="I5" s="611"/>
      <c r="J5" s="611"/>
      <c r="K5" s="612"/>
      <c r="L5" s="612"/>
      <c r="M5" s="612"/>
      <c r="N5" s="612"/>
      <c r="O5" s="613"/>
      <c r="P5" s="613"/>
      <c r="V5" s="613" t="s">
        <v>648</v>
      </c>
    </row>
    <row r="6" spans="1:22" s="163" customFormat="1" ht="15.75" customHeight="1">
      <c r="A6" s="614"/>
      <c r="B6" s="902" t="s">
        <v>762</v>
      </c>
      <c r="C6" s="902"/>
      <c r="D6" s="902"/>
      <c r="E6" s="902"/>
      <c r="F6" s="902"/>
      <c r="G6" s="902"/>
      <c r="H6" s="902"/>
      <c r="I6" s="902"/>
      <c r="J6" s="902"/>
      <c r="K6" s="902"/>
      <c r="L6" s="902"/>
      <c r="M6" s="902"/>
      <c r="N6" s="902"/>
      <c r="O6" s="902"/>
      <c r="P6" s="902"/>
      <c r="Q6" s="902"/>
      <c r="R6" s="902"/>
      <c r="S6" s="902"/>
      <c r="T6" s="902"/>
      <c r="U6" s="902"/>
      <c r="V6" s="902"/>
    </row>
    <row r="7" spans="1:22" s="94" customFormat="1" ht="12.75" customHeight="1">
      <c r="A7" s="73"/>
      <c r="B7" s="618"/>
      <c r="C7" s="618"/>
      <c r="D7" s="618" t="s">
        <v>665</v>
      </c>
      <c r="E7" s="618" t="s">
        <v>666</v>
      </c>
      <c r="F7" s="618" t="s">
        <v>667</v>
      </c>
      <c r="G7" s="618" t="s">
        <v>668</v>
      </c>
      <c r="H7" s="618" t="s">
        <v>669</v>
      </c>
      <c r="I7" s="618" t="s">
        <v>670</v>
      </c>
      <c r="J7" s="618" t="s">
        <v>695</v>
      </c>
      <c r="K7" s="618" t="s">
        <v>672</v>
      </c>
      <c r="L7" s="618" t="s">
        <v>720</v>
      </c>
      <c r="M7" s="618" t="s">
        <v>674</v>
      </c>
      <c r="N7" s="618" t="s">
        <v>675</v>
      </c>
      <c r="O7" s="618" t="s">
        <v>676</v>
      </c>
      <c r="P7" s="618" t="s">
        <v>699</v>
      </c>
      <c r="Q7" s="618" t="s">
        <v>722</v>
      </c>
      <c r="R7" s="678" t="s">
        <v>763</v>
      </c>
      <c r="S7" s="618"/>
      <c r="T7" s="618"/>
      <c r="U7" s="618"/>
      <c r="V7" s="618"/>
    </row>
    <row r="8" spans="1:22" s="94" customFormat="1" ht="19.5" customHeight="1">
      <c r="A8" s="600" t="s">
        <v>665</v>
      </c>
      <c r="D8" s="640">
        <v>406.57725519015253</v>
      </c>
      <c r="E8" s="640">
        <v>412.04299099761164</v>
      </c>
      <c r="F8" s="601">
        <v>411.53338057618782</v>
      </c>
      <c r="G8" s="601">
        <v>412.84568209058386</v>
      </c>
      <c r="H8" s="601">
        <v>410.71100496049974</v>
      </c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  <c r="U8" s="601"/>
      <c r="V8" s="601"/>
    </row>
    <row r="9" spans="1:22" s="94" customFormat="1" ht="15" customHeight="1">
      <c r="A9" s="3" t="s">
        <v>666</v>
      </c>
      <c r="D9" s="641"/>
      <c r="E9" s="641">
        <v>417.58746489593449</v>
      </c>
      <c r="F9" s="601">
        <v>414.37013901647379</v>
      </c>
      <c r="G9" s="601">
        <v>416.03384571416905</v>
      </c>
      <c r="H9" s="601">
        <v>415.22670354003697</v>
      </c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  <c r="U9" s="601"/>
      <c r="V9" s="601"/>
    </row>
    <row r="10" spans="1:22" s="94" customFormat="1" ht="15" customHeight="1">
      <c r="A10" s="3" t="s">
        <v>667</v>
      </c>
      <c r="D10" s="641"/>
      <c r="E10" s="641"/>
      <c r="F10" s="601">
        <v>406.11794966011394</v>
      </c>
      <c r="G10" s="601">
        <v>404.55631085798285</v>
      </c>
      <c r="H10" s="601">
        <v>403.59636230020209</v>
      </c>
      <c r="I10" s="601">
        <v>404.42311225427159</v>
      </c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  <c r="U10" s="601"/>
      <c r="V10" s="601"/>
    </row>
    <row r="11" spans="1:22" s="94" customFormat="1" ht="15" customHeight="1">
      <c r="A11" s="3" t="s">
        <v>668</v>
      </c>
      <c r="D11" s="641"/>
      <c r="E11" s="641"/>
      <c r="F11" s="601"/>
      <c r="G11" s="601">
        <v>408.69006062833</v>
      </c>
      <c r="H11" s="601">
        <v>409.67635881914958</v>
      </c>
      <c r="I11" s="601">
        <v>410.42575205237051</v>
      </c>
      <c r="J11" s="601">
        <v>410.67716139512845</v>
      </c>
      <c r="K11" s="601"/>
      <c r="L11" s="601"/>
      <c r="M11" s="601"/>
      <c r="N11" s="601"/>
      <c r="O11" s="601"/>
      <c r="P11" s="601"/>
      <c r="Q11" s="601"/>
      <c r="R11" s="601"/>
      <c r="S11" s="601"/>
      <c r="T11" s="601"/>
      <c r="U11" s="601"/>
      <c r="V11" s="601"/>
    </row>
    <row r="12" spans="1:22" s="94" customFormat="1" ht="15" customHeight="1">
      <c r="A12" s="3" t="s">
        <v>669</v>
      </c>
      <c r="D12" s="679"/>
      <c r="E12" s="679"/>
      <c r="F12" s="603"/>
      <c r="G12" s="603"/>
      <c r="H12" s="601">
        <v>416.22267132096272</v>
      </c>
      <c r="I12" s="601">
        <v>416.54836069680817</v>
      </c>
      <c r="J12" s="601">
        <v>416.29783040769615</v>
      </c>
      <c r="K12" s="601">
        <v>414.28941258998219</v>
      </c>
      <c r="L12" s="601">
        <v>413.57989796350989</v>
      </c>
      <c r="M12" s="601">
        <v>410.34356053646889</v>
      </c>
      <c r="N12" s="601"/>
      <c r="O12" s="601"/>
      <c r="P12" s="601"/>
      <c r="Q12" s="601"/>
      <c r="R12" s="601"/>
      <c r="S12" s="601"/>
      <c r="T12" s="601"/>
      <c r="U12" s="601"/>
      <c r="V12" s="601"/>
    </row>
    <row r="13" spans="1:22" s="94" customFormat="1" ht="15" customHeight="1">
      <c r="A13" s="3" t="s">
        <v>670</v>
      </c>
      <c r="D13" s="679"/>
      <c r="E13" s="679"/>
      <c r="F13" s="603"/>
      <c r="G13" s="603"/>
      <c r="H13" s="601"/>
      <c r="I13" s="601">
        <v>416.34695399379672</v>
      </c>
      <c r="J13" s="601">
        <v>414.8493477861474</v>
      </c>
      <c r="K13" s="601">
        <v>416.28238103986757</v>
      </c>
      <c r="L13" s="601">
        <v>418.53297813705677</v>
      </c>
      <c r="M13" s="601">
        <v>415.5520852471065</v>
      </c>
      <c r="N13" s="601">
        <v>416.4063935329782</v>
      </c>
      <c r="O13" s="601"/>
      <c r="P13" s="601"/>
      <c r="Q13" s="601"/>
      <c r="R13" s="601"/>
      <c r="S13" s="601"/>
      <c r="T13" s="601"/>
      <c r="U13" s="601"/>
      <c r="V13" s="601"/>
    </row>
    <row r="14" spans="1:22" s="94" customFormat="1" ht="15" customHeight="1">
      <c r="A14" s="3" t="s">
        <v>695</v>
      </c>
      <c r="D14" s="679"/>
      <c r="E14" s="679"/>
      <c r="F14" s="603"/>
      <c r="G14" s="603"/>
      <c r="H14" s="601"/>
      <c r="I14" s="601"/>
      <c r="J14" s="601">
        <v>416.14918243615659</v>
      </c>
      <c r="K14" s="601">
        <v>410.0972057521754</v>
      </c>
      <c r="L14" s="601">
        <v>412.16081285096942</v>
      </c>
      <c r="M14" s="601">
        <v>411.60165829266163</v>
      </c>
      <c r="N14" s="601">
        <v>411.88922349407704</v>
      </c>
      <c r="O14" s="601"/>
      <c r="P14" s="601"/>
      <c r="Q14" s="601"/>
      <c r="R14" s="601"/>
      <c r="S14" s="601"/>
      <c r="T14" s="601"/>
      <c r="U14" s="601"/>
      <c r="V14" s="601"/>
    </row>
    <row r="15" spans="1:22" s="94" customFormat="1" ht="15" customHeight="1">
      <c r="A15" s="3" t="s">
        <v>672</v>
      </c>
      <c r="D15" s="679"/>
      <c r="E15" s="679"/>
      <c r="F15" s="603"/>
      <c r="G15" s="603"/>
      <c r="H15" s="601"/>
      <c r="I15" s="601"/>
      <c r="J15" s="601"/>
      <c r="K15" s="601"/>
      <c r="L15" s="601">
        <v>410.23638924612658</v>
      </c>
      <c r="M15" s="601">
        <v>409.0750024058861</v>
      </c>
      <c r="N15" s="601">
        <v>411.29716630359655</v>
      </c>
      <c r="O15" s="601"/>
      <c r="P15" s="601"/>
      <c r="Q15" s="601"/>
      <c r="R15" s="601"/>
      <c r="S15" s="601"/>
      <c r="T15" s="601"/>
      <c r="U15" s="601"/>
      <c r="V15" s="601"/>
    </row>
    <row r="16" spans="1:22" s="94" customFormat="1" ht="15" customHeight="1">
      <c r="A16" s="3" t="s">
        <v>673</v>
      </c>
      <c r="D16" s="679"/>
      <c r="E16" s="679"/>
      <c r="F16" s="603"/>
      <c r="G16" s="603"/>
      <c r="H16" s="603"/>
      <c r="I16" s="603"/>
      <c r="J16" s="603"/>
      <c r="K16" s="601"/>
      <c r="L16" s="601"/>
      <c r="M16" s="601">
        <v>404.88001189820039</v>
      </c>
      <c r="N16" s="601">
        <v>408.88690585548932</v>
      </c>
      <c r="O16" s="601"/>
      <c r="P16" s="601">
        <v>409.81995223222486</v>
      </c>
      <c r="Q16" s="601"/>
      <c r="R16" s="601"/>
      <c r="S16" s="601"/>
      <c r="T16" s="601"/>
      <c r="U16" s="601"/>
      <c r="V16" s="601"/>
    </row>
    <row r="17" spans="1:22" s="94" customFormat="1" ht="15" customHeight="1">
      <c r="A17" s="3" t="s">
        <v>674</v>
      </c>
      <c r="D17" s="679"/>
      <c r="E17" s="679"/>
      <c r="F17" s="603"/>
      <c r="G17" s="603"/>
      <c r="H17" s="603"/>
      <c r="I17" s="603"/>
      <c r="J17" s="603"/>
      <c r="K17" s="603"/>
      <c r="L17" s="601"/>
      <c r="M17" s="601">
        <v>405.05344154931868</v>
      </c>
      <c r="N17" s="601">
        <v>411.91897850450124</v>
      </c>
      <c r="O17" s="601"/>
      <c r="P17" s="601">
        <v>417.22439481028499</v>
      </c>
      <c r="Q17" s="601">
        <v>420.04638985853398</v>
      </c>
      <c r="R17" s="601">
        <v>438.82050339886092</v>
      </c>
      <c r="S17" s="601"/>
      <c r="T17" s="601"/>
      <c r="U17" s="601"/>
      <c r="V17" s="601"/>
    </row>
    <row r="18" spans="1:22" s="94" customFormat="1" ht="15" customHeight="1">
      <c r="A18" s="3" t="s">
        <v>675</v>
      </c>
      <c r="D18" s="679"/>
      <c r="E18" s="679"/>
      <c r="F18" s="603"/>
      <c r="G18" s="603"/>
      <c r="H18" s="603"/>
      <c r="I18" s="603"/>
      <c r="J18" s="603"/>
      <c r="K18" s="603"/>
      <c r="L18" s="601"/>
      <c r="M18" s="601"/>
      <c r="N18" s="601"/>
      <c r="O18" s="601">
        <v>453.54890072876475</v>
      </c>
      <c r="P18" s="601">
        <v>455.40717435237929</v>
      </c>
      <c r="Q18" s="601">
        <v>455.55070733051627</v>
      </c>
      <c r="R18" s="601">
        <v>453.33455814808013</v>
      </c>
      <c r="S18" s="601"/>
      <c r="T18" s="601"/>
      <c r="U18" s="601"/>
      <c r="V18" s="601"/>
    </row>
    <row r="19" spans="1:22" s="94" customFormat="1" ht="15" customHeight="1">
      <c r="A19" s="3" t="s">
        <v>676</v>
      </c>
      <c r="D19" s="679"/>
      <c r="E19" s="679"/>
      <c r="F19" s="603"/>
      <c r="G19" s="603"/>
      <c r="H19" s="603"/>
      <c r="I19" s="603"/>
      <c r="J19" s="603"/>
      <c r="K19" s="603"/>
      <c r="L19" s="601"/>
      <c r="M19" s="601"/>
      <c r="N19" s="601"/>
      <c r="O19" s="601">
        <v>447.13393349255921</v>
      </c>
      <c r="P19" s="601">
        <v>447.76025921533926</v>
      </c>
      <c r="Q19" s="601">
        <v>450.17370100045099</v>
      </c>
      <c r="R19" s="601">
        <v>448.30307484174841</v>
      </c>
      <c r="S19" s="601"/>
      <c r="T19" s="601"/>
      <c r="U19" s="601"/>
      <c r="V19" s="601"/>
    </row>
    <row r="20" spans="1:22" s="94" customFormat="1" ht="18" customHeight="1">
      <c r="A20" s="3"/>
      <c r="B20" s="662"/>
      <c r="C20" s="662"/>
      <c r="D20" s="662"/>
      <c r="E20" s="662"/>
      <c r="F20" s="634"/>
      <c r="G20" s="662"/>
      <c r="H20" s="662"/>
      <c r="I20" s="662"/>
      <c r="J20" s="662"/>
      <c r="K20" s="662"/>
      <c r="L20" s="662"/>
      <c r="M20" s="662"/>
      <c r="N20" s="662"/>
      <c r="O20" s="3"/>
      <c r="P20" s="3"/>
      <c r="Q20" s="3"/>
    </row>
    <row r="21" spans="1:22" s="163" customFormat="1" ht="15.75" customHeight="1">
      <c r="A21" s="67"/>
      <c r="B21" s="969" t="s">
        <v>736</v>
      </c>
      <c r="C21" s="969"/>
      <c r="D21" s="969"/>
      <c r="E21" s="969"/>
      <c r="F21" s="969"/>
      <c r="G21" s="969"/>
      <c r="H21" s="969"/>
      <c r="I21" s="969"/>
      <c r="J21" s="969"/>
      <c r="K21" s="969"/>
      <c r="L21" s="969"/>
      <c r="M21" s="969"/>
      <c r="N21" s="969"/>
      <c r="O21" s="969"/>
      <c r="P21" s="969"/>
      <c r="Q21" s="969"/>
      <c r="R21" s="969"/>
      <c r="S21" s="969"/>
      <c r="T21" s="969"/>
      <c r="U21" s="969"/>
      <c r="V21" s="969"/>
    </row>
    <row r="22" spans="1:22" s="94" customFormat="1" ht="12.75" customHeight="1">
      <c r="A22" s="73"/>
      <c r="B22" s="618" t="s">
        <v>665</v>
      </c>
      <c r="C22" s="618" t="s">
        <v>667</v>
      </c>
      <c r="D22" s="618" t="s">
        <v>669</v>
      </c>
      <c r="E22" s="618" t="s">
        <v>695</v>
      </c>
      <c r="F22" s="618" t="s">
        <v>672</v>
      </c>
      <c r="G22" s="618" t="s">
        <v>677</v>
      </c>
      <c r="H22" s="618" t="s">
        <v>675</v>
      </c>
      <c r="I22" s="618" t="s">
        <v>693</v>
      </c>
      <c r="J22" s="618" t="s">
        <v>655</v>
      </c>
      <c r="K22" s="618" t="s">
        <v>737</v>
      </c>
      <c r="L22" s="618" t="s">
        <v>657</v>
      </c>
      <c r="M22" s="618" t="s">
        <v>764</v>
      </c>
      <c r="N22" s="618" t="s">
        <v>738</v>
      </c>
      <c r="O22" s="618" t="s">
        <v>765</v>
      </c>
      <c r="P22" s="618" t="s">
        <v>766</v>
      </c>
      <c r="Q22" s="618" t="s">
        <v>660</v>
      </c>
      <c r="R22" s="618" t="s">
        <v>739</v>
      </c>
      <c r="S22" s="618" t="s">
        <v>662</v>
      </c>
      <c r="T22" s="618" t="s">
        <v>767</v>
      </c>
      <c r="U22" s="618" t="s">
        <v>740</v>
      </c>
      <c r="V22" s="618" t="s">
        <v>768</v>
      </c>
    </row>
    <row r="23" spans="1:22" s="94" customFormat="1" ht="19.5" customHeight="1">
      <c r="A23" s="600" t="s">
        <v>665</v>
      </c>
      <c r="B23" s="601">
        <v>369.19999183456838</v>
      </c>
      <c r="C23" s="601">
        <v>379.60071039255314</v>
      </c>
      <c r="D23" s="601">
        <v>384.27250378380273</v>
      </c>
      <c r="E23" s="601">
        <v>388.63809348835986</v>
      </c>
      <c r="F23" s="601">
        <v>386.8839837974507</v>
      </c>
      <c r="G23" s="601">
        <v>380.20874342755661</v>
      </c>
      <c r="H23" s="601">
        <v>380.74241271007759</v>
      </c>
      <c r="I23" s="601">
        <v>383.86569031433999</v>
      </c>
      <c r="J23" s="601">
        <v>383.3407697085816</v>
      </c>
      <c r="K23" s="601">
        <v>384.77117835927322</v>
      </c>
      <c r="L23" s="601">
        <v>387.2558025598629</v>
      </c>
      <c r="M23" s="601">
        <v>385.23485822769311</v>
      </c>
      <c r="N23" s="601">
        <v>378.99705169593102</v>
      </c>
      <c r="O23" s="601">
        <v>378.44588505988469</v>
      </c>
      <c r="P23" s="601">
        <v>382.54026578480006</v>
      </c>
      <c r="Q23" s="601">
        <v>382.99957131483865</v>
      </c>
      <c r="R23" s="601">
        <v>385.20423785902381</v>
      </c>
      <c r="S23" s="601">
        <v>390.73631779859966</v>
      </c>
      <c r="T23" s="601"/>
      <c r="U23" s="601"/>
      <c r="V23" s="601"/>
    </row>
    <row r="24" spans="1:22" s="94" customFormat="1" ht="15" customHeight="1">
      <c r="A24" s="3" t="s">
        <v>666</v>
      </c>
      <c r="B24" s="601"/>
      <c r="C24" s="601">
        <v>382.11802701683479</v>
      </c>
      <c r="D24" s="601">
        <v>388.0841641122833</v>
      </c>
      <c r="E24" s="601">
        <v>393.6151696529584</v>
      </c>
      <c r="F24" s="601">
        <v>392.42581006991117</v>
      </c>
      <c r="G24" s="601">
        <v>386.5757080557355</v>
      </c>
      <c r="H24" s="601">
        <v>387.18489223241829</v>
      </c>
      <c r="I24" s="601">
        <v>390.71912741618888</v>
      </c>
      <c r="J24" s="601">
        <v>390.25015229604418</v>
      </c>
      <c r="K24" s="601">
        <v>391.32831159287161</v>
      </c>
      <c r="L24" s="601">
        <v>393.55231731726894</v>
      </c>
      <c r="M24" s="601">
        <v>390.82549290735562</v>
      </c>
      <c r="N24" s="601">
        <v>383.43309127126105</v>
      </c>
      <c r="O24" s="601">
        <v>382.32592320411538</v>
      </c>
      <c r="P24" s="601">
        <v>386.10673293559091</v>
      </c>
      <c r="Q24" s="601">
        <v>386.43549899919748</v>
      </c>
      <c r="R24" s="601">
        <v>388.15668603807893</v>
      </c>
      <c r="S24" s="601">
        <v>392.00518290029692</v>
      </c>
      <c r="T24" s="601"/>
      <c r="U24" s="601"/>
      <c r="V24" s="601"/>
    </row>
    <row r="25" spans="1:22" s="94" customFormat="1" ht="15" customHeight="1">
      <c r="A25" s="3" t="s">
        <v>667</v>
      </c>
      <c r="B25" s="601"/>
      <c r="C25" s="601">
        <v>366.9024435054198</v>
      </c>
      <c r="D25" s="601">
        <v>371.42507195786641</v>
      </c>
      <c r="E25" s="601">
        <v>376.48180712667209</v>
      </c>
      <c r="F25" s="601">
        <v>375.65943151098401</v>
      </c>
      <c r="G25" s="601">
        <v>371.18448334689384</v>
      </c>
      <c r="H25" s="601">
        <v>372.53615390672167</v>
      </c>
      <c r="I25" s="601">
        <v>376.79675949012716</v>
      </c>
      <c r="J25" s="601">
        <v>378.23591681758143</v>
      </c>
      <c r="K25" s="601">
        <v>380.47995240719843</v>
      </c>
      <c r="L25" s="601">
        <v>383.20079088037932</v>
      </c>
      <c r="M25" s="601">
        <v>381.62602906310423</v>
      </c>
      <c r="N25" s="601">
        <v>375.18700296580147</v>
      </c>
      <c r="O25" s="601">
        <v>374.04967498665832</v>
      </c>
      <c r="P25" s="601">
        <v>377.68912451991633</v>
      </c>
      <c r="Q25" s="601">
        <v>378.30590623168251</v>
      </c>
      <c r="R25" s="601">
        <v>380.19999475079402</v>
      </c>
      <c r="S25" s="601">
        <v>382.81147476444193</v>
      </c>
      <c r="T25" s="601">
        <v>382.92719589798412</v>
      </c>
      <c r="U25" s="601"/>
      <c r="V25" s="601"/>
    </row>
    <row r="26" spans="1:22" s="94" customFormat="1" ht="15" customHeight="1">
      <c r="A26" s="3" t="s">
        <v>668</v>
      </c>
      <c r="B26" s="601"/>
      <c r="C26" s="601"/>
      <c r="D26" s="601">
        <v>377.95595916117691</v>
      </c>
      <c r="E26" s="601">
        <v>382.16407268400661</v>
      </c>
      <c r="F26" s="601">
        <v>380.22624078108186</v>
      </c>
      <c r="G26" s="601">
        <v>373.48101099708674</v>
      </c>
      <c r="H26" s="601">
        <v>374.74519478928812</v>
      </c>
      <c r="I26" s="601">
        <v>379.28138369071684</v>
      </c>
      <c r="J26" s="601">
        <v>380.61118255863801</v>
      </c>
      <c r="K26" s="601">
        <v>383.05206337541443</v>
      </c>
      <c r="L26" s="601">
        <v>385.98287009089876</v>
      </c>
      <c r="M26" s="601">
        <v>384.4518516574368</v>
      </c>
      <c r="N26" s="601">
        <v>378.56399219618038</v>
      </c>
      <c r="O26" s="601">
        <v>377.72411922696693</v>
      </c>
      <c r="P26" s="601">
        <v>381.66102377015477</v>
      </c>
      <c r="Q26" s="601">
        <v>382.03721687094833</v>
      </c>
      <c r="R26" s="601">
        <v>383.93567972844107</v>
      </c>
      <c r="S26" s="601">
        <v>386.66964121676602</v>
      </c>
      <c r="T26" s="601">
        <v>386.21033568672743</v>
      </c>
      <c r="U26" s="601"/>
      <c r="V26" s="601"/>
    </row>
    <row r="27" spans="1:22" s="94" customFormat="1" ht="15" customHeight="1">
      <c r="A27" s="3" t="s">
        <v>669</v>
      </c>
      <c r="B27" s="664"/>
      <c r="C27" s="664"/>
      <c r="D27" s="601">
        <v>384.83373139812608</v>
      </c>
      <c r="E27" s="601">
        <v>387.61012396874975</v>
      </c>
      <c r="F27" s="601">
        <v>386.0747311969065</v>
      </c>
      <c r="G27" s="601">
        <v>379.41261384215642</v>
      </c>
      <c r="H27" s="601">
        <v>381.63040340148558</v>
      </c>
      <c r="I27" s="601">
        <v>386.0747311969065</v>
      </c>
      <c r="J27" s="601">
        <v>388.39750487738735</v>
      </c>
      <c r="K27" s="601">
        <v>391.3764293150661</v>
      </c>
      <c r="L27" s="601">
        <v>394.37722544465151</v>
      </c>
      <c r="M27" s="601">
        <v>392.26442000647404</v>
      </c>
      <c r="N27" s="601">
        <v>384.78867571279847</v>
      </c>
      <c r="O27" s="601">
        <v>383.51574324383438</v>
      </c>
      <c r="P27" s="601">
        <v>387.33891498910793</v>
      </c>
      <c r="Q27" s="601">
        <v>387.67136470608824</v>
      </c>
      <c r="R27" s="601">
        <v>389.53920719491174</v>
      </c>
      <c r="S27" s="601">
        <v>392.31253772866853</v>
      </c>
      <c r="T27" s="601">
        <v>391.85323219862994</v>
      </c>
      <c r="U27" s="601">
        <v>388.55935539749618</v>
      </c>
      <c r="V27" s="601">
        <v>388.14598042046146</v>
      </c>
    </row>
    <row r="28" spans="1:22" s="94" customFormat="1" ht="15" customHeight="1">
      <c r="A28" s="3" t="s">
        <v>670</v>
      </c>
      <c r="B28" s="664"/>
      <c r="C28" s="664"/>
      <c r="D28" s="601"/>
      <c r="E28" s="601">
        <v>385.75234245820326</v>
      </c>
      <c r="F28" s="601">
        <v>385.43082858717622</v>
      </c>
      <c r="G28" s="601">
        <v>378.1278706595628</v>
      </c>
      <c r="H28" s="601">
        <v>380.94341355869926</v>
      </c>
      <c r="I28" s="601">
        <v>386.11519382693371</v>
      </c>
      <c r="J28" s="601">
        <v>390.01469777696127</v>
      </c>
      <c r="K28" s="601">
        <v>393.80856145507994</v>
      </c>
      <c r="L28" s="601">
        <v>397.10637516075695</v>
      </c>
      <c r="M28" s="601">
        <v>395.43450303141651</v>
      </c>
      <c r="N28" s="601">
        <v>389.39004225610876</v>
      </c>
      <c r="O28" s="601">
        <v>388.93992283667097</v>
      </c>
      <c r="P28" s="601">
        <v>392.91750872680512</v>
      </c>
      <c r="Q28" s="601">
        <v>393.38600036744441</v>
      </c>
      <c r="R28" s="601">
        <v>395.22781554289912</v>
      </c>
      <c r="S28" s="601">
        <v>397.96068344662871</v>
      </c>
      <c r="T28" s="601">
        <v>397.4738195847878</v>
      </c>
      <c r="U28" s="601">
        <v>392.0172698879295</v>
      </c>
      <c r="V28" s="601">
        <v>391.73709351460593</v>
      </c>
    </row>
    <row r="29" spans="1:22" s="94" customFormat="1" ht="15" customHeight="1">
      <c r="A29" s="3" t="s">
        <v>695</v>
      </c>
      <c r="B29" s="664"/>
      <c r="C29" s="664"/>
      <c r="D29" s="664"/>
      <c r="E29" s="601">
        <v>376.15081552248557</v>
      </c>
      <c r="F29" s="601">
        <v>370.9518480784327</v>
      </c>
      <c r="G29" s="601">
        <v>369.01441384263359</v>
      </c>
      <c r="H29" s="601">
        <v>374.25884789471047</v>
      </c>
      <c r="I29" s="601">
        <v>380.53463163696495</v>
      </c>
      <c r="J29" s="601">
        <v>385.66632705894142</v>
      </c>
      <c r="K29" s="601">
        <v>390.25103134969021</v>
      </c>
      <c r="L29" s="601">
        <v>393.72087585389079</v>
      </c>
      <c r="M29" s="601">
        <v>392.90247690945841</v>
      </c>
      <c r="N29" s="601">
        <v>388.12987490187567</v>
      </c>
      <c r="O29" s="601">
        <v>387.92109966094904</v>
      </c>
      <c r="P29" s="601">
        <v>392.16341255657812</v>
      </c>
      <c r="Q29" s="601">
        <v>392.93170544318809</v>
      </c>
      <c r="R29" s="601">
        <v>394.86496417416868</v>
      </c>
      <c r="S29" s="601">
        <v>397.6374993736743</v>
      </c>
      <c r="T29" s="601">
        <v>396.89843502079407</v>
      </c>
      <c r="U29" s="601">
        <v>391.89200474337355</v>
      </c>
      <c r="V29" s="601">
        <v>391.57466637716499</v>
      </c>
    </row>
    <row r="30" spans="1:22" s="94" customFormat="1" ht="15" customHeight="1">
      <c r="A30" s="3" t="s">
        <v>672</v>
      </c>
      <c r="B30" s="602"/>
      <c r="C30" s="602"/>
      <c r="D30" s="602"/>
      <c r="E30" s="602"/>
      <c r="F30" s="601">
        <v>361.30810214954988</v>
      </c>
      <c r="G30" s="601">
        <v>370.03403235260669</v>
      </c>
      <c r="H30" s="601">
        <v>377.45728458570642</v>
      </c>
      <c r="I30" s="601">
        <v>384.36873922819177</v>
      </c>
      <c r="J30" s="601">
        <v>389.99851272495033</v>
      </c>
      <c r="K30" s="601">
        <v>394.63968574753073</v>
      </c>
      <c r="L30" s="601">
        <v>397.91606519513925</v>
      </c>
      <c r="M30" s="601">
        <v>396.62126103426863</v>
      </c>
      <c r="N30" s="601">
        <v>391.0833486435177</v>
      </c>
      <c r="O30" s="601">
        <v>390.6677864972923</v>
      </c>
      <c r="P30" s="601">
        <v>394.65280876267468</v>
      </c>
      <c r="Q30" s="601">
        <v>395.44456400969358</v>
      </c>
      <c r="R30" s="601">
        <v>397.33865252880508</v>
      </c>
      <c r="S30" s="601">
        <v>400.01137327979143</v>
      </c>
      <c r="T30" s="601">
        <v>398.18727417478112</v>
      </c>
      <c r="U30" s="601">
        <v>393.39737364723584</v>
      </c>
      <c r="V30" s="601">
        <v>393.12616466759403</v>
      </c>
    </row>
    <row r="31" spans="1:22" s="94" customFormat="1" ht="15" customHeight="1">
      <c r="A31" s="3" t="s">
        <v>677</v>
      </c>
      <c r="B31" s="602"/>
      <c r="C31" s="602"/>
      <c r="D31" s="602"/>
      <c r="E31" s="602"/>
      <c r="F31" s="664"/>
      <c r="G31" s="601">
        <v>373.15001939290022</v>
      </c>
      <c r="H31" s="601">
        <v>376.02135045495424</v>
      </c>
      <c r="I31" s="601">
        <v>382.9689509461694</v>
      </c>
      <c r="J31" s="601">
        <v>388.70301787907215</v>
      </c>
      <c r="K31" s="601">
        <v>393.68769157875403</v>
      </c>
      <c r="L31" s="601">
        <v>397.44916213001733</v>
      </c>
      <c r="M31" s="601">
        <v>396.51121188972803</v>
      </c>
      <c r="N31" s="601">
        <v>391.74893876248586</v>
      </c>
      <c r="O31" s="601">
        <v>392.6723846176161</v>
      </c>
      <c r="P31" s="601">
        <v>396.66592533142523</v>
      </c>
      <c r="Q31" s="601">
        <v>397.37180540916876</v>
      </c>
      <c r="R31" s="601">
        <v>399.21386232437607</v>
      </c>
      <c r="S31" s="601">
        <v>401.7472949321679</v>
      </c>
      <c r="T31" s="601">
        <v>399.33956699575504</v>
      </c>
      <c r="U31" s="601">
        <v>394.11798833847439</v>
      </c>
      <c r="V31" s="601">
        <v>393.80372666002688</v>
      </c>
    </row>
    <row r="32" spans="1:22" s="94" customFormat="1" ht="15" customHeight="1">
      <c r="A32" s="3" t="s">
        <v>674</v>
      </c>
      <c r="B32" s="602"/>
      <c r="C32" s="602"/>
      <c r="D32" s="602"/>
      <c r="E32" s="602"/>
      <c r="F32" s="664"/>
      <c r="G32" s="664"/>
      <c r="H32" s="601">
        <v>380.96178577990077</v>
      </c>
      <c r="I32" s="601">
        <v>387.18996876722395</v>
      </c>
      <c r="J32" s="601">
        <v>392.02186294322991</v>
      </c>
      <c r="K32" s="601">
        <v>396.80782656623182</v>
      </c>
      <c r="L32" s="601">
        <v>400.67517912915673</v>
      </c>
      <c r="M32" s="601">
        <v>399.26051809663795</v>
      </c>
      <c r="N32" s="601">
        <v>393.79478228917884</v>
      </c>
      <c r="O32" s="601">
        <v>394.82821973176561</v>
      </c>
      <c r="P32" s="601">
        <v>398.57155980158007</v>
      </c>
      <c r="Q32" s="601">
        <v>399.01249311041704</v>
      </c>
      <c r="R32" s="601">
        <v>400.80378467756753</v>
      </c>
      <c r="S32" s="601">
        <v>403.31618592687857</v>
      </c>
      <c r="T32" s="601">
        <v>401.22634576520306</v>
      </c>
      <c r="U32" s="601">
        <v>395.56770163512766</v>
      </c>
      <c r="V32" s="601">
        <v>395.11758221568988</v>
      </c>
    </row>
    <row r="33" spans="1:22" s="94" customFormat="1" ht="15" customHeight="1">
      <c r="A33" s="3" t="s">
        <v>675</v>
      </c>
      <c r="B33" s="602">
        <v>408.47571804764533</v>
      </c>
      <c r="C33" s="602">
        <v>407.74082919958363</v>
      </c>
      <c r="D33" s="602">
        <v>408.84316247167624</v>
      </c>
      <c r="E33" s="602"/>
      <c r="F33" s="603"/>
      <c r="G33" s="602"/>
      <c r="H33" s="601">
        <v>409.1769244901709</v>
      </c>
      <c r="I33" s="601">
        <v>415.79237456124235</v>
      </c>
      <c r="J33" s="601">
        <v>418.98817409130032</v>
      </c>
      <c r="K33" s="601">
        <v>422.44505255422229</v>
      </c>
      <c r="L33" s="601">
        <v>425.00265913727918</v>
      </c>
      <c r="M33" s="601">
        <v>420.83023100650769</v>
      </c>
      <c r="N33" s="601">
        <v>410.59013508417382</v>
      </c>
      <c r="O33" s="601">
        <v>409.89875939158946</v>
      </c>
      <c r="P33" s="601">
        <v>413.10422851175343</v>
      </c>
      <c r="Q33" s="601">
        <v>412.3451656884265</v>
      </c>
      <c r="R33" s="601">
        <v>413.29762031387497</v>
      </c>
      <c r="S33" s="601">
        <v>415.13484243402928</v>
      </c>
      <c r="T33" s="601">
        <v>412.33549609832045</v>
      </c>
      <c r="U33" s="601">
        <v>404.79805061063462</v>
      </c>
      <c r="V33" s="601">
        <v>404.16469245868672</v>
      </c>
    </row>
    <row r="34" spans="1:22" s="94" customFormat="1" ht="15" customHeight="1">
      <c r="A34" s="3" t="s">
        <v>676</v>
      </c>
      <c r="B34" s="602">
        <v>399.20748918544251</v>
      </c>
      <c r="C34" s="602">
        <v>398.47260033738081</v>
      </c>
      <c r="D34" s="602">
        <v>399.57493360947342</v>
      </c>
      <c r="E34" s="602"/>
      <c r="F34" s="603"/>
      <c r="G34" s="602"/>
      <c r="H34" s="601"/>
      <c r="I34" s="601">
        <v>396.09673809563577</v>
      </c>
      <c r="J34" s="601">
        <v>400.2137858467089</v>
      </c>
      <c r="K34" s="601">
        <v>404.13458487131101</v>
      </c>
      <c r="L34" s="601">
        <v>407.87166168389763</v>
      </c>
      <c r="M34" s="601">
        <v>406.063668097473</v>
      </c>
      <c r="N34" s="601">
        <v>399.61668865765876</v>
      </c>
      <c r="O34" s="601">
        <v>400.71484642493277</v>
      </c>
      <c r="P34" s="601">
        <v>404.17633991949629</v>
      </c>
      <c r="Q34" s="601">
        <v>403.86317705810632</v>
      </c>
      <c r="R34" s="601">
        <v>405.12000400848467</v>
      </c>
      <c r="S34" s="601">
        <v>406.98227915755018</v>
      </c>
      <c r="T34" s="601">
        <v>404.06777679421441</v>
      </c>
      <c r="U34" s="601">
        <v>396.90678603043114</v>
      </c>
      <c r="V34" s="601">
        <v>395.90048936916475</v>
      </c>
    </row>
    <row r="35" spans="1:22" s="146" customFormat="1" ht="13.5" hidden="1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</row>
    <row r="36" spans="1:22" s="163" customFormat="1" ht="15.6" customHeight="1">
      <c r="A36" s="15" t="s">
        <v>1052</v>
      </c>
      <c r="B36" s="680"/>
      <c r="C36" s="680"/>
      <c r="D36" s="680"/>
      <c r="E36" s="680"/>
      <c r="F36" s="680"/>
      <c r="G36" s="680"/>
      <c r="H36" s="680"/>
      <c r="I36" s="680"/>
      <c r="J36" s="680"/>
      <c r="K36" s="680"/>
      <c r="L36" s="680"/>
      <c r="M36" s="680"/>
      <c r="N36" s="680"/>
      <c r="O36" s="680"/>
      <c r="P36" s="680"/>
      <c r="Q36" s="680"/>
      <c r="R36" s="638"/>
      <c r="S36" s="638"/>
      <c r="T36" s="638"/>
      <c r="U36" s="638"/>
      <c r="V36" s="638"/>
    </row>
  </sheetData>
  <mergeCells count="5">
    <mergeCell ref="A2:V2"/>
    <mergeCell ref="A3:V3"/>
    <mergeCell ref="A4:V4"/>
    <mergeCell ref="B6:V6"/>
    <mergeCell ref="B21:V21"/>
  </mergeCells>
  <hyperlinks>
    <hyperlink ref="V1" location="Indice!A1" display="VOLVER"/>
  </hyperlinks>
  <printOptions horizontalCentered="1" verticalCentered="1"/>
  <pageMargins left="0.75" right="0.75" top="0.78740157480314965" bottom="0.78740157480314965" header="0" footer="0"/>
  <pageSetup paperSize="9" scale="76" pageOrder="overThenDown" orientation="landscape" blackAndWhite="1" verticalDpi="180" r:id="rId1"/>
  <headerFooter alignWithMargins="0"/>
  <rowBreaks count="1" manualBreakCount="1">
    <brk id="36" max="65535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showGridLines="0" topLeftCell="A19" workbookViewId="0">
      <selection activeCell="A37" sqref="A37"/>
    </sheetView>
  </sheetViews>
  <sheetFormatPr baseColWidth="10" defaultColWidth="11.42578125" defaultRowHeight="12"/>
  <cols>
    <col min="1" max="1" width="8.140625" style="74" customWidth="1"/>
    <col min="2" max="22" width="8" style="74" customWidth="1"/>
    <col min="23" max="256" width="11.42578125" style="74"/>
    <col min="257" max="257" width="8.140625" style="74" customWidth="1"/>
    <col min="258" max="278" width="8" style="74" customWidth="1"/>
    <col min="279" max="512" width="11.42578125" style="74"/>
    <col min="513" max="513" width="8.140625" style="74" customWidth="1"/>
    <col min="514" max="534" width="8" style="74" customWidth="1"/>
    <col min="535" max="768" width="11.42578125" style="74"/>
    <col min="769" max="769" width="8.140625" style="74" customWidth="1"/>
    <col min="770" max="790" width="8" style="74" customWidth="1"/>
    <col min="791" max="1024" width="11.42578125" style="74"/>
    <col min="1025" max="1025" width="8.140625" style="74" customWidth="1"/>
    <col min="1026" max="1046" width="8" style="74" customWidth="1"/>
    <col min="1047" max="1280" width="11.42578125" style="74"/>
    <col min="1281" max="1281" width="8.140625" style="74" customWidth="1"/>
    <col min="1282" max="1302" width="8" style="74" customWidth="1"/>
    <col min="1303" max="1536" width="11.42578125" style="74"/>
    <col min="1537" max="1537" width="8.140625" style="74" customWidth="1"/>
    <col min="1538" max="1558" width="8" style="74" customWidth="1"/>
    <col min="1559" max="1792" width="11.42578125" style="74"/>
    <col min="1793" max="1793" width="8.140625" style="74" customWidth="1"/>
    <col min="1794" max="1814" width="8" style="74" customWidth="1"/>
    <col min="1815" max="2048" width="11.42578125" style="74"/>
    <col min="2049" max="2049" width="8.140625" style="74" customWidth="1"/>
    <col min="2050" max="2070" width="8" style="74" customWidth="1"/>
    <col min="2071" max="2304" width="11.42578125" style="74"/>
    <col min="2305" max="2305" width="8.140625" style="74" customWidth="1"/>
    <col min="2306" max="2326" width="8" style="74" customWidth="1"/>
    <col min="2327" max="2560" width="11.42578125" style="74"/>
    <col min="2561" max="2561" width="8.140625" style="74" customWidth="1"/>
    <col min="2562" max="2582" width="8" style="74" customWidth="1"/>
    <col min="2583" max="2816" width="11.42578125" style="74"/>
    <col min="2817" max="2817" width="8.140625" style="74" customWidth="1"/>
    <col min="2818" max="2838" width="8" style="74" customWidth="1"/>
    <col min="2839" max="3072" width="11.42578125" style="74"/>
    <col min="3073" max="3073" width="8.140625" style="74" customWidth="1"/>
    <col min="3074" max="3094" width="8" style="74" customWidth="1"/>
    <col min="3095" max="3328" width="11.42578125" style="74"/>
    <col min="3329" max="3329" width="8.140625" style="74" customWidth="1"/>
    <col min="3330" max="3350" width="8" style="74" customWidth="1"/>
    <col min="3351" max="3584" width="11.42578125" style="74"/>
    <col min="3585" max="3585" width="8.140625" style="74" customWidth="1"/>
    <col min="3586" max="3606" width="8" style="74" customWidth="1"/>
    <col min="3607" max="3840" width="11.42578125" style="74"/>
    <col min="3841" max="3841" width="8.140625" style="74" customWidth="1"/>
    <col min="3842" max="3862" width="8" style="74" customWidth="1"/>
    <col min="3863" max="4096" width="11.42578125" style="74"/>
    <col min="4097" max="4097" width="8.140625" style="74" customWidth="1"/>
    <col min="4098" max="4118" width="8" style="74" customWidth="1"/>
    <col min="4119" max="4352" width="11.42578125" style="74"/>
    <col min="4353" max="4353" width="8.140625" style="74" customWidth="1"/>
    <col min="4354" max="4374" width="8" style="74" customWidth="1"/>
    <col min="4375" max="4608" width="11.42578125" style="74"/>
    <col min="4609" max="4609" width="8.140625" style="74" customWidth="1"/>
    <col min="4610" max="4630" width="8" style="74" customWidth="1"/>
    <col min="4631" max="4864" width="11.42578125" style="74"/>
    <col min="4865" max="4865" width="8.140625" style="74" customWidth="1"/>
    <col min="4866" max="4886" width="8" style="74" customWidth="1"/>
    <col min="4887" max="5120" width="11.42578125" style="74"/>
    <col min="5121" max="5121" width="8.140625" style="74" customWidth="1"/>
    <col min="5122" max="5142" width="8" style="74" customWidth="1"/>
    <col min="5143" max="5376" width="11.42578125" style="74"/>
    <col min="5377" max="5377" width="8.140625" style="74" customWidth="1"/>
    <col min="5378" max="5398" width="8" style="74" customWidth="1"/>
    <col min="5399" max="5632" width="11.42578125" style="74"/>
    <col min="5633" max="5633" width="8.140625" style="74" customWidth="1"/>
    <col min="5634" max="5654" width="8" style="74" customWidth="1"/>
    <col min="5655" max="5888" width="11.42578125" style="74"/>
    <col min="5889" max="5889" width="8.140625" style="74" customWidth="1"/>
    <col min="5890" max="5910" width="8" style="74" customWidth="1"/>
    <col min="5911" max="6144" width="11.42578125" style="74"/>
    <col min="6145" max="6145" width="8.140625" style="74" customWidth="1"/>
    <col min="6146" max="6166" width="8" style="74" customWidth="1"/>
    <col min="6167" max="6400" width="11.42578125" style="74"/>
    <col min="6401" max="6401" width="8.140625" style="74" customWidth="1"/>
    <col min="6402" max="6422" width="8" style="74" customWidth="1"/>
    <col min="6423" max="6656" width="11.42578125" style="74"/>
    <col min="6657" max="6657" width="8.140625" style="74" customWidth="1"/>
    <col min="6658" max="6678" width="8" style="74" customWidth="1"/>
    <col min="6679" max="6912" width="11.42578125" style="74"/>
    <col min="6913" max="6913" width="8.140625" style="74" customWidth="1"/>
    <col min="6914" max="6934" width="8" style="74" customWidth="1"/>
    <col min="6935" max="7168" width="11.42578125" style="74"/>
    <col min="7169" max="7169" width="8.140625" style="74" customWidth="1"/>
    <col min="7170" max="7190" width="8" style="74" customWidth="1"/>
    <col min="7191" max="7424" width="11.42578125" style="74"/>
    <col min="7425" max="7425" width="8.140625" style="74" customWidth="1"/>
    <col min="7426" max="7446" width="8" style="74" customWidth="1"/>
    <col min="7447" max="7680" width="11.42578125" style="74"/>
    <col min="7681" max="7681" width="8.140625" style="74" customWidth="1"/>
    <col min="7682" max="7702" width="8" style="74" customWidth="1"/>
    <col min="7703" max="7936" width="11.42578125" style="74"/>
    <col min="7937" max="7937" width="8.140625" style="74" customWidth="1"/>
    <col min="7938" max="7958" width="8" style="74" customWidth="1"/>
    <col min="7959" max="8192" width="11.42578125" style="74"/>
    <col min="8193" max="8193" width="8.140625" style="74" customWidth="1"/>
    <col min="8194" max="8214" width="8" style="74" customWidth="1"/>
    <col min="8215" max="8448" width="11.42578125" style="74"/>
    <col min="8449" max="8449" width="8.140625" style="74" customWidth="1"/>
    <col min="8450" max="8470" width="8" style="74" customWidth="1"/>
    <col min="8471" max="8704" width="11.42578125" style="74"/>
    <col min="8705" max="8705" width="8.140625" style="74" customWidth="1"/>
    <col min="8706" max="8726" width="8" style="74" customWidth="1"/>
    <col min="8727" max="8960" width="11.42578125" style="74"/>
    <col min="8961" max="8961" width="8.140625" style="74" customWidth="1"/>
    <col min="8962" max="8982" width="8" style="74" customWidth="1"/>
    <col min="8983" max="9216" width="11.42578125" style="74"/>
    <col min="9217" max="9217" width="8.140625" style="74" customWidth="1"/>
    <col min="9218" max="9238" width="8" style="74" customWidth="1"/>
    <col min="9239" max="9472" width="11.42578125" style="74"/>
    <col min="9473" max="9473" width="8.140625" style="74" customWidth="1"/>
    <col min="9474" max="9494" width="8" style="74" customWidth="1"/>
    <col min="9495" max="9728" width="11.42578125" style="74"/>
    <col min="9729" max="9729" width="8.140625" style="74" customWidth="1"/>
    <col min="9730" max="9750" width="8" style="74" customWidth="1"/>
    <col min="9751" max="9984" width="11.42578125" style="74"/>
    <col min="9985" max="9985" width="8.140625" style="74" customWidth="1"/>
    <col min="9986" max="10006" width="8" style="74" customWidth="1"/>
    <col min="10007" max="10240" width="11.42578125" style="74"/>
    <col min="10241" max="10241" width="8.140625" style="74" customWidth="1"/>
    <col min="10242" max="10262" width="8" style="74" customWidth="1"/>
    <col min="10263" max="10496" width="11.42578125" style="74"/>
    <col min="10497" max="10497" width="8.140625" style="74" customWidth="1"/>
    <col min="10498" max="10518" width="8" style="74" customWidth="1"/>
    <col min="10519" max="10752" width="11.42578125" style="74"/>
    <col min="10753" max="10753" width="8.140625" style="74" customWidth="1"/>
    <col min="10754" max="10774" width="8" style="74" customWidth="1"/>
    <col min="10775" max="11008" width="11.42578125" style="74"/>
    <col min="11009" max="11009" width="8.140625" style="74" customWidth="1"/>
    <col min="11010" max="11030" width="8" style="74" customWidth="1"/>
    <col min="11031" max="11264" width="11.42578125" style="74"/>
    <col min="11265" max="11265" width="8.140625" style="74" customWidth="1"/>
    <col min="11266" max="11286" width="8" style="74" customWidth="1"/>
    <col min="11287" max="11520" width="11.42578125" style="74"/>
    <col min="11521" max="11521" width="8.140625" style="74" customWidth="1"/>
    <col min="11522" max="11542" width="8" style="74" customWidth="1"/>
    <col min="11543" max="11776" width="11.42578125" style="74"/>
    <col min="11777" max="11777" width="8.140625" style="74" customWidth="1"/>
    <col min="11778" max="11798" width="8" style="74" customWidth="1"/>
    <col min="11799" max="12032" width="11.42578125" style="74"/>
    <col min="12033" max="12033" width="8.140625" style="74" customWidth="1"/>
    <col min="12034" max="12054" width="8" style="74" customWidth="1"/>
    <col min="12055" max="12288" width="11.42578125" style="74"/>
    <col min="12289" max="12289" width="8.140625" style="74" customWidth="1"/>
    <col min="12290" max="12310" width="8" style="74" customWidth="1"/>
    <col min="12311" max="12544" width="11.42578125" style="74"/>
    <col min="12545" max="12545" width="8.140625" style="74" customWidth="1"/>
    <col min="12546" max="12566" width="8" style="74" customWidth="1"/>
    <col min="12567" max="12800" width="11.42578125" style="74"/>
    <col min="12801" max="12801" width="8.140625" style="74" customWidth="1"/>
    <col min="12802" max="12822" width="8" style="74" customWidth="1"/>
    <col min="12823" max="13056" width="11.42578125" style="74"/>
    <col min="13057" max="13057" width="8.140625" style="74" customWidth="1"/>
    <col min="13058" max="13078" width="8" style="74" customWidth="1"/>
    <col min="13079" max="13312" width="11.42578125" style="74"/>
    <col min="13313" max="13313" width="8.140625" style="74" customWidth="1"/>
    <col min="13314" max="13334" width="8" style="74" customWidth="1"/>
    <col min="13335" max="13568" width="11.42578125" style="74"/>
    <col min="13569" max="13569" width="8.140625" style="74" customWidth="1"/>
    <col min="13570" max="13590" width="8" style="74" customWidth="1"/>
    <col min="13591" max="13824" width="11.42578125" style="74"/>
    <col min="13825" max="13825" width="8.140625" style="74" customWidth="1"/>
    <col min="13826" max="13846" width="8" style="74" customWidth="1"/>
    <col min="13847" max="14080" width="11.42578125" style="74"/>
    <col min="14081" max="14081" width="8.140625" style="74" customWidth="1"/>
    <col min="14082" max="14102" width="8" style="74" customWidth="1"/>
    <col min="14103" max="14336" width="11.42578125" style="74"/>
    <col min="14337" max="14337" width="8.140625" style="74" customWidth="1"/>
    <col min="14338" max="14358" width="8" style="74" customWidth="1"/>
    <col min="14359" max="14592" width="11.42578125" style="74"/>
    <col min="14593" max="14593" width="8.140625" style="74" customWidth="1"/>
    <col min="14594" max="14614" width="8" style="74" customWidth="1"/>
    <col min="14615" max="14848" width="11.42578125" style="74"/>
    <col min="14849" max="14849" width="8.140625" style="74" customWidth="1"/>
    <col min="14850" max="14870" width="8" style="74" customWidth="1"/>
    <col min="14871" max="15104" width="11.42578125" style="74"/>
    <col min="15105" max="15105" width="8.140625" style="74" customWidth="1"/>
    <col min="15106" max="15126" width="8" style="74" customWidth="1"/>
    <col min="15127" max="15360" width="11.42578125" style="74"/>
    <col min="15361" max="15361" width="8.140625" style="74" customWidth="1"/>
    <col min="15362" max="15382" width="8" style="74" customWidth="1"/>
    <col min="15383" max="15616" width="11.42578125" style="74"/>
    <col min="15617" max="15617" width="8.140625" style="74" customWidth="1"/>
    <col min="15618" max="15638" width="8" style="74" customWidth="1"/>
    <col min="15639" max="15872" width="11.42578125" style="74"/>
    <col min="15873" max="15873" width="8.140625" style="74" customWidth="1"/>
    <col min="15874" max="15894" width="8" style="74" customWidth="1"/>
    <col min="15895" max="16128" width="11.42578125" style="74"/>
    <col min="16129" max="16129" width="8.140625" style="74" customWidth="1"/>
    <col min="16130" max="16150" width="8" style="74" customWidth="1"/>
    <col min="16151" max="16384" width="11.42578125" style="74"/>
  </cols>
  <sheetData>
    <row r="1" spans="1:23" ht="12.75" customHeight="1">
      <c r="A1" s="594" t="s">
        <v>769</v>
      </c>
      <c r="V1" s="835" t="s">
        <v>1002</v>
      </c>
    </row>
    <row r="2" spans="1:23" s="122" customFormat="1" ht="23.25" customHeight="1">
      <c r="A2" s="896" t="s">
        <v>770</v>
      </c>
      <c r="B2" s="896"/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  <c r="S2" s="896"/>
      <c r="T2" s="896"/>
      <c r="U2" s="896"/>
      <c r="V2" s="896"/>
    </row>
    <row r="3" spans="1:23" s="595" customFormat="1" ht="18" customHeight="1">
      <c r="A3" s="961" t="s">
        <v>646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</row>
    <row r="4" spans="1:23" ht="15.75" customHeight="1">
      <c r="A4" s="962" t="s">
        <v>771</v>
      </c>
      <c r="B4" s="962"/>
      <c r="C4" s="962"/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  <c r="O4" s="962"/>
      <c r="P4" s="962"/>
      <c r="Q4" s="962"/>
      <c r="R4" s="962"/>
      <c r="S4" s="962"/>
      <c r="T4" s="962"/>
      <c r="U4" s="962"/>
      <c r="V4" s="962"/>
    </row>
    <row r="5" spans="1:23" s="94" customFormat="1" ht="12.75" customHeight="1">
      <c r="A5" s="609"/>
      <c r="B5" s="611"/>
      <c r="C5" s="611"/>
      <c r="D5" s="611"/>
      <c r="E5" s="611"/>
      <c r="F5" s="611"/>
      <c r="G5" s="611"/>
      <c r="H5" s="681"/>
      <c r="I5" s="681"/>
      <c r="J5" s="681"/>
      <c r="K5" s="681"/>
      <c r="L5" s="682"/>
      <c r="M5" s="682"/>
      <c r="N5" s="682"/>
      <c r="O5" s="682"/>
      <c r="P5" s="682"/>
      <c r="Q5" s="683"/>
      <c r="R5" s="683"/>
      <c r="S5" s="683"/>
      <c r="T5" s="683"/>
      <c r="U5" s="683" t="s">
        <v>772</v>
      </c>
      <c r="V5" s="683" t="s">
        <v>772</v>
      </c>
      <c r="W5" s="74"/>
    </row>
    <row r="6" spans="1:23" s="163" customFormat="1" ht="15.75" customHeight="1">
      <c r="A6" s="614"/>
      <c r="B6" s="902" t="s">
        <v>679</v>
      </c>
      <c r="C6" s="902"/>
      <c r="D6" s="684"/>
      <c r="E6" s="902" t="s">
        <v>773</v>
      </c>
      <c r="F6" s="902"/>
      <c r="G6" s="902"/>
      <c r="H6" s="902"/>
      <c r="I6" s="902"/>
      <c r="J6" s="902"/>
      <c r="K6" s="902"/>
      <c r="L6" s="902"/>
      <c r="M6" s="902"/>
      <c r="N6" s="902"/>
      <c r="O6" s="902"/>
      <c r="P6" s="902"/>
      <c r="Q6" s="902"/>
      <c r="R6" s="902"/>
      <c r="S6" s="902"/>
      <c r="T6" s="902"/>
      <c r="U6" s="902"/>
      <c r="V6" s="902"/>
      <c r="W6" s="74"/>
    </row>
    <row r="7" spans="1:23" s="94" customFormat="1" ht="13.5" customHeight="1">
      <c r="A7" s="685"/>
      <c r="B7" s="616" t="s">
        <v>681</v>
      </c>
      <c r="C7" s="618" t="s">
        <v>774</v>
      </c>
      <c r="D7" s="686" t="s">
        <v>665</v>
      </c>
      <c r="E7" s="687" t="s">
        <v>666</v>
      </c>
      <c r="F7" s="687" t="s">
        <v>775</v>
      </c>
      <c r="G7" s="687" t="s">
        <v>668</v>
      </c>
      <c r="H7" s="687" t="s">
        <v>776</v>
      </c>
      <c r="I7" s="687" t="s">
        <v>717</v>
      </c>
      <c r="J7" s="687" t="s">
        <v>777</v>
      </c>
      <c r="K7" s="687" t="s">
        <v>687</v>
      </c>
      <c r="L7" s="687" t="s">
        <v>778</v>
      </c>
      <c r="M7" s="687" t="s">
        <v>671</v>
      </c>
      <c r="N7" s="687" t="s">
        <v>779</v>
      </c>
      <c r="O7" s="687" t="s">
        <v>672</v>
      </c>
      <c r="P7" s="687" t="s">
        <v>780</v>
      </c>
      <c r="Q7" s="687" t="s">
        <v>781</v>
      </c>
      <c r="R7" s="687" t="s">
        <v>674</v>
      </c>
      <c r="S7" s="687" t="s">
        <v>782</v>
      </c>
      <c r="T7" s="687" t="s">
        <v>675</v>
      </c>
      <c r="U7" s="618" t="s">
        <v>783</v>
      </c>
      <c r="V7" s="618" t="s">
        <v>676</v>
      </c>
      <c r="W7" s="74"/>
    </row>
    <row r="8" spans="1:23" s="94" customFormat="1" ht="16.5" customHeight="1">
      <c r="A8" s="600" t="s">
        <v>665</v>
      </c>
      <c r="B8" s="88">
        <v>1019.0454545454545</v>
      </c>
      <c r="C8" s="88">
        <v>949.22727272727275</v>
      </c>
      <c r="D8" s="688">
        <v>1005.8487500000001</v>
      </c>
      <c r="E8" s="689">
        <v>1012.1318599999998</v>
      </c>
      <c r="F8" s="689">
        <v>980.01484636363637</v>
      </c>
      <c r="G8" s="689">
        <v>944.64103727272732</v>
      </c>
      <c r="H8" s="689"/>
      <c r="I8" s="689">
        <v>921.74325999999996</v>
      </c>
      <c r="J8" s="689">
        <v>934.53693873015868</v>
      </c>
      <c r="K8" s="689"/>
      <c r="L8" s="689"/>
      <c r="M8" s="689"/>
      <c r="N8" s="689"/>
      <c r="O8" s="689"/>
      <c r="P8" s="689"/>
      <c r="Q8" s="689"/>
      <c r="R8" s="689"/>
      <c r="S8" s="689"/>
      <c r="T8" s="689"/>
      <c r="U8" s="689"/>
      <c r="V8" s="689"/>
      <c r="W8" s="74"/>
    </row>
    <row r="9" spans="1:23" s="94" customFormat="1" ht="16.5" customHeight="1">
      <c r="A9" s="3" t="s">
        <v>666</v>
      </c>
      <c r="B9" s="88">
        <v>1058.0999999999999</v>
      </c>
      <c r="C9" s="88">
        <v>1004</v>
      </c>
      <c r="D9" s="688"/>
      <c r="E9" s="689">
        <v>1027.4905733333333</v>
      </c>
      <c r="F9" s="689">
        <v>1055.2152554999998</v>
      </c>
      <c r="G9" s="689">
        <v>999.5656399999998</v>
      </c>
      <c r="H9" s="689"/>
      <c r="I9" s="689">
        <v>962.63859000000002</v>
      </c>
      <c r="J9" s="689">
        <v>954.60282299999994</v>
      </c>
      <c r="K9" s="689"/>
      <c r="L9" s="689"/>
      <c r="M9" s="689"/>
      <c r="N9" s="689"/>
      <c r="O9" s="689"/>
      <c r="P9" s="689"/>
      <c r="Q9" s="689"/>
      <c r="R9" s="689"/>
      <c r="S9" s="689"/>
      <c r="T9" s="689"/>
      <c r="U9" s="689"/>
      <c r="V9" s="689"/>
      <c r="W9" s="74"/>
    </row>
    <row r="10" spans="1:23" s="94" customFormat="1" ht="15" customHeight="1">
      <c r="A10" s="3" t="s">
        <v>667</v>
      </c>
      <c r="B10" s="88">
        <v>996.77777777777783</v>
      </c>
      <c r="C10" s="88">
        <v>994.5</v>
      </c>
      <c r="D10" s="688"/>
      <c r="E10" s="689">
        <v>998.95937499999991</v>
      </c>
      <c r="F10" s="689">
        <v>985.963258</v>
      </c>
      <c r="G10" s="689">
        <v>979.50378000000001</v>
      </c>
      <c r="H10" s="689"/>
      <c r="I10" s="689">
        <v>959.19941399999993</v>
      </c>
      <c r="J10" s="689">
        <v>932.19061444444458</v>
      </c>
      <c r="K10" s="689"/>
      <c r="L10" s="689">
        <v>962.1976699999999</v>
      </c>
      <c r="M10" s="689"/>
      <c r="N10" s="689"/>
      <c r="O10" s="689"/>
      <c r="P10" s="689">
        <v>955.58386999999993</v>
      </c>
      <c r="Q10" s="689"/>
      <c r="R10" s="689"/>
      <c r="S10" s="689">
        <v>945.47945333333314</v>
      </c>
      <c r="T10" s="689"/>
      <c r="U10" s="689"/>
      <c r="V10" s="689"/>
      <c r="W10" s="74"/>
    </row>
    <row r="11" spans="1:23" s="94" customFormat="1" ht="15" customHeight="1">
      <c r="A11" s="3" t="s">
        <v>668</v>
      </c>
      <c r="B11" s="88">
        <v>1011.8947368421053</v>
      </c>
      <c r="C11" s="88">
        <v>968.42105263157896</v>
      </c>
      <c r="D11" s="688"/>
      <c r="E11" s="689"/>
      <c r="F11" s="689"/>
      <c r="G11" s="689">
        <v>1022.217905</v>
      </c>
      <c r="H11" s="689"/>
      <c r="I11" s="689">
        <v>1011.0925485714284</v>
      </c>
      <c r="J11" s="689"/>
      <c r="K11" s="689">
        <v>980.96432750000008</v>
      </c>
      <c r="L11" s="689">
        <v>980.83878777777784</v>
      </c>
      <c r="M11" s="689">
        <v>964.5859866666666</v>
      </c>
      <c r="N11" s="689"/>
      <c r="O11" s="689"/>
      <c r="P11" s="689">
        <v>965.79851666666684</v>
      </c>
      <c r="Q11" s="689"/>
      <c r="R11" s="689"/>
      <c r="S11" s="689">
        <v>954.64324066666654</v>
      </c>
      <c r="T11" s="689"/>
      <c r="U11" s="689"/>
      <c r="V11" s="689"/>
      <c r="W11" s="74"/>
    </row>
    <row r="12" spans="1:23" s="94" customFormat="1" ht="15" customHeight="1">
      <c r="A12" s="3" t="s">
        <v>669</v>
      </c>
      <c r="B12" s="88">
        <v>1009.0952380952381</v>
      </c>
      <c r="C12" s="88">
        <v>1384.047619047619</v>
      </c>
      <c r="D12" s="688"/>
      <c r="E12" s="689"/>
      <c r="F12" s="689"/>
      <c r="G12" s="689"/>
      <c r="H12" s="689"/>
      <c r="I12" s="689">
        <v>1013.9616779999999</v>
      </c>
      <c r="J12" s="689"/>
      <c r="K12" s="689">
        <v>1002.6470695454547</v>
      </c>
      <c r="L12" s="689"/>
      <c r="M12" s="689">
        <v>976.46744454545467</v>
      </c>
      <c r="N12" s="689"/>
      <c r="O12" s="689">
        <v>977.96055999999999</v>
      </c>
      <c r="P12" s="689">
        <v>963.12150238095217</v>
      </c>
      <c r="Q12" s="689">
        <v>971.3467599999999</v>
      </c>
      <c r="R12" s="689"/>
      <c r="S12" s="689">
        <v>953.65606977777759</v>
      </c>
      <c r="T12" s="689"/>
      <c r="U12" s="689"/>
      <c r="V12" s="689"/>
      <c r="W12" s="74"/>
    </row>
    <row r="13" spans="1:23" s="94" customFormat="1" ht="15" customHeight="1">
      <c r="A13" s="3" t="s">
        <v>670</v>
      </c>
      <c r="B13" s="88">
        <v>1022.1578947368421</v>
      </c>
      <c r="C13" s="88">
        <v>943.73684210526312</v>
      </c>
      <c r="D13" s="688"/>
      <c r="E13" s="689"/>
      <c r="F13" s="689"/>
      <c r="G13" s="689"/>
      <c r="H13" s="689"/>
      <c r="I13" s="689"/>
      <c r="J13" s="689"/>
      <c r="K13" s="689">
        <v>1006.1243249999999</v>
      </c>
      <c r="L13" s="689"/>
      <c r="M13" s="689">
        <v>1024.9704129411764</v>
      </c>
      <c r="N13" s="689">
        <v>1054.5152950000002</v>
      </c>
      <c r="O13" s="689">
        <v>1005.8015085714285</v>
      </c>
      <c r="P13" s="689"/>
      <c r="Q13" s="689">
        <v>994.53705238095233</v>
      </c>
      <c r="R13" s="689"/>
      <c r="S13" s="689">
        <v>990.90707349999991</v>
      </c>
      <c r="T13" s="689"/>
      <c r="U13" s="689"/>
      <c r="V13" s="689"/>
    </row>
    <row r="14" spans="1:23" s="94" customFormat="1" ht="15" customHeight="1">
      <c r="A14" s="3" t="s">
        <v>695</v>
      </c>
      <c r="B14" s="88">
        <v>1104.0869565217392</v>
      </c>
      <c r="C14" s="689">
        <v>1015.4782608695652</v>
      </c>
      <c r="D14" s="688"/>
      <c r="E14" s="689"/>
      <c r="F14" s="629">
        <v>1041.4530399999999</v>
      </c>
      <c r="G14" s="689"/>
      <c r="H14" s="629">
        <v>1015.65922</v>
      </c>
      <c r="I14" s="689"/>
      <c r="J14" s="629">
        <v>1024.6980799999999</v>
      </c>
      <c r="K14" s="689"/>
      <c r="L14" s="689"/>
      <c r="M14" s="689">
        <v>1078.1596300000001</v>
      </c>
      <c r="N14" s="689">
        <v>1080.8838857142857</v>
      </c>
      <c r="O14" s="689">
        <v>1091.5475645454546</v>
      </c>
      <c r="P14" s="689"/>
      <c r="Q14" s="689">
        <v>1068.8571765217391</v>
      </c>
      <c r="R14" s="689"/>
      <c r="S14" s="689">
        <v>1057.1184802898549</v>
      </c>
      <c r="T14" s="689"/>
      <c r="U14" s="689"/>
      <c r="V14" s="689"/>
    </row>
    <row r="15" spans="1:23" s="94" customFormat="1" ht="15" customHeight="1">
      <c r="A15" s="3" t="s">
        <v>672</v>
      </c>
      <c r="B15" s="88">
        <v>1106.6500000000001</v>
      </c>
      <c r="C15" s="689">
        <v>1041.2</v>
      </c>
      <c r="D15" s="688"/>
      <c r="E15" s="689"/>
      <c r="F15" s="629">
        <v>1011.9114</v>
      </c>
      <c r="G15" s="689"/>
      <c r="H15" s="629">
        <v>1014.55692</v>
      </c>
      <c r="I15" s="689"/>
      <c r="J15" s="629">
        <v>1048.5812466666666</v>
      </c>
      <c r="K15" s="689"/>
      <c r="L15" s="629"/>
      <c r="M15" s="689"/>
      <c r="N15" s="689"/>
      <c r="O15" s="689">
        <v>1104.4494849999999</v>
      </c>
      <c r="P15" s="689"/>
      <c r="Q15" s="689">
        <v>1099.9641738095238</v>
      </c>
      <c r="R15" s="689">
        <v>1107.8115</v>
      </c>
      <c r="S15" s="689">
        <v>1088.0479094117645</v>
      </c>
      <c r="T15" s="689"/>
      <c r="U15" s="689">
        <v>1111.5317625</v>
      </c>
      <c r="V15" s="689"/>
    </row>
    <row r="16" spans="1:23" s="94" customFormat="1" ht="15" customHeight="1">
      <c r="A16" s="3" t="s">
        <v>673</v>
      </c>
      <c r="B16" s="88">
        <v>1087.55</v>
      </c>
      <c r="C16" s="689">
        <v>1028.0999999999999</v>
      </c>
      <c r="D16" s="688"/>
      <c r="E16" s="689"/>
      <c r="F16" s="629">
        <v>1032.9653300000002</v>
      </c>
      <c r="G16" s="689"/>
      <c r="H16" s="629">
        <v>1011.1397899999999</v>
      </c>
      <c r="I16" s="689"/>
      <c r="J16" s="689"/>
      <c r="K16" s="689"/>
      <c r="L16" s="629"/>
      <c r="M16" s="689"/>
      <c r="N16" s="689"/>
      <c r="O16" s="689"/>
      <c r="P16" s="689"/>
      <c r="Q16" s="689">
        <v>1106.9926485714284</v>
      </c>
      <c r="R16" s="689">
        <v>1086.589324210526</v>
      </c>
      <c r="S16" s="629"/>
      <c r="T16" s="689"/>
      <c r="U16" s="689">
        <v>1085.869245882353</v>
      </c>
      <c r="V16" s="689"/>
    </row>
    <row r="17" spans="1:22" s="94" customFormat="1" ht="15" customHeight="1">
      <c r="A17" s="3" t="s">
        <v>674</v>
      </c>
      <c r="B17" s="88">
        <v>1100.1578947368421</v>
      </c>
      <c r="C17" s="689">
        <v>1045.3684210526317</v>
      </c>
      <c r="D17" s="688"/>
      <c r="E17" s="689"/>
      <c r="F17" s="629">
        <v>1070.4380185</v>
      </c>
      <c r="G17" s="689"/>
      <c r="H17" s="629">
        <v>1047.2309291666666</v>
      </c>
      <c r="I17" s="689"/>
      <c r="J17" s="689"/>
      <c r="K17" s="689"/>
      <c r="L17" s="629">
        <v>1020.0316766666665</v>
      </c>
      <c r="M17" s="689"/>
      <c r="N17" s="689"/>
      <c r="O17" s="689"/>
      <c r="P17" s="689"/>
      <c r="Q17" s="689"/>
      <c r="R17" s="689"/>
      <c r="S17" s="629"/>
      <c r="T17" s="689">
        <v>1115.8656386666669</v>
      </c>
      <c r="U17" s="689">
        <v>1105.1292366666664</v>
      </c>
      <c r="V17" s="689">
        <v>1113.1261607142856</v>
      </c>
    </row>
    <row r="18" spans="1:22" s="94" customFormat="1" ht="15" customHeight="1">
      <c r="A18" s="3" t="s">
        <v>675</v>
      </c>
      <c r="B18" s="88">
        <v>1092.6666666666667</v>
      </c>
      <c r="C18" s="689">
        <v>1017.0555555555555</v>
      </c>
      <c r="D18" s="690">
        <v>1128.2407933333334</v>
      </c>
      <c r="E18" s="629">
        <v>1109.4282066666667</v>
      </c>
      <c r="F18" s="629">
        <v>1056.1522105000001</v>
      </c>
      <c r="G18" s="689"/>
      <c r="H18" s="629">
        <v>1017.1638594999998</v>
      </c>
      <c r="I18" s="689"/>
      <c r="J18" s="689"/>
      <c r="K18" s="689"/>
      <c r="L18" s="629">
        <v>999.41866666666647</v>
      </c>
      <c r="M18" s="689"/>
      <c r="N18" s="689"/>
      <c r="O18" s="689"/>
      <c r="P18" s="689"/>
      <c r="Q18" s="689"/>
      <c r="R18" s="689"/>
      <c r="S18" s="629"/>
      <c r="T18" s="689"/>
      <c r="U18" s="689">
        <v>1090.83608</v>
      </c>
      <c r="V18" s="689">
        <v>1108.9021968421052</v>
      </c>
    </row>
    <row r="19" spans="1:22" s="94" customFormat="1" ht="15" customHeight="1">
      <c r="A19" s="3" t="s">
        <v>676</v>
      </c>
      <c r="B19" s="88">
        <v>1101.8421052631579</v>
      </c>
      <c r="C19" s="689">
        <v>1014.2105263157895</v>
      </c>
      <c r="D19" s="690">
        <v>1102.7108572727273</v>
      </c>
      <c r="E19" s="629">
        <v>1084.1020290909089</v>
      </c>
      <c r="F19" s="629">
        <v>1054.670619090909</v>
      </c>
      <c r="G19" s="689"/>
      <c r="H19" s="629">
        <v>1023.9999566666664</v>
      </c>
      <c r="I19" s="689"/>
      <c r="J19" s="689"/>
      <c r="K19" s="689"/>
      <c r="L19" s="629">
        <v>1006.7729861538462</v>
      </c>
      <c r="M19" s="689"/>
      <c r="N19" s="689"/>
      <c r="O19" s="689"/>
      <c r="P19" s="689"/>
      <c r="Q19" s="689"/>
      <c r="R19" s="689"/>
      <c r="S19" s="629"/>
      <c r="T19" s="689"/>
      <c r="U19" s="689"/>
      <c r="V19" s="689">
        <v>1134.1564699999999</v>
      </c>
    </row>
    <row r="20" spans="1:22" s="94" customFormat="1" ht="18.75" customHeight="1">
      <c r="A20" s="3"/>
      <c r="B20" s="691"/>
      <c r="C20" s="691"/>
      <c r="D20" s="691"/>
      <c r="E20" s="692"/>
      <c r="F20" s="692"/>
      <c r="G20" s="692"/>
      <c r="H20" s="692"/>
      <c r="I20" s="692"/>
      <c r="J20" s="692"/>
      <c r="K20" s="693"/>
      <c r="L20" s="692"/>
      <c r="M20" s="692"/>
      <c r="N20" s="692"/>
      <c r="O20" s="692"/>
      <c r="P20" s="692"/>
      <c r="Q20" s="694"/>
      <c r="R20" s="694"/>
      <c r="S20" s="694"/>
      <c r="T20" s="694"/>
      <c r="U20" s="694"/>
      <c r="V20" s="694"/>
    </row>
    <row r="21" spans="1:22" s="163" customFormat="1" ht="15.75" customHeight="1">
      <c r="A21" s="67"/>
      <c r="B21" s="963" t="s">
        <v>736</v>
      </c>
      <c r="C21" s="963"/>
      <c r="D21" s="963"/>
      <c r="E21" s="963"/>
      <c r="F21" s="963"/>
      <c r="G21" s="963"/>
      <c r="H21" s="963"/>
      <c r="I21" s="963"/>
      <c r="J21" s="963"/>
      <c r="K21" s="963"/>
      <c r="L21" s="963"/>
      <c r="M21" s="963"/>
      <c r="N21" s="963"/>
      <c r="O21" s="963"/>
      <c r="P21" s="963"/>
      <c r="Q21" s="963"/>
      <c r="R21" s="963"/>
      <c r="S21" s="963"/>
      <c r="T21" s="963"/>
      <c r="U21" s="963"/>
      <c r="V21" s="963"/>
    </row>
    <row r="22" spans="1:22" s="94" customFormat="1" ht="13.5" customHeight="1">
      <c r="A22" s="73"/>
      <c r="B22" s="618" t="s">
        <v>665</v>
      </c>
      <c r="C22" s="618" t="s">
        <v>667</v>
      </c>
      <c r="D22" s="618" t="s">
        <v>686</v>
      </c>
      <c r="E22" s="618" t="s">
        <v>671</v>
      </c>
      <c r="F22" s="618" t="s">
        <v>672</v>
      </c>
      <c r="G22" s="618" t="s">
        <v>784</v>
      </c>
      <c r="H22" s="618" t="s">
        <v>674</v>
      </c>
      <c r="I22" s="618" t="s">
        <v>676</v>
      </c>
      <c r="J22" s="618" t="s">
        <v>693</v>
      </c>
      <c r="K22" s="618" t="s">
        <v>655</v>
      </c>
      <c r="L22" s="618" t="s">
        <v>737</v>
      </c>
      <c r="M22" s="618" t="s">
        <v>657</v>
      </c>
      <c r="N22" s="618" t="s">
        <v>764</v>
      </c>
      <c r="O22" s="618" t="s">
        <v>785</v>
      </c>
      <c r="P22" s="618" t="s">
        <v>786</v>
      </c>
      <c r="Q22" s="618" t="s">
        <v>659</v>
      </c>
      <c r="R22" s="618" t="s">
        <v>766</v>
      </c>
      <c r="S22" s="618" t="s">
        <v>660</v>
      </c>
      <c r="T22" s="618" t="s">
        <v>739</v>
      </c>
      <c r="U22" s="618" t="s">
        <v>662</v>
      </c>
      <c r="V22" s="618" t="s">
        <v>767</v>
      </c>
    </row>
    <row r="23" spans="1:22" s="94" customFormat="1" ht="16.5" customHeight="1">
      <c r="A23" s="600" t="s">
        <v>665</v>
      </c>
      <c r="B23" s="676">
        <v>928.96335488928082</v>
      </c>
      <c r="C23" s="676">
        <v>973.74443604602334</v>
      </c>
      <c r="D23" s="676">
        <v>982.73074661963562</v>
      </c>
      <c r="E23" s="676">
        <v>987.40236835474946</v>
      </c>
      <c r="F23" s="676">
        <v>982.7937347778618</v>
      </c>
      <c r="G23" s="676">
        <v>977.34525909129093</v>
      </c>
      <c r="H23" s="676">
        <v>971.17241958511806</v>
      </c>
      <c r="I23" s="676">
        <v>971.78130511463849</v>
      </c>
      <c r="J23" s="676">
        <v>972.78911564625855</v>
      </c>
      <c r="K23" s="676">
        <v>974.02788275804153</v>
      </c>
      <c r="L23" s="676">
        <v>977.00932224741746</v>
      </c>
      <c r="M23" s="676">
        <v>980.20072226421439</v>
      </c>
      <c r="N23" s="676">
        <v>977.96464264718247</v>
      </c>
      <c r="O23" s="676">
        <v>974.04887881078378</v>
      </c>
      <c r="P23" s="676">
        <v>968.26446628033943</v>
      </c>
      <c r="Q23" s="676">
        <v>968.28546233308134</v>
      </c>
      <c r="R23" s="676">
        <v>970.04913076341654</v>
      </c>
      <c r="S23" s="676">
        <v>972.25371630133532</v>
      </c>
      <c r="T23" s="676">
        <v>974.899218946838</v>
      </c>
      <c r="U23" s="676">
        <v>965.86041824137067</v>
      </c>
      <c r="V23" s="676">
        <v>975.79854987262411</v>
      </c>
    </row>
    <row r="24" spans="1:22" s="94" customFormat="1" ht="15" customHeight="1">
      <c r="A24" s="3" t="s">
        <v>666</v>
      </c>
      <c r="B24" s="676"/>
      <c r="C24" s="676">
        <v>1008.7835329063399</v>
      </c>
      <c r="D24" s="676">
        <v>1020.2705838670752</v>
      </c>
      <c r="E24" s="676">
        <v>1026.4550264550264</v>
      </c>
      <c r="F24" s="676">
        <v>1023.3221943748262</v>
      </c>
      <c r="G24" s="676">
        <v>1018.2748538011696</v>
      </c>
      <c r="H24" s="676">
        <v>1012.0323958043257</v>
      </c>
      <c r="I24" s="676">
        <v>1011.9627773136546</v>
      </c>
      <c r="J24" s="676">
        <v>1012.9838485101643</v>
      </c>
      <c r="K24" s="676">
        <v>1013.1694978186207</v>
      </c>
      <c r="L24" s="676">
        <v>1015.4088926018751</v>
      </c>
      <c r="M24" s="676">
        <v>1017.973173674928</v>
      </c>
      <c r="N24" s="676">
        <v>1015.6641604010026</v>
      </c>
      <c r="O24" s="676">
        <v>1011.614684860299</v>
      </c>
      <c r="P24" s="676">
        <v>1006.3932980599648</v>
      </c>
      <c r="Q24" s="676">
        <v>1007.2403230297967</v>
      </c>
      <c r="R24" s="676">
        <v>1008.9807852965749</v>
      </c>
      <c r="S24" s="676">
        <v>1011.2897985705004</v>
      </c>
      <c r="T24" s="676">
        <v>1013.9353012160029</v>
      </c>
      <c r="U24" s="676">
        <v>1005.4070361087905</v>
      </c>
      <c r="V24" s="676">
        <v>1001.8796992481202</v>
      </c>
    </row>
    <row r="25" spans="1:22" s="94" customFormat="1" ht="15" customHeight="1">
      <c r="A25" s="3" t="s">
        <v>667</v>
      </c>
      <c r="B25" s="676"/>
      <c r="C25" s="676">
        <v>924.11816578483251</v>
      </c>
      <c r="D25" s="676">
        <v>942.61778785588308</v>
      </c>
      <c r="E25" s="676">
        <v>953.19979843789361</v>
      </c>
      <c r="F25" s="676">
        <v>954.28109515411109</v>
      </c>
      <c r="G25" s="676">
        <v>952.84286554127846</v>
      </c>
      <c r="H25" s="676">
        <v>949.66196355085253</v>
      </c>
      <c r="I25" s="676">
        <v>951.66708658772154</v>
      </c>
      <c r="J25" s="676">
        <v>954.40707147056355</v>
      </c>
      <c r="K25" s="676">
        <v>957.79793398841025</v>
      </c>
      <c r="L25" s="676">
        <v>962.16511295876376</v>
      </c>
      <c r="M25" s="676">
        <v>966.2593432434702</v>
      </c>
      <c r="N25" s="676">
        <v>965.20954060636609</v>
      </c>
      <c r="O25" s="676">
        <v>962.61652809271868</v>
      </c>
      <c r="P25" s="676">
        <v>958.62727807172257</v>
      </c>
      <c r="Q25" s="676">
        <v>960.13899386915261</v>
      </c>
      <c r="R25" s="676">
        <v>961.51423532375918</v>
      </c>
      <c r="S25" s="676">
        <v>963.8133030990175</v>
      </c>
      <c r="T25" s="676">
        <v>965.65045771394989</v>
      </c>
      <c r="U25" s="676">
        <v>964.2542202066013</v>
      </c>
      <c r="V25" s="676">
        <v>960.66389518770472</v>
      </c>
    </row>
    <row r="26" spans="1:22" s="94" customFormat="1" ht="15" customHeight="1">
      <c r="A26" s="3" t="s">
        <v>668</v>
      </c>
      <c r="B26" s="676"/>
      <c r="C26" s="676"/>
      <c r="D26" s="676">
        <v>1047.0416561686404</v>
      </c>
      <c r="E26" s="676">
        <v>1057.1932476694383</v>
      </c>
      <c r="F26" s="676">
        <v>1055.5765516082979</v>
      </c>
      <c r="G26" s="676">
        <v>1052.3011673805327</v>
      </c>
      <c r="H26" s="676">
        <v>1046.7897035357355</v>
      </c>
      <c r="I26" s="676">
        <v>1046.6112370874278</v>
      </c>
      <c r="J26" s="676">
        <v>1047.1151423532376</v>
      </c>
      <c r="K26" s="676">
        <v>1046.4117745863778</v>
      </c>
      <c r="L26" s="676">
        <v>1047.2831107751745</v>
      </c>
      <c r="M26" s="676">
        <v>1048.6688502561519</v>
      </c>
      <c r="N26" s="676">
        <v>1045.2779877383052</v>
      </c>
      <c r="O26" s="676">
        <v>1040.732342319644</v>
      </c>
      <c r="P26" s="676">
        <v>1034.4230284706475</v>
      </c>
      <c r="Q26" s="676">
        <v>1033.9821113630637</v>
      </c>
      <c r="R26" s="676">
        <v>1034.3810363651635</v>
      </c>
      <c r="S26" s="676">
        <v>1035.1054001847654</v>
      </c>
      <c r="T26" s="676">
        <v>1036.0817166372724</v>
      </c>
      <c r="U26" s="676">
        <v>1037.1210212480055</v>
      </c>
      <c r="V26" s="676">
        <v>1032.795834383136</v>
      </c>
    </row>
    <row r="27" spans="1:22" s="94" customFormat="1" ht="15" customHeight="1">
      <c r="A27" s="3" t="s">
        <v>669</v>
      </c>
      <c r="B27" s="676"/>
      <c r="C27" s="676"/>
      <c r="D27" s="676">
        <v>1080.5335097001764</v>
      </c>
      <c r="E27" s="676">
        <v>1085.0130175527001</v>
      </c>
      <c r="F27" s="676">
        <v>1087.9419669102208</v>
      </c>
      <c r="G27" s="676">
        <v>1088.9812715209541</v>
      </c>
      <c r="H27" s="676">
        <v>1087.8894767783659</v>
      </c>
      <c r="I27" s="676">
        <v>1091.1438649533889</v>
      </c>
      <c r="J27" s="676">
        <v>1091.3853195599227</v>
      </c>
      <c r="K27" s="676">
        <v>1089.1072478374067</v>
      </c>
      <c r="L27" s="676">
        <v>1087.7425044091713</v>
      </c>
      <c r="M27" s="676">
        <v>1086.8501721676325</v>
      </c>
      <c r="N27" s="676">
        <v>1081.6536491139666</v>
      </c>
      <c r="O27" s="676">
        <v>1075.3653313177124</v>
      </c>
      <c r="P27" s="676">
        <v>1067.6072898295122</v>
      </c>
      <c r="Q27" s="676">
        <v>1066.1585621903084</v>
      </c>
      <c r="R27" s="676">
        <v>1065.6651549508695</v>
      </c>
      <c r="S27" s="676">
        <v>1064.9932812631225</v>
      </c>
      <c r="T27" s="676">
        <v>1065.2137398169145</v>
      </c>
      <c r="U27" s="676">
        <v>1066.5154950869237</v>
      </c>
      <c r="V27" s="676">
        <v>1061.2979759805157</v>
      </c>
    </row>
    <row r="28" spans="1:22" s="94" customFormat="1" ht="15" customHeight="1">
      <c r="A28" s="3" t="s">
        <v>670</v>
      </c>
      <c r="B28" s="676"/>
      <c r="C28" s="676"/>
      <c r="D28" s="676"/>
      <c r="E28" s="676">
        <v>1112.555114638448</v>
      </c>
      <c r="F28" s="676">
        <v>1115.9832451499119</v>
      </c>
      <c r="G28" s="676">
        <v>1118.1327160493829</v>
      </c>
      <c r="H28" s="676">
        <v>1118.915343915344</v>
      </c>
      <c r="I28" s="676">
        <v>1124.2724867724869</v>
      </c>
      <c r="J28" s="676">
        <v>1127.9541446208113</v>
      </c>
      <c r="K28" s="676">
        <v>1128.8690476190477</v>
      </c>
      <c r="L28" s="676">
        <v>1128.3840388007056</v>
      </c>
      <c r="M28" s="676">
        <v>1126.3447971781306</v>
      </c>
      <c r="N28" s="676">
        <v>1120.2380952380952</v>
      </c>
      <c r="O28" s="676">
        <v>1113.2164902998238</v>
      </c>
      <c r="P28" s="676">
        <v>1104.9052028218696</v>
      </c>
      <c r="Q28" s="676">
        <v>1103.2848324514991</v>
      </c>
      <c r="R28" s="676">
        <v>1102.5132275132275</v>
      </c>
      <c r="S28" s="676">
        <v>1100.6834215167548</v>
      </c>
      <c r="T28" s="676">
        <v>1099.7464726631395</v>
      </c>
      <c r="U28" s="676">
        <v>1098.4347442680776</v>
      </c>
      <c r="V28" s="676">
        <v>1092.8902116402119</v>
      </c>
    </row>
    <row r="29" spans="1:22" s="94" customFormat="1" ht="15" customHeight="1">
      <c r="A29" s="3" t="s">
        <v>695</v>
      </c>
      <c r="B29" s="676"/>
      <c r="C29" s="676"/>
      <c r="D29" s="676"/>
      <c r="E29" s="676">
        <v>1194.2484812855184</v>
      </c>
      <c r="F29" s="676">
        <v>1217.1015712682379</v>
      </c>
      <c r="G29" s="676">
        <v>1213.2435465768799</v>
      </c>
      <c r="H29" s="676">
        <v>1209.3955427288761</v>
      </c>
      <c r="I29" s="676">
        <v>1212.0210036876706</v>
      </c>
      <c r="J29" s="676">
        <v>1214.836860670194</v>
      </c>
      <c r="K29" s="676">
        <v>1210.7082732082733</v>
      </c>
      <c r="L29" s="676">
        <v>1204.0644540644541</v>
      </c>
      <c r="M29" s="676">
        <v>1195.4164662497997</v>
      </c>
      <c r="N29" s="676">
        <v>1182.5296616963283</v>
      </c>
      <c r="O29" s="676">
        <v>1169.3021484688152</v>
      </c>
      <c r="P29" s="676">
        <v>1156.3151354818024</v>
      </c>
      <c r="Q29" s="676">
        <v>1151.7957351290686</v>
      </c>
      <c r="R29" s="676">
        <v>1148.3485650152318</v>
      </c>
      <c r="S29" s="676">
        <v>1143.5084976751643</v>
      </c>
      <c r="T29" s="676">
        <v>1139.1995350328684</v>
      </c>
      <c r="U29" s="676">
        <v>1137.2254288920956</v>
      </c>
      <c r="V29" s="676">
        <v>1130.0705467372136</v>
      </c>
    </row>
    <row r="30" spans="1:22" s="94" customFormat="1" ht="15" customHeight="1">
      <c r="A30" s="3" t="s">
        <v>672</v>
      </c>
      <c r="B30" s="676"/>
      <c r="C30" s="676"/>
      <c r="D30" s="676"/>
      <c r="E30" s="676"/>
      <c r="F30" s="676">
        <v>1179.6296296296298</v>
      </c>
      <c r="G30" s="676">
        <v>1170.4879482657261</v>
      </c>
      <c r="H30" s="676">
        <v>1169.1651969429747</v>
      </c>
      <c r="I30" s="676">
        <v>1173.3539094650205</v>
      </c>
      <c r="J30" s="676">
        <v>1177.920550936424</v>
      </c>
      <c r="K30" s="676">
        <v>1179.0543377844965</v>
      </c>
      <c r="L30" s="676">
        <v>1176.4508272444782</v>
      </c>
      <c r="M30" s="676">
        <v>1169.9315528680609</v>
      </c>
      <c r="N30" s="676">
        <v>1157.4389014865205</v>
      </c>
      <c r="O30" s="676">
        <v>1145.0617283950619</v>
      </c>
      <c r="P30" s="676">
        <v>1133.5558914923995</v>
      </c>
      <c r="Q30" s="676">
        <v>1130.0180566053582</v>
      </c>
      <c r="R30" s="676">
        <v>1127.4040480389688</v>
      </c>
      <c r="S30" s="676">
        <v>1123.0473670949862</v>
      </c>
      <c r="T30" s="676">
        <v>1119.3520618123794</v>
      </c>
      <c r="U30" s="676">
        <v>1114.6594440245235</v>
      </c>
      <c r="V30" s="676">
        <v>1107.552280171328</v>
      </c>
    </row>
    <row r="31" spans="1:22" s="94" customFormat="1" ht="15" customHeight="1">
      <c r="A31" s="3" t="s">
        <v>677</v>
      </c>
      <c r="B31" s="676"/>
      <c r="C31" s="676"/>
      <c r="D31" s="676"/>
      <c r="E31" s="676"/>
      <c r="F31" s="676"/>
      <c r="G31" s="676">
        <v>1122.5749559082892</v>
      </c>
      <c r="H31" s="676">
        <v>1108.5468300380583</v>
      </c>
      <c r="I31" s="676">
        <v>1120.1383087347999</v>
      </c>
      <c r="J31" s="676">
        <v>1127.7731365450663</v>
      </c>
      <c r="K31" s="676">
        <v>1136.1621646709366</v>
      </c>
      <c r="L31" s="676">
        <v>1140.1072124756336</v>
      </c>
      <c r="M31" s="676">
        <v>1139.0281258702312</v>
      </c>
      <c r="N31" s="676">
        <v>1130.3374176181194</v>
      </c>
      <c r="O31" s="676">
        <v>1122.1224357189269</v>
      </c>
      <c r="P31" s="676">
        <v>1113.9306599832917</v>
      </c>
      <c r="Q31" s="676">
        <v>1111.8769145084937</v>
      </c>
      <c r="R31" s="676">
        <v>1110.8326371484268</v>
      </c>
      <c r="S31" s="676">
        <v>1108.3263714842662</v>
      </c>
      <c r="T31" s="676">
        <v>1106.249419845911</v>
      </c>
      <c r="U31" s="676">
        <v>1103.3370463195026</v>
      </c>
      <c r="V31" s="676">
        <v>1097.0017636684304</v>
      </c>
    </row>
    <row r="32" spans="1:22" s="94" customFormat="1" ht="15" customHeight="1">
      <c r="A32" s="3" t="s">
        <v>674</v>
      </c>
      <c r="B32" s="676"/>
      <c r="C32" s="676"/>
      <c r="D32" s="676"/>
      <c r="E32" s="676"/>
      <c r="F32" s="676"/>
      <c r="G32" s="676"/>
      <c r="H32" s="676">
        <v>1105.5366591080876</v>
      </c>
      <c r="I32" s="676">
        <v>1113.5912698412699</v>
      </c>
      <c r="J32" s="676">
        <v>1121.362433862434</v>
      </c>
      <c r="K32" s="676">
        <v>1131.062610229277</v>
      </c>
      <c r="L32" s="676">
        <v>1136.3646384479719</v>
      </c>
      <c r="M32" s="676">
        <v>1136.6622574955909</v>
      </c>
      <c r="N32" s="676">
        <v>1129.596560846561</v>
      </c>
      <c r="O32" s="676">
        <v>1122.9056437389772</v>
      </c>
      <c r="P32" s="676">
        <v>1115.2226631393298</v>
      </c>
      <c r="Q32" s="676">
        <v>1112.687389770723</v>
      </c>
      <c r="R32" s="676">
        <v>1111.1552028218696</v>
      </c>
      <c r="S32" s="676">
        <v>1108.0246913580247</v>
      </c>
      <c r="T32" s="676">
        <v>1105.6547619047619</v>
      </c>
      <c r="U32" s="676">
        <v>1102.8659611992946</v>
      </c>
      <c r="V32" s="676">
        <v>1095.8002645502647</v>
      </c>
    </row>
    <row r="33" spans="1:22" s="94" customFormat="1" ht="15" customHeight="1">
      <c r="A33" s="3" t="s">
        <v>675</v>
      </c>
      <c r="B33" s="676"/>
      <c r="C33" s="676"/>
      <c r="D33" s="676"/>
      <c r="E33" s="676"/>
      <c r="F33" s="676"/>
      <c r="G33" s="676"/>
      <c r="H33" s="676"/>
      <c r="I33" s="676">
        <v>1113.9770723104057</v>
      </c>
      <c r="J33" s="676">
        <v>1120.9041121321825</v>
      </c>
      <c r="K33" s="676">
        <v>1132.6232247284879</v>
      </c>
      <c r="L33" s="676">
        <v>1140.6061449921101</v>
      </c>
      <c r="M33" s="676">
        <v>1143.796992481203</v>
      </c>
      <c r="N33" s="676">
        <v>1138.5059871901979</v>
      </c>
      <c r="O33" s="676">
        <v>1133.4238373712058</v>
      </c>
      <c r="P33" s="676">
        <v>1126.8100807574492</v>
      </c>
      <c r="Q33" s="676">
        <v>1125.1044277360068</v>
      </c>
      <c r="R33" s="676">
        <v>1124.0021349670474</v>
      </c>
      <c r="S33" s="676">
        <v>1120.9041121321825</v>
      </c>
      <c r="T33" s="676">
        <v>1119.1752529471828</v>
      </c>
      <c r="U33" s="676">
        <v>1117.1215074723848</v>
      </c>
      <c r="V33" s="676">
        <v>1109.6955351341317</v>
      </c>
    </row>
    <row r="34" spans="1:22" s="94" customFormat="1" ht="15" customHeight="1">
      <c r="A34" s="3" t="s">
        <v>676</v>
      </c>
      <c r="B34" s="695">
        <v>1081.4043209876545</v>
      </c>
      <c r="C34" s="695">
        <v>1080.7429453262787</v>
      </c>
      <c r="D34" s="695">
        <v>1080.3020282186949</v>
      </c>
      <c r="E34" s="695"/>
      <c r="F34" s="663"/>
      <c r="G34" s="663"/>
      <c r="H34" s="695"/>
      <c r="I34" s="676">
        <v>1128.2627865961201</v>
      </c>
      <c r="J34" s="676">
        <v>1099.7675164341833</v>
      </c>
      <c r="K34" s="676">
        <v>1111.0509860509862</v>
      </c>
      <c r="L34" s="676">
        <v>1120.4204745871414</v>
      </c>
      <c r="M34" s="676">
        <v>1125.6313131313132</v>
      </c>
      <c r="N34" s="676">
        <v>1121.9737053070387</v>
      </c>
      <c r="O34" s="676">
        <v>1118.1056597723266</v>
      </c>
      <c r="P34" s="676">
        <v>1113.0250921917589</v>
      </c>
      <c r="Q34" s="676">
        <v>1113.3257174923842</v>
      </c>
      <c r="R34" s="676">
        <v>1113.9169472502808</v>
      </c>
      <c r="S34" s="676">
        <v>1113.7566137566139</v>
      </c>
      <c r="T34" s="676">
        <v>1114.4680936347604</v>
      </c>
      <c r="U34" s="676">
        <v>1114.4079685746353</v>
      </c>
      <c r="V34" s="676">
        <v>1107.7641494308161</v>
      </c>
    </row>
    <row r="35" spans="1:22" s="94" customFormat="1" ht="6" customHeight="1">
      <c r="A35" s="607"/>
      <c r="B35" s="607"/>
      <c r="C35" s="607"/>
      <c r="D35" s="607"/>
      <c r="E35" s="607"/>
      <c r="F35" s="607"/>
      <c r="G35" s="607"/>
      <c r="H35" s="607"/>
      <c r="I35" s="607"/>
      <c r="J35" s="607"/>
      <c r="K35" s="607"/>
      <c r="L35" s="607"/>
      <c r="M35" s="607"/>
      <c r="N35" s="607"/>
      <c r="O35" s="607"/>
      <c r="P35" s="607"/>
      <c r="Q35" s="607"/>
      <c r="R35" s="607"/>
      <c r="S35" s="607"/>
      <c r="T35" s="607"/>
      <c r="U35" s="607"/>
      <c r="V35" s="607"/>
    </row>
    <row r="36" spans="1:22" s="163" customFormat="1" ht="10.5" customHeight="1">
      <c r="A36" s="608" t="s">
        <v>1051</v>
      </c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</row>
    <row r="37" spans="1:22" ht="12.75">
      <c r="A37" s="696"/>
    </row>
    <row r="39" spans="1:22" s="145" customFormat="1" ht="13.5"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</sheetData>
  <mergeCells count="6">
    <mergeCell ref="B21:V21"/>
    <mergeCell ref="A2:V2"/>
    <mergeCell ref="A3:V3"/>
    <mergeCell ref="A4:V4"/>
    <mergeCell ref="B6:C6"/>
    <mergeCell ref="E6:V6"/>
  </mergeCells>
  <hyperlinks>
    <hyperlink ref="V1" location="Indice!A1" display="VOLVER"/>
  </hyperlinks>
  <printOptions horizontalCentered="1" verticalCentered="1"/>
  <pageMargins left="0.75" right="0.75" top="0.78740157480314965" bottom="0.78740157480314965" header="0" footer="0"/>
  <pageSetup paperSize="9" pageOrder="overThenDown" orientation="landscape" blackAndWhite="1" verticalDpi="180" r:id="rId1"/>
  <headerFooter alignWithMargins="0"/>
  <rowBreaks count="1" manualBreakCount="1">
    <brk id="36" max="65535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7"/>
  <sheetViews>
    <sheetView showGridLines="0" topLeftCell="A19" workbookViewId="0">
      <selection activeCell="T1" sqref="T1"/>
    </sheetView>
  </sheetViews>
  <sheetFormatPr baseColWidth="10" defaultColWidth="11.42578125" defaultRowHeight="12"/>
  <cols>
    <col min="1" max="20" width="8.5703125" style="74" customWidth="1"/>
    <col min="21" max="23" width="8" style="74" customWidth="1"/>
    <col min="24" max="256" width="11.42578125" style="74"/>
    <col min="257" max="276" width="8.5703125" style="74" customWidth="1"/>
    <col min="277" max="279" width="8" style="74" customWidth="1"/>
    <col min="280" max="512" width="11.42578125" style="74"/>
    <col min="513" max="532" width="8.5703125" style="74" customWidth="1"/>
    <col min="533" max="535" width="8" style="74" customWidth="1"/>
    <col min="536" max="768" width="11.42578125" style="74"/>
    <col min="769" max="788" width="8.5703125" style="74" customWidth="1"/>
    <col min="789" max="791" width="8" style="74" customWidth="1"/>
    <col min="792" max="1024" width="11.42578125" style="74"/>
    <col min="1025" max="1044" width="8.5703125" style="74" customWidth="1"/>
    <col min="1045" max="1047" width="8" style="74" customWidth="1"/>
    <col min="1048" max="1280" width="11.42578125" style="74"/>
    <col min="1281" max="1300" width="8.5703125" style="74" customWidth="1"/>
    <col min="1301" max="1303" width="8" style="74" customWidth="1"/>
    <col min="1304" max="1536" width="11.42578125" style="74"/>
    <col min="1537" max="1556" width="8.5703125" style="74" customWidth="1"/>
    <col min="1557" max="1559" width="8" style="74" customWidth="1"/>
    <col min="1560" max="1792" width="11.42578125" style="74"/>
    <col min="1793" max="1812" width="8.5703125" style="74" customWidth="1"/>
    <col min="1813" max="1815" width="8" style="74" customWidth="1"/>
    <col min="1816" max="2048" width="11.42578125" style="74"/>
    <col min="2049" max="2068" width="8.5703125" style="74" customWidth="1"/>
    <col min="2069" max="2071" width="8" style="74" customWidth="1"/>
    <col min="2072" max="2304" width="11.42578125" style="74"/>
    <col min="2305" max="2324" width="8.5703125" style="74" customWidth="1"/>
    <col min="2325" max="2327" width="8" style="74" customWidth="1"/>
    <col min="2328" max="2560" width="11.42578125" style="74"/>
    <col min="2561" max="2580" width="8.5703125" style="74" customWidth="1"/>
    <col min="2581" max="2583" width="8" style="74" customWidth="1"/>
    <col min="2584" max="2816" width="11.42578125" style="74"/>
    <col min="2817" max="2836" width="8.5703125" style="74" customWidth="1"/>
    <col min="2837" max="2839" width="8" style="74" customWidth="1"/>
    <col min="2840" max="3072" width="11.42578125" style="74"/>
    <col min="3073" max="3092" width="8.5703125" style="74" customWidth="1"/>
    <col min="3093" max="3095" width="8" style="74" customWidth="1"/>
    <col min="3096" max="3328" width="11.42578125" style="74"/>
    <col min="3329" max="3348" width="8.5703125" style="74" customWidth="1"/>
    <col min="3349" max="3351" width="8" style="74" customWidth="1"/>
    <col min="3352" max="3584" width="11.42578125" style="74"/>
    <col min="3585" max="3604" width="8.5703125" style="74" customWidth="1"/>
    <col min="3605" max="3607" width="8" style="74" customWidth="1"/>
    <col min="3608" max="3840" width="11.42578125" style="74"/>
    <col min="3841" max="3860" width="8.5703125" style="74" customWidth="1"/>
    <col min="3861" max="3863" width="8" style="74" customWidth="1"/>
    <col min="3864" max="4096" width="11.42578125" style="74"/>
    <col min="4097" max="4116" width="8.5703125" style="74" customWidth="1"/>
    <col min="4117" max="4119" width="8" style="74" customWidth="1"/>
    <col min="4120" max="4352" width="11.42578125" style="74"/>
    <col min="4353" max="4372" width="8.5703125" style="74" customWidth="1"/>
    <col min="4373" max="4375" width="8" style="74" customWidth="1"/>
    <col min="4376" max="4608" width="11.42578125" style="74"/>
    <col min="4609" max="4628" width="8.5703125" style="74" customWidth="1"/>
    <col min="4629" max="4631" width="8" style="74" customWidth="1"/>
    <col min="4632" max="4864" width="11.42578125" style="74"/>
    <col min="4865" max="4884" width="8.5703125" style="74" customWidth="1"/>
    <col min="4885" max="4887" width="8" style="74" customWidth="1"/>
    <col min="4888" max="5120" width="11.42578125" style="74"/>
    <col min="5121" max="5140" width="8.5703125" style="74" customWidth="1"/>
    <col min="5141" max="5143" width="8" style="74" customWidth="1"/>
    <col min="5144" max="5376" width="11.42578125" style="74"/>
    <col min="5377" max="5396" width="8.5703125" style="74" customWidth="1"/>
    <col min="5397" max="5399" width="8" style="74" customWidth="1"/>
    <col min="5400" max="5632" width="11.42578125" style="74"/>
    <col min="5633" max="5652" width="8.5703125" style="74" customWidth="1"/>
    <col min="5653" max="5655" width="8" style="74" customWidth="1"/>
    <col min="5656" max="5888" width="11.42578125" style="74"/>
    <col min="5889" max="5908" width="8.5703125" style="74" customWidth="1"/>
    <col min="5909" max="5911" width="8" style="74" customWidth="1"/>
    <col min="5912" max="6144" width="11.42578125" style="74"/>
    <col min="6145" max="6164" width="8.5703125" style="74" customWidth="1"/>
    <col min="6165" max="6167" width="8" style="74" customWidth="1"/>
    <col min="6168" max="6400" width="11.42578125" style="74"/>
    <col min="6401" max="6420" width="8.5703125" style="74" customWidth="1"/>
    <col min="6421" max="6423" width="8" style="74" customWidth="1"/>
    <col min="6424" max="6656" width="11.42578125" style="74"/>
    <col min="6657" max="6676" width="8.5703125" style="74" customWidth="1"/>
    <col min="6677" max="6679" width="8" style="74" customWidth="1"/>
    <col min="6680" max="6912" width="11.42578125" style="74"/>
    <col min="6913" max="6932" width="8.5703125" style="74" customWidth="1"/>
    <col min="6933" max="6935" width="8" style="74" customWidth="1"/>
    <col min="6936" max="7168" width="11.42578125" style="74"/>
    <col min="7169" max="7188" width="8.5703125" style="74" customWidth="1"/>
    <col min="7189" max="7191" width="8" style="74" customWidth="1"/>
    <col min="7192" max="7424" width="11.42578125" style="74"/>
    <col min="7425" max="7444" width="8.5703125" style="74" customWidth="1"/>
    <col min="7445" max="7447" width="8" style="74" customWidth="1"/>
    <col min="7448" max="7680" width="11.42578125" style="74"/>
    <col min="7681" max="7700" width="8.5703125" style="74" customWidth="1"/>
    <col min="7701" max="7703" width="8" style="74" customWidth="1"/>
    <col min="7704" max="7936" width="11.42578125" style="74"/>
    <col min="7937" max="7956" width="8.5703125" style="74" customWidth="1"/>
    <col min="7957" max="7959" width="8" style="74" customWidth="1"/>
    <col min="7960" max="8192" width="11.42578125" style="74"/>
    <col min="8193" max="8212" width="8.5703125" style="74" customWidth="1"/>
    <col min="8213" max="8215" width="8" style="74" customWidth="1"/>
    <col min="8216" max="8448" width="11.42578125" style="74"/>
    <col min="8449" max="8468" width="8.5703125" style="74" customWidth="1"/>
    <col min="8469" max="8471" width="8" style="74" customWidth="1"/>
    <col min="8472" max="8704" width="11.42578125" style="74"/>
    <col min="8705" max="8724" width="8.5703125" style="74" customWidth="1"/>
    <col min="8725" max="8727" width="8" style="74" customWidth="1"/>
    <col min="8728" max="8960" width="11.42578125" style="74"/>
    <col min="8961" max="8980" width="8.5703125" style="74" customWidth="1"/>
    <col min="8981" max="8983" width="8" style="74" customWidth="1"/>
    <col min="8984" max="9216" width="11.42578125" style="74"/>
    <col min="9217" max="9236" width="8.5703125" style="74" customWidth="1"/>
    <col min="9237" max="9239" width="8" style="74" customWidth="1"/>
    <col min="9240" max="9472" width="11.42578125" style="74"/>
    <col min="9473" max="9492" width="8.5703125" style="74" customWidth="1"/>
    <col min="9493" max="9495" width="8" style="74" customWidth="1"/>
    <col min="9496" max="9728" width="11.42578125" style="74"/>
    <col min="9729" max="9748" width="8.5703125" style="74" customWidth="1"/>
    <col min="9749" max="9751" width="8" style="74" customWidth="1"/>
    <col min="9752" max="9984" width="11.42578125" style="74"/>
    <col min="9985" max="10004" width="8.5703125" style="74" customWidth="1"/>
    <col min="10005" max="10007" width="8" style="74" customWidth="1"/>
    <col min="10008" max="10240" width="11.42578125" style="74"/>
    <col min="10241" max="10260" width="8.5703125" style="74" customWidth="1"/>
    <col min="10261" max="10263" width="8" style="74" customWidth="1"/>
    <col min="10264" max="10496" width="11.42578125" style="74"/>
    <col min="10497" max="10516" width="8.5703125" style="74" customWidth="1"/>
    <col min="10517" max="10519" width="8" style="74" customWidth="1"/>
    <col min="10520" max="10752" width="11.42578125" style="74"/>
    <col min="10753" max="10772" width="8.5703125" style="74" customWidth="1"/>
    <col min="10773" max="10775" width="8" style="74" customWidth="1"/>
    <col min="10776" max="11008" width="11.42578125" style="74"/>
    <col min="11009" max="11028" width="8.5703125" style="74" customWidth="1"/>
    <col min="11029" max="11031" width="8" style="74" customWidth="1"/>
    <col min="11032" max="11264" width="11.42578125" style="74"/>
    <col min="11265" max="11284" width="8.5703125" style="74" customWidth="1"/>
    <col min="11285" max="11287" width="8" style="74" customWidth="1"/>
    <col min="11288" max="11520" width="11.42578125" style="74"/>
    <col min="11521" max="11540" width="8.5703125" style="74" customWidth="1"/>
    <col min="11541" max="11543" width="8" style="74" customWidth="1"/>
    <col min="11544" max="11776" width="11.42578125" style="74"/>
    <col min="11777" max="11796" width="8.5703125" style="74" customWidth="1"/>
    <col min="11797" max="11799" width="8" style="74" customWidth="1"/>
    <col min="11800" max="12032" width="11.42578125" style="74"/>
    <col min="12033" max="12052" width="8.5703125" style="74" customWidth="1"/>
    <col min="12053" max="12055" width="8" style="74" customWidth="1"/>
    <col min="12056" max="12288" width="11.42578125" style="74"/>
    <col min="12289" max="12308" width="8.5703125" style="74" customWidth="1"/>
    <col min="12309" max="12311" width="8" style="74" customWidth="1"/>
    <col min="12312" max="12544" width="11.42578125" style="74"/>
    <col min="12545" max="12564" width="8.5703125" style="74" customWidth="1"/>
    <col min="12565" max="12567" width="8" style="74" customWidth="1"/>
    <col min="12568" max="12800" width="11.42578125" style="74"/>
    <col min="12801" max="12820" width="8.5703125" style="74" customWidth="1"/>
    <col min="12821" max="12823" width="8" style="74" customWidth="1"/>
    <col min="12824" max="13056" width="11.42578125" style="74"/>
    <col min="13057" max="13076" width="8.5703125" style="74" customWidth="1"/>
    <col min="13077" max="13079" width="8" style="74" customWidth="1"/>
    <col min="13080" max="13312" width="11.42578125" style="74"/>
    <col min="13313" max="13332" width="8.5703125" style="74" customWidth="1"/>
    <col min="13333" max="13335" width="8" style="74" customWidth="1"/>
    <col min="13336" max="13568" width="11.42578125" style="74"/>
    <col min="13569" max="13588" width="8.5703125" style="74" customWidth="1"/>
    <col min="13589" max="13591" width="8" style="74" customWidth="1"/>
    <col min="13592" max="13824" width="11.42578125" style="74"/>
    <col min="13825" max="13844" width="8.5703125" style="74" customWidth="1"/>
    <col min="13845" max="13847" width="8" style="74" customWidth="1"/>
    <col min="13848" max="14080" width="11.42578125" style="74"/>
    <col min="14081" max="14100" width="8.5703125" style="74" customWidth="1"/>
    <col min="14101" max="14103" width="8" style="74" customWidth="1"/>
    <col min="14104" max="14336" width="11.42578125" style="74"/>
    <col min="14337" max="14356" width="8.5703125" style="74" customWidth="1"/>
    <col min="14357" max="14359" width="8" style="74" customWidth="1"/>
    <col min="14360" max="14592" width="11.42578125" style="74"/>
    <col min="14593" max="14612" width="8.5703125" style="74" customWidth="1"/>
    <col min="14613" max="14615" width="8" style="74" customWidth="1"/>
    <col min="14616" max="14848" width="11.42578125" style="74"/>
    <col min="14849" max="14868" width="8.5703125" style="74" customWidth="1"/>
    <col min="14869" max="14871" width="8" style="74" customWidth="1"/>
    <col min="14872" max="15104" width="11.42578125" style="74"/>
    <col min="15105" max="15124" width="8.5703125" style="74" customWidth="1"/>
    <col min="15125" max="15127" width="8" style="74" customWidth="1"/>
    <col min="15128" max="15360" width="11.42578125" style="74"/>
    <col min="15361" max="15380" width="8.5703125" style="74" customWidth="1"/>
    <col min="15381" max="15383" width="8" style="74" customWidth="1"/>
    <col min="15384" max="15616" width="11.42578125" style="74"/>
    <col min="15617" max="15636" width="8.5703125" style="74" customWidth="1"/>
    <col min="15637" max="15639" width="8" style="74" customWidth="1"/>
    <col min="15640" max="15872" width="11.42578125" style="74"/>
    <col min="15873" max="15892" width="8.5703125" style="74" customWidth="1"/>
    <col min="15893" max="15895" width="8" style="74" customWidth="1"/>
    <col min="15896" max="16128" width="11.42578125" style="74"/>
    <col min="16129" max="16148" width="8.5703125" style="74" customWidth="1"/>
    <col min="16149" max="16151" width="8" style="74" customWidth="1"/>
    <col min="16152" max="16384" width="11.42578125" style="74"/>
  </cols>
  <sheetData>
    <row r="1" spans="1:22" ht="12.75" customHeight="1">
      <c r="A1" s="594" t="s">
        <v>787</v>
      </c>
      <c r="T1" s="835" t="s">
        <v>1002</v>
      </c>
    </row>
    <row r="2" spans="1:22" s="122" customFormat="1" ht="21.75" customHeight="1">
      <c r="A2" s="896" t="s">
        <v>770</v>
      </c>
      <c r="B2" s="896"/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  <c r="S2" s="896"/>
      <c r="T2" s="896"/>
      <c r="U2" s="697"/>
      <c r="V2" s="697"/>
    </row>
    <row r="3" spans="1:22" s="595" customFormat="1" ht="18" customHeight="1">
      <c r="A3" s="961" t="s">
        <v>646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698"/>
      <c r="V3" s="698"/>
    </row>
    <row r="4" spans="1:22" ht="15.75" customHeight="1">
      <c r="A4" s="962" t="s">
        <v>788</v>
      </c>
      <c r="B4" s="962"/>
      <c r="C4" s="962"/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  <c r="O4" s="962"/>
      <c r="P4" s="962"/>
      <c r="Q4" s="962"/>
      <c r="R4" s="962"/>
      <c r="S4" s="962"/>
      <c r="T4" s="962"/>
      <c r="U4" s="699"/>
      <c r="V4" s="699"/>
    </row>
    <row r="5" spans="1:22" s="94" customFormat="1" ht="15.75" customHeight="1">
      <c r="A5" s="609"/>
      <c r="B5" s="611"/>
      <c r="C5" s="611"/>
      <c r="D5" s="611"/>
      <c r="E5" s="611"/>
      <c r="F5" s="611"/>
      <c r="G5" s="611"/>
      <c r="H5" s="611"/>
      <c r="I5" s="611"/>
      <c r="J5" s="611"/>
      <c r="K5" s="611"/>
      <c r="L5" s="611"/>
      <c r="M5" s="611"/>
      <c r="N5" s="611"/>
      <c r="O5" s="611"/>
      <c r="P5" s="612"/>
      <c r="Q5" s="613"/>
      <c r="R5" s="613"/>
      <c r="S5" s="613" t="s">
        <v>789</v>
      </c>
      <c r="T5" s="98" t="s">
        <v>789</v>
      </c>
    </row>
    <row r="6" spans="1:22" s="163" customFormat="1" ht="15.75" customHeight="1">
      <c r="A6" s="614"/>
      <c r="B6" s="700"/>
      <c r="C6" s="902" t="s">
        <v>790</v>
      </c>
      <c r="D6" s="902"/>
      <c r="E6" s="902"/>
      <c r="F6" s="902"/>
      <c r="G6" s="902"/>
      <c r="H6" s="902"/>
      <c r="I6" s="902"/>
      <c r="J6" s="902"/>
      <c r="K6" s="902"/>
      <c r="L6" s="902"/>
      <c r="M6" s="902"/>
      <c r="N6" s="902"/>
      <c r="O6" s="902"/>
      <c r="P6" s="902"/>
      <c r="Q6" s="902"/>
      <c r="R6" s="902"/>
      <c r="S6" s="902"/>
      <c r="T6" s="615"/>
    </row>
    <row r="7" spans="1:22" s="94" customFormat="1" ht="13.5" customHeight="1">
      <c r="A7" s="73"/>
      <c r="B7" s="618" t="s">
        <v>665</v>
      </c>
      <c r="C7" s="618" t="s">
        <v>666</v>
      </c>
      <c r="D7" s="658" t="s">
        <v>667</v>
      </c>
      <c r="E7" s="618" t="s">
        <v>668</v>
      </c>
      <c r="F7" s="618" t="s">
        <v>776</v>
      </c>
      <c r="G7" s="618" t="s">
        <v>717</v>
      </c>
      <c r="H7" s="618" t="s">
        <v>777</v>
      </c>
      <c r="I7" s="618" t="s">
        <v>791</v>
      </c>
      <c r="J7" s="618" t="s">
        <v>778</v>
      </c>
      <c r="K7" s="618" t="s">
        <v>688</v>
      </c>
      <c r="L7" s="618" t="s">
        <v>672</v>
      </c>
      <c r="M7" s="618" t="s">
        <v>792</v>
      </c>
      <c r="N7" s="618" t="s">
        <v>720</v>
      </c>
      <c r="O7" s="618" t="s">
        <v>674</v>
      </c>
      <c r="P7" s="618" t="s">
        <v>782</v>
      </c>
      <c r="Q7" s="618" t="s">
        <v>675</v>
      </c>
      <c r="R7" s="618" t="s">
        <v>783</v>
      </c>
      <c r="S7" s="618" t="s">
        <v>676</v>
      </c>
      <c r="T7" s="658" t="s">
        <v>793</v>
      </c>
      <c r="U7" s="163"/>
    </row>
    <row r="8" spans="1:22" s="94" customFormat="1" ht="14.25" customHeight="1">
      <c r="A8" s="600" t="s">
        <v>665</v>
      </c>
      <c r="B8" s="689">
        <v>999.38192333333336</v>
      </c>
      <c r="C8" s="701">
        <v>1024.4555739999998</v>
      </c>
      <c r="D8" s="689">
        <v>992.24035545454535</v>
      </c>
      <c r="E8" s="689">
        <v>949.91489857142858</v>
      </c>
      <c r="F8" s="689">
        <v>899.25633999999991</v>
      </c>
      <c r="G8" s="689">
        <v>926.02648285714281</v>
      </c>
      <c r="H8" s="689">
        <v>954.78776444444441</v>
      </c>
      <c r="I8" s="689">
        <v>911.82255999999995</v>
      </c>
      <c r="J8" s="689">
        <v>975.61817250000001</v>
      </c>
      <c r="K8" s="689"/>
      <c r="L8" s="689"/>
      <c r="M8" s="689">
        <v>976.08664999999996</v>
      </c>
      <c r="N8" s="689"/>
      <c r="O8" s="689"/>
      <c r="P8" s="689">
        <v>976.04990666666674</v>
      </c>
      <c r="Q8" s="689"/>
      <c r="R8" s="689"/>
      <c r="S8" s="689"/>
      <c r="T8" s="689"/>
    </row>
    <row r="9" spans="1:22" s="94" customFormat="1" ht="15" customHeight="1">
      <c r="A9" s="3" t="s">
        <v>666</v>
      </c>
      <c r="B9" s="689"/>
      <c r="C9" s="689">
        <v>1033.07556</v>
      </c>
      <c r="D9" s="689">
        <v>1068.6392389473679</v>
      </c>
      <c r="E9" s="689">
        <v>1007.9366358823529</v>
      </c>
      <c r="F9" s="689">
        <v>978.0206854545454</v>
      </c>
      <c r="G9" s="689">
        <v>990.70715636363639</v>
      </c>
      <c r="H9" s="689">
        <v>950.90696857142859</v>
      </c>
      <c r="I9" s="689"/>
      <c r="J9" s="689">
        <v>957.67824000000007</v>
      </c>
      <c r="K9" s="689"/>
      <c r="L9" s="689"/>
      <c r="M9" s="689"/>
      <c r="N9" s="689"/>
      <c r="O9" s="689"/>
      <c r="P9" s="689"/>
      <c r="Q9" s="689"/>
      <c r="R9" s="689"/>
      <c r="S9" s="689"/>
      <c r="T9" s="689"/>
    </row>
    <row r="10" spans="1:22" s="94" customFormat="1" ht="15" customHeight="1">
      <c r="A10" s="3" t="s">
        <v>667</v>
      </c>
      <c r="B10" s="689"/>
      <c r="C10" s="689"/>
      <c r="D10" s="689">
        <v>1023.9107228571429</v>
      </c>
      <c r="E10" s="689">
        <v>1001.2597010526314</v>
      </c>
      <c r="F10" s="689"/>
      <c r="G10" s="689">
        <v>968.53327047619041</v>
      </c>
      <c r="H10" s="689">
        <v>928.2100866666666</v>
      </c>
      <c r="I10" s="689"/>
      <c r="J10" s="689">
        <v>946.26331111111119</v>
      </c>
      <c r="K10" s="689"/>
      <c r="L10" s="689"/>
      <c r="M10" s="689">
        <v>925.01341666666667</v>
      </c>
      <c r="N10" s="689"/>
      <c r="O10" s="689"/>
      <c r="P10" s="689">
        <v>874.98124444444431</v>
      </c>
      <c r="Q10" s="689"/>
      <c r="R10" s="689"/>
      <c r="S10" s="689"/>
      <c r="T10" s="689"/>
    </row>
    <row r="11" spans="1:22" s="94" customFormat="1" ht="15" customHeight="1">
      <c r="A11" s="3" t="s">
        <v>668</v>
      </c>
      <c r="B11" s="689"/>
      <c r="C11" s="689"/>
      <c r="D11" s="689"/>
      <c r="E11" s="689">
        <v>1019.5834079999998</v>
      </c>
      <c r="F11" s="689"/>
      <c r="G11" s="689">
        <v>1028.7214750000001</v>
      </c>
      <c r="H11" s="689"/>
      <c r="I11" s="689">
        <v>1000.0726980000002</v>
      </c>
      <c r="J11" s="689">
        <v>997.10751099999993</v>
      </c>
      <c r="K11" s="689">
        <v>975.97641999999996</v>
      </c>
      <c r="L11" s="689"/>
      <c r="M11" s="689">
        <v>981.1637141176468</v>
      </c>
      <c r="N11" s="689"/>
      <c r="O11" s="689"/>
      <c r="P11" s="689">
        <v>974.33871714285726</v>
      </c>
      <c r="Q11" s="689"/>
      <c r="R11" s="689"/>
      <c r="S11" s="689"/>
      <c r="T11" s="689"/>
    </row>
    <row r="12" spans="1:22" s="94" customFormat="1" ht="15" customHeight="1">
      <c r="A12" s="3" t="s">
        <v>669</v>
      </c>
      <c r="B12" s="689"/>
      <c r="C12" s="689"/>
      <c r="D12" s="689"/>
      <c r="E12" s="689"/>
      <c r="F12" s="689"/>
      <c r="G12" s="689">
        <v>1003.809495</v>
      </c>
      <c r="H12" s="689"/>
      <c r="I12" s="689">
        <v>1019.6605689999999</v>
      </c>
      <c r="J12" s="689">
        <v>995.43201499999986</v>
      </c>
      <c r="K12" s="689">
        <v>992.95184000000006</v>
      </c>
      <c r="L12" s="689">
        <v>967.92962999999997</v>
      </c>
      <c r="M12" s="689">
        <v>976.86350904761878</v>
      </c>
      <c r="N12" s="689"/>
      <c r="O12" s="689"/>
      <c r="P12" s="689">
        <v>970.73060256410258</v>
      </c>
      <c r="Q12" s="689"/>
      <c r="R12" s="689"/>
      <c r="S12" s="689"/>
      <c r="T12" s="689"/>
    </row>
    <row r="13" spans="1:22" s="94" customFormat="1" ht="15" customHeight="1">
      <c r="A13" s="3" t="s">
        <v>670</v>
      </c>
      <c r="B13" s="689"/>
      <c r="C13" s="689"/>
      <c r="D13" s="689"/>
      <c r="E13" s="689"/>
      <c r="F13" s="689"/>
      <c r="G13" s="689"/>
      <c r="H13" s="689"/>
      <c r="I13" s="689">
        <v>1002.2846466666666</v>
      </c>
      <c r="J13" s="689"/>
      <c r="K13" s="689">
        <v>1038.0114144444442</v>
      </c>
      <c r="L13" s="689">
        <v>1021.0237466666664</v>
      </c>
      <c r="M13" s="689">
        <v>975.86619000000007</v>
      </c>
      <c r="N13" s="689">
        <v>1007.2156019999999</v>
      </c>
      <c r="O13" s="689"/>
      <c r="P13" s="689">
        <v>1005.9805937254903</v>
      </c>
      <c r="Q13" s="689"/>
      <c r="R13" s="689"/>
      <c r="S13" s="689"/>
      <c r="T13" s="689"/>
    </row>
    <row r="14" spans="1:22" s="94" customFormat="1" ht="15" customHeight="1">
      <c r="A14" s="3" t="s">
        <v>695</v>
      </c>
      <c r="B14" s="689"/>
      <c r="C14" s="628"/>
      <c r="D14" s="628"/>
      <c r="E14" s="628"/>
      <c r="F14" s="628">
        <v>1044.8701699999999</v>
      </c>
      <c r="G14" s="689"/>
      <c r="H14" s="689"/>
      <c r="I14" s="689"/>
      <c r="J14" s="689"/>
      <c r="K14" s="689"/>
      <c r="L14" s="689">
        <v>1105.2884577777777</v>
      </c>
      <c r="M14" s="689"/>
      <c r="N14" s="689">
        <v>1093.9225199999996</v>
      </c>
      <c r="O14" s="689">
        <v>1106.7459433333331</v>
      </c>
      <c r="P14" s="689">
        <v>1077.4870672463767</v>
      </c>
      <c r="Q14" s="689">
        <v>1123.90508</v>
      </c>
      <c r="R14" s="689">
        <v>1070.11284</v>
      </c>
      <c r="S14" s="689"/>
      <c r="T14" s="689"/>
    </row>
    <row r="15" spans="1:22" s="94" customFormat="1" ht="15" customHeight="1">
      <c r="A15" s="3" t="s">
        <v>672</v>
      </c>
      <c r="B15" s="689"/>
      <c r="C15" s="628"/>
      <c r="D15" s="628">
        <v>1060.4973923076921</v>
      </c>
      <c r="E15" s="628"/>
      <c r="F15" s="628">
        <v>1068.8341720000001</v>
      </c>
      <c r="G15" s="689"/>
      <c r="H15" s="689"/>
      <c r="I15" s="689"/>
      <c r="J15" s="677"/>
      <c r="K15" s="689"/>
      <c r="L15" s="689"/>
      <c r="M15" s="689"/>
      <c r="N15" s="689">
        <v>1113.5434600000001</v>
      </c>
      <c r="O15" s="689">
        <v>1116.2771639999996</v>
      </c>
      <c r="P15" s="689">
        <v>1099.3338109090907</v>
      </c>
      <c r="Q15" s="689"/>
      <c r="R15" s="689">
        <v>1117.0340766666666</v>
      </c>
      <c r="S15" s="689"/>
      <c r="T15" s="689">
        <v>1070.6052006666664</v>
      </c>
    </row>
    <row r="16" spans="1:22" s="94" customFormat="1" ht="15" customHeight="1">
      <c r="A16" s="3" t="s">
        <v>673</v>
      </c>
      <c r="B16" s="689"/>
      <c r="C16" s="628"/>
      <c r="D16" s="628">
        <v>1040.9141377777776</v>
      </c>
      <c r="E16" s="628"/>
      <c r="F16" s="628">
        <v>1026.0709445454547</v>
      </c>
      <c r="G16" s="689"/>
      <c r="H16" s="689"/>
      <c r="I16" s="689"/>
      <c r="J16" s="677"/>
      <c r="K16" s="689"/>
      <c r="L16" s="689"/>
      <c r="M16" s="689"/>
      <c r="N16" s="689"/>
      <c r="O16" s="689">
        <v>1122.9723646153848</v>
      </c>
      <c r="P16" s="689"/>
      <c r="Q16" s="689">
        <v>1124.4011149999999</v>
      </c>
      <c r="R16" s="689">
        <v>1121.9099170000002</v>
      </c>
      <c r="S16" s="689"/>
      <c r="T16" s="689">
        <v>1089.2561166666667</v>
      </c>
    </row>
    <row r="17" spans="1:22" s="94" customFormat="1" ht="15" customHeight="1">
      <c r="A17" s="3" t="s">
        <v>674</v>
      </c>
      <c r="B17" s="689"/>
      <c r="C17" s="628">
        <v>1125.8892199999998</v>
      </c>
      <c r="D17" s="628">
        <v>1077.6664957894736</v>
      </c>
      <c r="E17" s="628">
        <v>1061.4659088888886</v>
      </c>
      <c r="F17" s="628">
        <v>1052.5108494736842</v>
      </c>
      <c r="G17" s="689"/>
      <c r="H17" s="689"/>
      <c r="I17" s="628"/>
      <c r="J17" s="628">
        <v>1028.8868199999999</v>
      </c>
      <c r="K17" s="689"/>
      <c r="L17" s="689"/>
      <c r="M17" s="689"/>
      <c r="N17" s="689"/>
      <c r="O17" s="689"/>
      <c r="P17" s="689"/>
      <c r="Q17" s="689">
        <v>1137.3531400000002</v>
      </c>
      <c r="R17" s="689"/>
      <c r="S17" s="689">
        <v>1129.0104694736845</v>
      </c>
      <c r="T17" s="689">
        <v>1111.6865084615386</v>
      </c>
    </row>
    <row r="18" spans="1:22" s="94" customFormat="1" ht="15" customHeight="1">
      <c r="A18" s="3" t="s">
        <v>675</v>
      </c>
      <c r="B18" s="628">
        <v>1135.4241149999998</v>
      </c>
      <c r="C18" s="628">
        <v>1101.23903625</v>
      </c>
      <c r="D18" s="628">
        <v>1061.118072</v>
      </c>
      <c r="E18" s="628"/>
      <c r="F18" s="628">
        <v>1027.3766689999998</v>
      </c>
      <c r="G18" s="689"/>
      <c r="H18" s="689"/>
      <c r="I18" s="628"/>
      <c r="J18" s="628">
        <v>1005.5425555555555</v>
      </c>
      <c r="K18" s="689"/>
      <c r="L18" s="689"/>
      <c r="M18" s="689"/>
      <c r="N18" s="689"/>
      <c r="O18" s="689"/>
      <c r="P18" s="689"/>
      <c r="Q18" s="689"/>
      <c r="R18" s="689"/>
      <c r="S18" s="689">
        <v>1112.6910146666667</v>
      </c>
      <c r="T18" s="689">
        <v>1106.3711613333332</v>
      </c>
    </row>
    <row r="19" spans="1:22" s="94" customFormat="1" ht="15" customHeight="1">
      <c r="A19" s="73" t="s">
        <v>676</v>
      </c>
      <c r="B19" s="628">
        <v>1107.6057373333331</v>
      </c>
      <c r="C19" s="628">
        <v>1078.6306127272726</v>
      </c>
      <c r="D19" s="628">
        <v>1058.1679163636361</v>
      </c>
      <c r="E19" s="628"/>
      <c r="F19" s="628">
        <v>1021.247881</v>
      </c>
      <c r="G19" s="702"/>
      <c r="H19" s="689"/>
      <c r="I19" s="628"/>
      <c r="J19" s="628">
        <v>1007.4892317647057</v>
      </c>
      <c r="K19" s="689"/>
      <c r="L19" s="689"/>
      <c r="M19" s="689"/>
      <c r="N19" s="689"/>
      <c r="O19" s="689"/>
      <c r="P19" s="689"/>
      <c r="Q19" s="689"/>
      <c r="R19" s="689"/>
      <c r="S19" s="689"/>
      <c r="T19" s="689">
        <v>1140.77027</v>
      </c>
    </row>
    <row r="20" spans="1:22" s="94" customFormat="1" ht="15.75" customHeight="1">
      <c r="A20" s="703"/>
      <c r="B20" s="704"/>
      <c r="C20" s="704"/>
      <c r="D20" s="704"/>
      <c r="E20" s="704"/>
      <c r="F20" s="704"/>
      <c r="G20" s="704"/>
      <c r="H20" s="704"/>
      <c r="I20" s="705"/>
      <c r="J20" s="705"/>
      <c r="K20" s="705"/>
      <c r="L20" s="705"/>
      <c r="M20" s="705"/>
      <c r="N20" s="705"/>
      <c r="O20" s="705"/>
      <c r="P20" s="705"/>
      <c r="Q20" s="705"/>
      <c r="R20" s="705"/>
      <c r="S20" s="705"/>
      <c r="T20" s="705"/>
    </row>
    <row r="21" spans="1:22" s="163" customFormat="1" ht="15.75" customHeight="1">
      <c r="A21" s="67"/>
      <c r="B21" s="969" t="s">
        <v>794</v>
      </c>
      <c r="C21" s="969"/>
      <c r="D21" s="969"/>
      <c r="E21" s="969"/>
      <c r="F21" s="969"/>
      <c r="G21" s="969"/>
      <c r="H21" s="969"/>
      <c r="I21" s="969"/>
      <c r="J21" s="969"/>
      <c r="K21" s="969"/>
      <c r="L21" s="969"/>
      <c r="M21" s="969"/>
      <c r="N21" s="969"/>
      <c r="O21" s="969"/>
      <c r="P21" s="969"/>
      <c r="Q21" s="969"/>
      <c r="R21" s="969"/>
      <c r="S21" s="969"/>
      <c r="T21" s="969"/>
      <c r="U21" s="94"/>
      <c r="V21" s="94"/>
    </row>
    <row r="22" spans="1:22" s="94" customFormat="1" ht="13.5" customHeight="1">
      <c r="A22" s="73"/>
      <c r="B22" s="658" t="s">
        <v>666</v>
      </c>
      <c r="C22" s="658" t="s">
        <v>667</v>
      </c>
      <c r="D22" s="658" t="s">
        <v>668</v>
      </c>
      <c r="E22" s="658" t="s">
        <v>686</v>
      </c>
      <c r="F22" s="658" t="s">
        <v>777</v>
      </c>
      <c r="G22" s="658" t="s">
        <v>718</v>
      </c>
      <c r="H22" s="658" t="s">
        <v>795</v>
      </c>
      <c r="I22" s="658" t="s">
        <v>672</v>
      </c>
      <c r="J22" s="658" t="s">
        <v>796</v>
      </c>
      <c r="K22" s="658" t="s">
        <v>760</v>
      </c>
      <c r="L22" s="658" t="s">
        <v>797</v>
      </c>
      <c r="M22" s="658" t="s">
        <v>691</v>
      </c>
      <c r="N22" s="706" t="s">
        <v>782</v>
      </c>
      <c r="O22" s="706" t="s">
        <v>798</v>
      </c>
      <c r="P22" s="706" t="s">
        <v>783</v>
      </c>
      <c r="Q22" s="658" t="s">
        <v>676</v>
      </c>
      <c r="R22" s="706" t="s">
        <v>721</v>
      </c>
      <c r="S22" s="658" t="s">
        <v>799</v>
      </c>
      <c r="T22" s="658" t="s">
        <v>800</v>
      </c>
    </row>
    <row r="23" spans="1:22" s="94" customFormat="1" ht="14.25" customHeight="1">
      <c r="A23" s="600" t="s">
        <v>665</v>
      </c>
      <c r="B23" s="676">
        <v>1102.508624242424</v>
      </c>
      <c r="C23" s="676">
        <v>1083.7655176767676</v>
      </c>
      <c r="D23" s="676">
        <v>1064.9567034632034</v>
      </c>
      <c r="E23" s="676"/>
      <c r="F23" s="676">
        <v>1053.1293268398267</v>
      </c>
      <c r="G23" s="676"/>
      <c r="H23" s="676"/>
      <c r="I23" s="676"/>
      <c r="J23" s="676">
        <v>1046.7228311688311</v>
      </c>
      <c r="K23" s="676"/>
      <c r="L23" s="676"/>
      <c r="M23" s="676"/>
      <c r="N23" s="676"/>
      <c r="O23" s="676">
        <v>1032.6778214285714</v>
      </c>
      <c r="P23" s="676">
        <v>1055.5933636363636</v>
      </c>
      <c r="Q23" s="676"/>
      <c r="R23" s="676"/>
      <c r="S23" s="676"/>
      <c r="T23" s="676"/>
    </row>
    <row r="24" spans="1:22" s="94" customFormat="1" ht="15" customHeight="1">
      <c r="A24" s="3" t="s">
        <v>666</v>
      </c>
      <c r="B24" s="676"/>
      <c r="C24" s="676"/>
      <c r="D24" s="676">
        <v>1101.3244928571432</v>
      </c>
      <c r="E24" s="676">
        <v>1092.1034100000004</v>
      </c>
      <c r="F24" s="676">
        <v>1058.4415000000004</v>
      </c>
      <c r="G24" s="676">
        <v>1097.9161625000002</v>
      </c>
      <c r="H24" s="676">
        <v>1091.4093500000001</v>
      </c>
      <c r="I24" s="676"/>
      <c r="J24" s="676">
        <v>1059.8296200000002</v>
      </c>
      <c r="K24" s="676"/>
      <c r="L24" s="676"/>
      <c r="M24" s="676"/>
      <c r="N24" s="676"/>
      <c r="O24" s="676">
        <v>1059.3090750000003</v>
      </c>
      <c r="P24" s="676"/>
      <c r="Q24" s="676"/>
      <c r="R24" s="676"/>
      <c r="S24" s="676"/>
      <c r="T24" s="676"/>
    </row>
    <row r="25" spans="1:22" s="94" customFormat="1" ht="15" customHeight="1">
      <c r="A25" s="3" t="s">
        <v>667</v>
      </c>
      <c r="B25" s="676"/>
      <c r="C25" s="676"/>
      <c r="D25" s="676">
        <v>1101.4057142857146</v>
      </c>
      <c r="E25" s="676"/>
      <c r="F25" s="676"/>
      <c r="G25" s="676">
        <v>1171.0534285714289</v>
      </c>
      <c r="H25" s="676">
        <v>1157.5558095238098</v>
      </c>
      <c r="I25" s="676"/>
      <c r="J25" s="676">
        <v>1116.6500840336134</v>
      </c>
      <c r="K25" s="676"/>
      <c r="L25" s="676"/>
      <c r="M25" s="676"/>
      <c r="N25" s="676">
        <v>1096.0066666666669</v>
      </c>
      <c r="O25" s="676">
        <v>1119.40253968254</v>
      </c>
      <c r="P25" s="676">
        <v>1111.0468707482994</v>
      </c>
      <c r="Q25" s="676"/>
      <c r="R25" s="676"/>
      <c r="S25" s="676"/>
      <c r="T25" s="676"/>
    </row>
    <row r="26" spans="1:22" s="94" customFormat="1" ht="15" customHeight="1">
      <c r="A26" s="3" t="s">
        <v>668</v>
      </c>
      <c r="B26" s="676"/>
      <c r="C26" s="676"/>
      <c r="D26" s="676"/>
      <c r="E26" s="676"/>
      <c r="F26" s="676"/>
      <c r="G26" s="676">
        <v>1230.8142562499997</v>
      </c>
      <c r="H26" s="676">
        <v>1210.7440958333332</v>
      </c>
      <c r="I26" s="676">
        <v>1178.6051678571425</v>
      </c>
      <c r="J26" s="676">
        <v>1195.8081624999998</v>
      </c>
      <c r="K26" s="676">
        <v>1169.3112423076921</v>
      </c>
      <c r="L26" s="676">
        <v>1198.6086499999999</v>
      </c>
      <c r="M26" s="676">
        <v>1170.6037749999998</v>
      </c>
      <c r="N26" s="676"/>
      <c r="O26" s="676">
        <v>1171.8484361111109</v>
      </c>
      <c r="P26" s="676">
        <v>1176.8270805555555</v>
      </c>
      <c r="Q26" s="676">
        <v>1157.1614349999998</v>
      </c>
      <c r="R26" s="676"/>
      <c r="S26" s="676"/>
      <c r="T26" s="676"/>
    </row>
    <row r="27" spans="1:22" s="94" customFormat="1" ht="15" customHeight="1">
      <c r="A27" s="3" t="s">
        <v>669</v>
      </c>
      <c r="B27" s="676"/>
      <c r="C27" s="676"/>
      <c r="D27" s="676"/>
      <c r="E27" s="676"/>
      <c r="F27" s="676"/>
      <c r="G27" s="676">
        <v>1198.7450999999999</v>
      </c>
      <c r="H27" s="676">
        <v>1203.5378249999999</v>
      </c>
      <c r="I27" s="676">
        <v>1183.239225</v>
      </c>
      <c r="J27" s="676"/>
      <c r="K27" s="676">
        <v>1179.9500999999998</v>
      </c>
      <c r="L27" s="676">
        <v>1178.4465</v>
      </c>
      <c r="M27" s="676">
        <v>1178.4465</v>
      </c>
      <c r="N27" s="676">
        <v>1180.326</v>
      </c>
      <c r="O27" s="676">
        <v>1144.6154999999999</v>
      </c>
      <c r="P27" s="676">
        <v>1173.37185</v>
      </c>
      <c r="Q27" s="676">
        <v>1144.6154999999999</v>
      </c>
      <c r="R27" s="676"/>
      <c r="S27" s="676">
        <v>1202.5382727272724</v>
      </c>
      <c r="T27" s="676"/>
    </row>
    <row r="28" spans="1:22" s="94" customFormat="1" ht="15" customHeight="1">
      <c r="A28" s="3" t="s">
        <v>670</v>
      </c>
      <c r="B28" s="676"/>
      <c r="C28" s="676"/>
      <c r="D28" s="676"/>
      <c r="E28" s="676"/>
      <c r="F28" s="676"/>
      <c r="G28" s="676"/>
      <c r="H28" s="676">
        <v>1282.1418367346937</v>
      </c>
      <c r="I28" s="676">
        <v>1268.1428571428571</v>
      </c>
      <c r="J28" s="676"/>
      <c r="K28" s="676">
        <v>1254.1438775510203</v>
      </c>
      <c r="L28" s="676"/>
      <c r="M28" s="676">
        <v>1253.869387755102</v>
      </c>
      <c r="N28" s="676"/>
      <c r="O28" s="676">
        <v>1245.0857142857142</v>
      </c>
      <c r="P28" s="676">
        <v>1232.9807142857142</v>
      </c>
      <c r="Q28" s="676"/>
      <c r="R28" s="676"/>
      <c r="S28" s="676">
        <v>1262.3785714285714</v>
      </c>
      <c r="T28" s="676"/>
    </row>
    <row r="29" spans="1:22" s="94" customFormat="1" ht="15" customHeight="1">
      <c r="A29" s="3" t="s">
        <v>695</v>
      </c>
      <c r="B29" s="676"/>
      <c r="C29" s="676"/>
      <c r="D29" s="676"/>
      <c r="E29" s="676"/>
      <c r="F29" s="676"/>
      <c r="G29" s="676"/>
      <c r="H29" s="676"/>
      <c r="I29" s="676">
        <v>1306.174643478261</v>
      </c>
      <c r="J29" s="676"/>
      <c r="K29" s="676">
        <v>1296.1997944664033</v>
      </c>
      <c r="L29" s="676"/>
      <c r="M29" s="676">
        <v>1294.8733517786561</v>
      </c>
      <c r="N29" s="676"/>
      <c r="O29" s="676">
        <v>1297.4201217391305</v>
      </c>
      <c r="P29" s="676">
        <v>1286.914695652174</v>
      </c>
      <c r="Q29" s="676">
        <v>1312.6918985507248</v>
      </c>
      <c r="R29" s="676"/>
      <c r="S29" s="676">
        <v>1324.8509565217394</v>
      </c>
      <c r="T29" s="676"/>
    </row>
    <row r="30" spans="1:22" s="94" customFormat="1" ht="15" customHeight="1">
      <c r="A30" s="3" t="s">
        <v>672</v>
      </c>
      <c r="B30" s="676"/>
      <c r="C30" s="676"/>
      <c r="D30" s="676"/>
      <c r="E30" s="676"/>
      <c r="F30" s="676"/>
      <c r="G30" s="676"/>
      <c r="H30" s="676"/>
      <c r="I30" s="676">
        <v>1329.0127976190477</v>
      </c>
      <c r="J30" s="676"/>
      <c r="K30" s="676">
        <v>1290.4032879818594</v>
      </c>
      <c r="L30" s="676"/>
      <c r="M30" s="676">
        <v>1292.2979497354497</v>
      </c>
      <c r="N30" s="676"/>
      <c r="O30" s="676">
        <v>1291.5123582766439</v>
      </c>
      <c r="P30" s="676"/>
      <c r="Q30" s="676">
        <v>1287.0760770975055</v>
      </c>
      <c r="R30" s="676">
        <v>1254.7744047619049</v>
      </c>
      <c r="S30" s="676">
        <v>1315.0385119047619</v>
      </c>
      <c r="T30" s="676"/>
    </row>
    <row r="31" spans="1:22" s="94" customFormat="1" ht="15" customHeight="1">
      <c r="A31" s="3" t="s">
        <v>677</v>
      </c>
      <c r="B31" s="603">
        <v>1277.3055999999999</v>
      </c>
      <c r="C31" s="603">
        <v>1289.0239999999999</v>
      </c>
      <c r="D31" s="603"/>
      <c r="E31" s="603"/>
      <c r="F31" s="603"/>
      <c r="G31" s="676"/>
      <c r="H31" s="676"/>
      <c r="I31" s="676"/>
      <c r="J31" s="676"/>
      <c r="K31" s="676">
        <v>1277.3055999999999</v>
      </c>
      <c r="L31" s="676"/>
      <c r="M31" s="676"/>
      <c r="N31" s="676"/>
      <c r="O31" s="676">
        <v>1242.3971031578947</v>
      </c>
      <c r="P31" s="676"/>
      <c r="Q31" s="676">
        <v>1241.0402357894736</v>
      </c>
      <c r="R31" s="676">
        <v>1243.32224</v>
      </c>
      <c r="S31" s="676">
        <v>1282.7741866666668</v>
      </c>
      <c r="T31" s="676"/>
    </row>
    <row r="32" spans="1:22" s="94" customFormat="1" ht="15" customHeight="1">
      <c r="A32" s="3" t="s">
        <v>674</v>
      </c>
      <c r="B32" s="603"/>
      <c r="C32" s="603"/>
      <c r="D32" s="603">
        <v>1231.3967000000002</v>
      </c>
      <c r="E32" s="603">
        <v>1196.5458500000002</v>
      </c>
      <c r="F32" s="603">
        <v>1240.5934520833337</v>
      </c>
      <c r="G32" s="676"/>
      <c r="H32" s="676"/>
      <c r="I32" s="676"/>
      <c r="J32" s="676"/>
      <c r="K32" s="676"/>
      <c r="L32" s="676"/>
      <c r="M32" s="676"/>
      <c r="N32" s="676"/>
      <c r="O32" s="676">
        <v>1231.3967000000002</v>
      </c>
      <c r="P32" s="676"/>
      <c r="Q32" s="676">
        <v>1254.0497525000001</v>
      </c>
      <c r="R32" s="676">
        <v>1248.8221250000001</v>
      </c>
      <c r="S32" s="676">
        <v>1289.4814500000002</v>
      </c>
      <c r="T32" s="676">
        <v>1252.4524218750003</v>
      </c>
    </row>
    <row r="33" spans="1:26" s="94" customFormat="1" ht="15" customHeight="1">
      <c r="A33" s="3" t="s">
        <v>675</v>
      </c>
      <c r="B33" s="603">
        <v>1271.5945000000004</v>
      </c>
      <c r="C33" s="603">
        <v>1260.0345500000003</v>
      </c>
      <c r="D33" s="603">
        <v>1271.5945000000004</v>
      </c>
      <c r="E33" s="603"/>
      <c r="F33" s="603">
        <v>1263.0945367647064</v>
      </c>
      <c r="G33" s="676"/>
      <c r="H33" s="676"/>
      <c r="I33" s="676"/>
      <c r="J33" s="603">
        <v>1259.6492183333337</v>
      </c>
      <c r="K33" s="676"/>
      <c r="L33" s="676"/>
      <c r="M33" s="676"/>
      <c r="N33" s="676"/>
      <c r="O33" s="676"/>
      <c r="P33" s="676"/>
      <c r="Q33" s="676">
        <v>1260.0345500000003</v>
      </c>
      <c r="R33" s="676">
        <v>1280.5271886363639</v>
      </c>
      <c r="S33" s="676">
        <v>1283.1544500000005</v>
      </c>
      <c r="T33" s="676">
        <v>1271.5945000000004</v>
      </c>
      <c r="V33" s="601"/>
      <c r="W33" s="601"/>
      <c r="X33" s="601"/>
      <c r="Y33" s="601"/>
      <c r="Z33" s="601"/>
    </row>
    <row r="34" spans="1:26" s="94" customFormat="1" ht="15" customHeight="1">
      <c r="A34" s="3" t="s">
        <v>676</v>
      </c>
      <c r="B34" s="603">
        <v>1276.7131300309595</v>
      </c>
      <c r="C34" s="603">
        <v>1249.7558352941176</v>
      </c>
      <c r="D34" s="603">
        <v>1217.6936989619373</v>
      </c>
      <c r="E34" s="603">
        <v>1214.9317058823528</v>
      </c>
      <c r="F34" s="603">
        <v>1205.6644922600617</v>
      </c>
      <c r="G34" s="663"/>
      <c r="H34" s="663"/>
      <c r="I34" s="663"/>
      <c r="J34" s="603">
        <v>1213.4643970588234</v>
      </c>
      <c r="K34" s="663"/>
      <c r="L34" s="663"/>
      <c r="M34" s="601"/>
      <c r="N34" s="676"/>
      <c r="O34" s="603">
        <v>1209.9009327731092</v>
      </c>
      <c r="P34" s="603">
        <v>1204.1714411764704</v>
      </c>
      <c r="Q34" s="676"/>
      <c r="R34" s="676">
        <v>1288.7163781512604</v>
      </c>
      <c r="S34" s="676"/>
      <c r="T34" s="676">
        <v>1279.4932941176469</v>
      </c>
      <c r="V34" s="601"/>
      <c r="W34" s="601"/>
      <c r="X34" s="601"/>
      <c r="Y34" s="601"/>
      <c r="Z34" s="601"/>
    </row>
    <row r="35" spans="1:26" s="94" customFormat="1" ht="10.5" customHeight="1">
      <c r="A35" s="3"/>
      <c r="B35" s="664"/>
      <c r="C35" s="676"/>
      <c r="D35" s="676"/>
      <c r="E35" s="676"/>
      <c r="F35" s="676"/>
      <c r="G35" s="676"/>
      <c r="H35" s="676"/>
      <c r="I35" s="664"/>
      <c r="J35" s="676"/>
      <c r="K35" s="676"/>
      <c r="L35" s="676"/>
      <c r="M35" s="676"/>
      <c r="N35" s="664"/>
      <c r="O35" s="676"/>
      <c r="P35" s="676"/>
      <c r="Q35" s="676"/>
      <c r="R35" s="676"/>
      <c r="S35" s="676"/>
      <c r="T35" s="601"/>
      <c r="V35" s="601"/>
      <c r="W35" s="601"/>
      <c r="X35" s="601"/>
      <c r="Y35" s="601"/>
      <c r="Z35" s="601"/>
    </row>
    <row r="36" spans="1:26" s="163" customFormat="1" ht="10.5" customHeight="1">
      <c r="A36" s="15" t="s">
        <v>801</v>
      </c>
      <c r="B36" s="680"/>
      <c r="C36" s="680"/>
      <c r="D36" s="680"/>
      <c r="E36" s="680"/>
      <c r="F36" s="680"/>
      <c r="G36" s="680"/>
      <c r="H36" s="680"/>
      <c r="I36" s="680"/>
      <c r="J36" s="680"/>
      <c r="K36" s="680"/>
      <c r="L36" s="680"/>
      <c r="M36" s="680"/>
      <c r="N36" s="680"/>
      <c r="O36" s="680"/>
      <c r="P36" s="680"/>
      <c r="Q36" s="680"/>
      <c r="R36" s="680"/>
      <c r="S36" s="680"/>
      <c r="T36" s="680"/>
      <c r="U36" s="94"/>
      <c r="V36" s="5"/>
      <c r="W36" s="5"/>
      <c r="X36" s="5"/>
      <c r="Y36" s="5"/>
      <c r="Z36" s="5"/>
    </row>
    <row r="37" spans="1:26" ht="12.75" customHeight="1">
      <c r="A37" s="696"/>
    </row>
  </sheetData>
  <mergeCells count="5">
    <mergeCell ref="A2:T2"/>
    <mergeCell ref="A3:T3"/>
    <mergeCell ref="A4:T4"/>
    <mergeCell ref="C6:S6"/>
    <mergeCell ref="B21:T21"/>
  </mergeCells>
  <hyperlinks>
    <hyperlink ref="T1" location="Indice!A1" display="VOLVER"/>
  </hyperlinks>
  <printOptions horizontalCentered="1" verticalCentered="1"/>
  <pageMargins left="0.75" right="0.75" top="0.78740157480314965" bottom="0.78740157480314965" header="0" footer="0"/>
  <pageSetup paperSize="9" pageOrder="overThenDown" orientation="landscape" blackAndWhite="1" verticalDpi="18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showGridLines="0" topLeftCell="A25" zoomScaleNormal="100" workbookViewId="0">
      <selection activeCell="A37" sqref="A37"/>
    </sheetView>
  </sheetViews>
  <sheetFormatPr baseColWidth="10" defaultColWidth="11.42578125" defaultRowHeight="12"/>
  <cols>
    <col min="1" max="22" width="7.85546875" style="74" customWidth="1"/>
    <col min="23" max="256" width="11.42578125" style="74"/>
    <col min="257" max="278" width="7.85546875" style="74" customWidth="1"/>
    <col min="279" max="512" width="11.42578125" style="74"/>
    <col min="513" max="534" width="7.85546875" style="74" customWidth="1"/>
    <col min="535" max="768" width="11.42578125" style="74"/>
    <col min="769" max="790" width="7.85546875" style="74" customWidth="1"/>
    <col min="791" max="1024" width="11.42578125" style="74"/>
    <col min="1025" max="1046" width="7.85546875" style="74" customWidth="1"/>
    <col min="1047" max="1280" width="11.42578125" style="74"/>
    <col min="1281" max="1302" width="7.85546875" style="74" customWidth="1"/>
    <col min="1303" max="1536" width="11.42578125" style="74"/>
    <col min="1537" max="1558" width="7.85546875" style="74" customWidth="1"/>
    <col min="1559" max="1792" width="11.42578125" style="74"/>
    <col min="1793" max="1814" width="7.85546875" style="74" customWidth="1"/>
    <col min="1815" max="2048" width="11.42578125" style="74"/>
    <col min="2049" max="2070" width="7.85546875" style="74" customWidth="1"/>
    <col min="2071" max="2304" width="11.42578125" style="74"/>
    <col min="2305" max="2326" width="7.85546875" style="74" customWidth="1"/>
    <col min="2327" max="2560" width="11.42578125" style="74"/>
    <col min="2561" max="2582" width="7.85546875" style="74" customWidth="1"/>
    <col min="2583" max="2816" width="11.42578125" style="74"/>
    <col min="2817" max="2838" width="7.85546875" style="74" customWidth="1"/>
    <col min="2839" max="3072" width="11.42578125" style="74"/>
    <col min="3073" max="3094" width="7.85546875" style="74" customWidth="1"/>
    <col min="3095" max="3328" width="11.42578125" style="74"/>
    <col min="3329" max="3350" width="7.85546875" style="74" customWidth="1"/>
    <col min="3351" max="3584" width="11.42578125" style="74"/>
    <col min="3585" max="3606" width="7.85546875" style="74" customWidth="1"/>
    <col min="3607" max="3840" width="11.42578125" style="74"/>
    <col min="3841" max="3862" width="7.85546875" style="74" customWidth="1"/>
    <col min="3863" max="4096" width="11.42578125" style="74"/>
    <col min="4097" max="4118" width="7.85546875" style="74" customWidth="1"/>
    <col min="4119" max="4352" width="11.42578125" style="74"/>
    <col min="4353" max="4374" width="7.85546875" style="74" customWidth="1"/>
    <col min="4375" max="4608" width="11.42578125" style="74"/>
    <col min="4609" max="4630" width="7.85546875" style="74" customWidth="1"/>
    <col min="4631" max="4864" width="11.42578125" style="74"/>
    <col min="4865" max="4886" width="7.85546875" style="74" customWidth="1"/>
    <col min="4887" max="5120" width="11.42578125" style="74"/>
    <col min="5121" max="5142" width="7.85546875" style="74" customWidth="1"/>
    <col min="5143" max="5376" width="11.42578125" style="74"/>
    <col min="5377" max="5398" width="7.85546875" style="74" customWidth="1"/>
    <col min="5399" max="5632" width="11.42578125" style="74"/>
    <col min="5633" max="5654" width="7.85546875" style="74" customWidth="1"/>
    <col min="5655" max="5888" width="11.42578125" style="74"/>
    <col min="5889" max="5910" width="7.85546875" style="74" customWidth="1"/>
    <col min="5911" max="6144" width="11.42578125" style="74"/>
    <col min="6145" max="6166" width="7.85546875" style="74" customWidth="1"/>
    <col min="6167" max="6400" width="11.42578125" style="74"/>
    <col min="6401" max="6422" width="7.85546875" style="74" customWidth="1"/>
    <col min="6423" max="6656" width="11.42578125" style="74"/>
    <col min="6657" max="6678" width="7.85546875" style="74" customWidth="1"/>
    <col min="6679" max="6912" width="11.42578125" style="74"/>
    <col min="6913" max="6934" width="7.85546875" style="74" customWidth="1"/>
    <col min="6935" max="7168" width="11.42578125" style="74"/>
    <col min="7169" max="7190" width="7.85546875" style="74" customWidth="1"/>
    <col min="7191" max="7424" width="11.42578125" style="74"/>
    <col min="7425" max="7446" width="7.85546875" style="74" customWidth="1"/>
    <col min="7447" max="7680" width="11.42578125" style="74"/>
    <col min="7681" max="7702" width="7.85546875" style="74" customWidth="1"/>
    <col min="7703" max="7936" width="11.42578125" style="74"/>
    <col min="7937" max="7958" width="7.85546875" style="74" customWidth="1"/>
    <col min="7959" max="8192" width="11.42578125" style="74"/>
    <col min="8193" max="8214" width="7.85546875" style="74" customWidth="1"/>
    <col min="8215" max="8448" width="11.42578125" style="74"/>
    <col min="8449" max="8470" width="7.85546875" style="74" customWidth="1"/>
    <col min="8471" max="8704" width="11.42578125" style="74"/>
    <col min="8705" max="8726" width="7.85546875" style="74" customWidth="1"/>
    <col min="8727" max="8960" width="11.42578125" style="74"/>
    <col min="8961" max="8982" width="7.85546875" style="74" customWidth="1"/>
    <col min="8983" max="9216" width="11.42578125" style="74"/>
    <col min="9217" max="9238" width="7.85546875" style="74" customWidth="1"/>
    <col min="9239" max="9472" width="11.42578125" style="74"/>
    <col min="9473" max="9494" width="7.85546875" style="74" customWidth="1"/>
    <col min="9495" max="9728" width="11.42578125" style="74"/>
    <col min="9729" max="9750" width="7.85546875" style="74" customWidth="1"/>
    <col min="9751" max="9984" width="11.42578125" style="74"/>
    <col min="9985" max="10006" width="7.85546875" style="74" customWidth="1"/>
    <col min="10007" max="10240" width="11.42578125" style="74"/>
    <col min="10241" max="10262" width="7.85546875" style="74" customWidth="1"/>
    <col min="10263" max="10496" width="11.42578125" style="74"/>
    <col min="10497" max="10518" width="7.85546875" style="74" customWidth="1"/>
    <col min="10519" max="10752" width="11.42578125" style="74"/>
    <col min="10753" max="10774" width="7.85546875" style="74" customWidth="1"/>
    <col min="10775" max="11008" width="11.42578125" style="74"/>
    <col min="11009" max="11030" width="7.85546875" style="74" customWidth="1"/>
    <col min="11031" max="11264" width="11.42578125" style="74"/>
    <col min="11265" max="11286" width="7.85546875" style="74" customWidth="1"/>
    <col min="11287" max="11520" width="11.42578125" style="74"/>
    <col min="11521" max="11542" width="7.85546875" style="74" customWidth="1"/>
    <col min="11543" max="11776" width="11.42578125" style="74"/>
    <col min="11777" max="11798" width="7.85546875" style="74" customWidth="1"/>
    <col min="11799" max="12032" width="11.42578125" style="74"/>
    <col min="12033" max="12054" width="7.85546875" style="74" customWidth="1"/>
    <col min="12055" max="12288" width="11.42578125" style="74"/>
    <col min="12289" max="12310" width="7.85546875" style="74" customWidth="1"/>
    <col min="12311" max="12544" width="11.42578125" style="74"/>
    <col min="12545" max="12566" width="7.85546875" style="74" customWidth="1"/>
    <col min="12567" max="12800" width="11.42578125" style="74"/>
    <col min="12801" max="12822" width="7.85546875" style="74" customWidth="1"/>
    <col min="12823" max="13056" width="11.42578125" style="74"/>
    <col min="13057" max="13078" width="7.85546875" style="74" customWidth="1"/>
    <col min="13079" max="13312" width="11.42578125" style="74"/>
    <col min="13313" max="13334" width="7.85546875" style="74" customWidth="1"/>
    <col min="13335" max="13568" width="11.42578125" style="74"/>
    <col min="13569" max="13590" width="7.85546875" style="74" customWidth="1"/>
    <col min="13591" max="13824" width="11.42578125" style="74"/>
    <col min="13825" max="13846" width="7.85546875" style="74" customWidth="1"/>
    <col min="13847" max="14080" width="11.42578125" style="74"/>
    <col min="14081" max="14102" width="7.85546875" style="74" customWidth="1"/>
    <col min="14103" max="14336" width="11.42578125" style="74"/>
    <col min="14337" max="14358" width="7.85546875" style="74" customWidth="1"/>
    <col min="14359" max="14592" width="11.42578125" style="74"/>
    <col min="14593" max="14614" width="7.85546875" style="74" customWidth="1"/>
    <col min="14615" max="14848" width="11.42578125" style="74"/>
    <col min="14849" max="14870" width="7.85546875" style="74" customWidth="1"/>
    <col min="14871" max="15104" width="11.42578125" style="74"/>
    <col min="15105" max="15126" width="7.85546875" style="74" customWidth="1"/>
    <col min="15127" max="15360" width="11.42578125" style="74"/>
    <col min="15361" max="15382" width="7.85546875" style="74" customWidth="1"/>
    <col min="15383" max="15616" width="11.42578125" style="74"/>
    <col min="15617" max="15638" width="7.85546875" style="74" customWidth="1"/>
    <col min="15639" max="15872" width="11.42578125" style="74"/>
    <col min="15873" max="15894" width="7.85546875" style="74" customWidth="1"/>
    <col min="15895" max="16128" width="11.42578125" style="74"/>
    <col min="16129" max="16150" width="7.85546875" style="74" customWidth="1"/>
    <col min="16151" max="16384" width="11.42578125" style="74"/>
  </cols>
  <sheetData>
    <row r="1" spans="1:24" ht="12.75" customHeight="1">
      <c r="A1" s="594" t="s">
        <v>802</v>
      </c>
      <c r="V1" s="835" t="s">
        <v>1002</v>
      </c>
    </row>
    <row r="2" spans="1:24" s="122" customFormat="1" ht="21.75" customHeight="1">
      <c r="A2" s="881" t="s">
        <v>809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1"/>
      <c r="P2" s="881"/>
      <c r="Q2" s="881"/>
      <c r="R2" s="881"/>
      <c r="S2" s="881"/>
      <c r="T2" s="881"/>
      <c r="U2" s="881"/>
      <c r="V2" s="881"/>
    </row>
    <row r="3" spans="1:24" s="595" customFormat="1" ht="18" customHeight="1">
      <c r="A3" s="961" t="s">
        <v>646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</row>
    <row r="4" spans="1:24" ht="15.75" customHeight="1">
      <c r="A4" s="962" t="s">
        <v>803</v>
      </c>
      <c r="B4" s="962"/>
      <c r="C4" s="962"/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  <c r="O4" s="962"/>
      <c r="P4" s="962"/>
      <c r="Q4" s="962"/>
      <c r="R4" s="962"/>
      <c r="S4" s="962"/>
      <c r="T4" s="962"/>
      <c r="U4" s="962"/>
      <c r="V4" s="962"/>
    </row>
    <row r="5" spans="1:24" s="94" customFormat="1" ht="12.75" customHeight="1">
      <c r="A5" s="609"/>
      <c r="B5" s="611"/>
      <c r="C5" s="611"/>
      <c r="D5" s="611"/>
      <c r="E5" s="611"/>
      <c r="F5" s="611"/>
      <c r="G5" s="611"/>
      <c r="H5" s="611"/>
      <c r="I5" s="611"/>
      <c r="J5" s="611"/>
      <c r="K5" s="612"/>
      <c r="L5" s="612"/>
      <c r="M5" s="612"/>
      <c r="N5" s="612"/>
      <c r="O5" s="612"/>
      <c r="P5" s="612"/>
      <c r="Q5" s="613"/>
      <c r="R5" s="613"/>
      <c r="S5" s="613"/>
      <c r="T5" s="613"/>
      <c r="U5" s="613"/>
      <c r="V5" s="613" t="s">
        <v>648</v>
      </c>
    </row>
    <row r="6" spans="1:24" s="163" customFormat="1" ht="15.75" customHeight="1">
      <c r="A6" s="614"/>
      <c r="B6" s="902" t="s">
        <v>679</v>
      </c>
      <c r="C6" s="902"/>
      <c r="D6" s="973" t="s">
        <v>804</v>
      </c>
      <c r="E6" s="902"/>
      <c r="F6" s="902"/>
      <c r="G6" s="902"/>
      <c r="H6" s="902"/>
      <c r="I6" s="902"/>
      <c r="J6" s="902"/>
      <c r="K6" s="902"/>
      <c r="L6" s="902"/>
      <c r="M6" s="902"/>
      <c r="N6" s="902"/>
      <c r="O6" s="902"/>
      <c r="P6" s="902"/>
      <c r="Q6" s="902"/>
      <c r="R6" s="902"/>
      <c r="S6" s="902"/>
      <c r="T6" s="902"/>
      <c r="U6" s="902"/>
      <c r="V6" s="902"/>
      <c r="W6" s="94"/>
      <c r="X6" s="94"/>
    </row>
    <row r="7" spans="1:24" s="94" customFormat="1" ht="12.75" customHeight="1">
      <c r="A7" s="685"/>
      <c r="B7" s="616" t="s">
        <v>681</v>
      </c>
      <c r="C7" s="707" t="s">
        <v>805</v>
      </c>
      <c r="D7" s="708"/>
      <c r="E7" s="658" t="s">
        <v>665</v>
      </c>
      <c r="F7" s="658" t="s">
        <v>666</v>
      </c>
      <c r="G7" s="658" t="s">
        <v>667</v>
      </c>
      <c r="H7" s="658" t="s">
        <v>668</v>
      </c>
      <c r="I7" s="658" t="s">
        <v>776</v>
      </c>
      <c r="J7" s="658" t="s">
        <v>686</v>
      </c>
      <c r="K7" s="658" t="s">
        <v>777</v>
      </c>
      <c r="L7" s="658" t="s">
        <v>718</v>
      </c>
      <c r="M7" s="658" t="s">
        <v>778</v>
      </c>
      <c r="N7" s="658" t="s">
        <v>671</v>
      </c>
      <c r="O7" s="658" t="s">
        <v>672</v>
      </c>
      <c r="P7" s="658" t="s">
        <v>781</v>
      </c>
      <c r="Q7" s="658" t="s">
        <v>691</v>
      </c>
      <c r="R7" s="658" t="s">
        <v>782</v>
      </c>
      <c r="S7" s="658" t="s">
        <v>798</v>
      </c>
      <c r="T7" s="658" t="s">
        <v>676</v>
      </c>
      <c r="U7" s="658" t="s">
        <v>806</v>
      </c>
      <c r="V7" s="658"/>
    </row>
    <row r="8" spans="1:24" s="94" customFormat="1" ht="17.25" customHeight="1">
      <c r="A8" s="600" t="s">
        <v>665</v>
      </c>
      <c r="B8" s="640">
        <v>331.59090909090907</v>
      </c>
      <c r="C8" s="640">
        <v>335.36363636363637</v>
      </c>
      <c r="D8" s="709"/>
      <c r="E8" s="626">
        <v>331.29056841666664</v>
      </c>
      <c r="F8" s="626">
        <v>331.26517480952378</v>
      </c>
      <c r="G8" s="626">
        <v>334.31225923809518</v>
      </c>
      <c r="H8" s="626">
        <v>331.7068575238095</v>
      </c>
      <c r="I8" s="669"/>
      <c r="J8" s="626">
        <v>334.23013242857144</v>
      </c>
      <c r="K8" s="626"/>
      <c r="L8" s="626">
        <v>337.20768599999997</v>
      </c>
      <c r="M8" s="626"/>
      <c r="N8" s="626">
        <v>337.20768599999997</v>
      </c>
      <c r="O8" s="626"/>
      <c r="P8" s="626"/>
      <c r="Q8" s="626"/>
      <c r="R8" s="626"/>
      <c r="S8" s="626"/>
      <c r="T8" s="626"/>
      <c r="U8" s="626"/>
      <c r="V8" s="626"/>
    </row>
    <row r="9" spans="1:24" s="94" customFormat="1" ht="15" customHeight="1">
      <c r="A9" s="3" t="s">
        <v>666</v>
      </c>
      <c r="B9" s="640">
        <v>324.64999999999998</v>
      </c>
      <c r="C9" s="640">
        <v>326.05</v>
      </c>
      <c r="D9" s="710"/>
      <c r="E9" s="625"/>
      <c r="F9" s="625">
        <v>324.76547299999999</v>
      </c>
      <c r="G9" s="625">
        <v>328.70329724999999</v>
      </c>
      <c r="H9" s="625">
        <v>323.86836234999998</v>
      </c>
      <c r="I9" s="640">
        <v>334.48150300000003</v>
      </c>
      <c r="J9" s="625">
        <v>331.15081599999996</v>
      </c>
      <c r="K9" s="625">
        <v>325.89176633333341</v>
      </c>
      <c r="L9" s="625"/>
      <c r="M9" s="625"/>
      <c r="N9" s="625"/>
      <c r="O9" s="625"/>
      <c r="P9" s="625"/>
      <c r="Q9" s="625"/>
      <c r="R9" s="625"/>
      <c r="S9" s="625"/>
      <c r="T9" s="625"/>
      <c r="U9" s="625"/>
      <c r="V9" s="625"/>
    </row>
    <row r="10" spans="1:24" s="94" customFormat="1" ht="15" customHeight="1">
      <c r="A10" s="3" t="s">
        <v>667</v>
      </c>
      <c r="B10" s="640">
        <v>330.83333333333331</v>
      </c>
      <c r="C10" s="640">
        <v>331.05555555555554</v>
      </c>
      <c r="D10" s="710"/>
      <c r="E10" s="625"/>
      <c r="F10" s="601"/>
      <c r="G10" s="625">
        <v>326.70311757142855</v>
      </c>
      <c r="H10" s="625">
        <v>329.35018916666667</v>
      </c>
      <c r="I10" s="640"/>
      <c r="J10" s="625">
        <v>333.62332277777773</v>
      </c>
      <c r="K10" s="625">
        <v>342.00883100000004</v>
      </c>
      <c r="L10" s="625"/>
      <c r="M10" s="625">
        <v>335.21798440000009</v>
      </c>
      <c r="N10" s="625"/>
      <c r="O10" s="625"/>
      <c r="P10" s="625"/>
      <c r="Q10" s="625"/>
      <c r="R10" s="625"/>
      <c r="S10" s="625"/>
      <c r="T10" s="625"/>
      <c r="U10" s="625"/>
      <c r="V10" s="625"/>
    </row>
    <row r="11" spans="1:24" s="94" customFormat="1" ht="15" customHeight="1">
      <c r="A11" s="3" t="s">
        <v>668</v>
      </c>
      <c r="B11" s="640">
        <v>320.84210526315792</v>
      </c>
      <c r="C11" s="640">
        <v>326.31578947368422</v>
      </c>
      <c r="D11" s="711"/>
      <c r="E11" s="625"/>
      <c r="F11" s="3"/>
      <c r="G11" s="625"/>
      <c r="H11" s="625">
        <v>323.699367</v>
      </c>
      <c r="I11" s="640"/>
      <c r="J11" s="625">
        <v>321.37491936842105</v>
      </c>
      <c r="K11" s="625"/>
      <c r="L11" s="625">
        <v>326.11249650000002</v>
      </c>
      <c r="M11" s="625">
        <v>321.50306140000009</v>
      </c>
      <c r="N11" s="625"/>
      <c r="O11" s="625"/>
      <c r="P11" s="625"/>
      <c r="Q11" s="625"/>
      <c r="R11" s="625"/>
      <c r="S11" s="625"/>
      <c r="T11" s="625"/>
      <c r="U11" s="625"/>
      <c r="V11" s="625"/>
    </row>
    <row r="12" spans="1:24" s="94" customFormat="1" ht="15" customHeight="1">
      <c r="A12" s="3" t="s">
        <v>669</v>
      </c>
      <c r="B12" s="640">
        <v>309.85000000000002</v>
      </c>
      <c r="C12" s="640">
        <v>319.3</v>
      </c>
      <c r="D12" s="711"/>
      <c r="E12" s="625"/>
      <c r="F12" s="3"/>
      <c r="G12" s="625"/>
      <c r="H12" s="625"/>
      <c r="I12" s="640"/>
      <c r="J12" s="625">
        <v>312.44619545454549</v>
      </c>
      <c r="K12" s="625"/>
      <c r="L12" s="625">
        <v>309.60330357142857</v>
      </c>
      <c r="M12" s="625">
        <v>313.49903599999999</v>
      </c>
      <c r="N12" s="625">
        <v>310.3354464285714</v>
      </c>
      <c r="O12" s="625">
        <v>317.24099892307692</v>
      </c>
      <c r="P12" s="625"/>
      <c r="Q12" s="625"/>
      <c r="R12" s="625"/>
      <c r="S12" s="625"/>
      <c r="T12" s="625"/>
      <c r="U12" s="625"/>
      <c r="V12" s="625"/>
    </row>
    <row r="13" spans="1:24" s="94" customFormat="1" ht="15" customHeight="1">
      <c r="A13" s="3" t="s">
        <v>670</v>
      </c>
      <c r="B13" s="640">
        <v>301.42105263157896</v>
      </c>
      <c r="C13" s="640">
        <v>321.94736842105266</v>
      </c>
      <c r="D13" s="711"/>
      <c r="E13" s="625"/>
      <c r="F13" s="3"/>
      <c r="G13" s="625"/>
      <c r="H13" s="625"/>
      <c r="I13" s="642"/>
      <c r="J13" s="664"/>
      <c r="K13" s="625"/>
      <c r="L13" s="625">
        <v>312.90861870000003</v>
      </c>
      <c r="M13" s="625"/>
      <c r="N13" s="625">
        <v>304.94988963157897</v>
      </c>
      <c r="O13" s="625">
        <v>308.78523289473691</v>
      </c>
      <c r="P13" s="625">
        <v>308.60939081250001</v>
      </c>
      <c r="Q13" s="625"/>
      <c r="R13" s="625">
        <v>312.84241118181819</v>
      </c>
      <c r="S13" s="625"/>
      <c r="T13" s="625"/>
      <c r="U13" s="625"/>
      <c r="V13" s="625"/>
    </row>
    <row r="14" spans="1:24" s="94" customFormat="1" ht="15" customHeight="1">
      <c r="A14" s="3" t="s">
        <v>695</v>
      </c>
      <c r="B14" s="640">
        <v>286.95652173913044</v>
      </c>
      <c r="C14" s="640">
        <v>309.08695652173913</v>
      </c>
      <c r="D14" s="711"/>
      <c r="E14" s="625"/>
      <c r="F14" s="3"/>
      <c r="G14" s="625"/>
      <c r="H14" s="625"/>
      <c r="I14" s="642"/>
      <c r="J14" s="664"/>
      <c r="K14" s="625"/>
      <c r="L14" s="625"/>
      <c r="M14" s="625"/>
      <c r="N14" s="625">
        <v>290.00908849999996</v>
      </c>
      <c r="O14" s="625">
        <v>288.99616591304346</v>
      </c>
      <c r="P14" s="625">
        <v>293.42578060869562</v>
      </c>
      <c r="Q14" s="625">
        <v>297.92780586666669</v>
      </c>
      <c r="R14" s="625">
        <v>301.18247215789472</v>
      </c>
      <c r="S14" s="625"/>
      <c r="T14" s="625"/>
      <c r="U14" s="625"/>
      <c r="V14" s="625"/>
    </row>
    <row r="15" spans="1:24" s="94" customFormat="1" ht="15" customHeight="1">
      <c r="A15" s="3" t="s">
        <v>672</v>
      </c>
      <c r="B15" s="640">
        <v>301</v>
      </c>
      <c r="C15" s="625">
        <v>318.55</v>
      </c>
      <c r="D15" s="711"/>
      <c r="E15" s="629"/>
      <c r="F15" s="664"/>
      <c r="G15" s="629"/>
      <c r="H15" s="629"/>
      <c r="I15" s="642"/>
      <c r="J15" s="664"/>
      <c r="K15" s="625"/>
      <c r="L15" s="625"/>
      <c r="M15" s="625"/>
      <c r="N15" s="625"/>
      <c r="O15" s="625">
        <v>295.17736655555547</v>
      </c>
      <c r="P15" s="625">
        <v>302.56247561904758</v>
      </c>
      <c r="Q15" s="625">
        <v>306.0262836</v>
      </c>
      <c r="R15" s="625"/>
      <c r="S15" s="625">
        <v>308.66322581818179</v>
      </c>
      <c r="T15" s="625"/>
      <c r="U15" s="625"/>
      <c r="V15" s="625"/>
    </row>
    <row r="16" spans="1:24" s="94" customFormat="1" ht="15" customHeight="1">
      <c r="A16" s="3" t="s">
        <v>673</v>
      </c>
      <c r="B16" s="640">
        <v>292.05</v>
      </c>
      <c r="C16" s="625">
        <v>310.85000000000002</v>
      </c>
      <c r="D16" s="711"/>
      <c r="E16" s="629"/>
      <c r="F16" s="664"/>
      <c r="G16" s="629"/>
      <c r="H16" s="629"/>
      <c r="I16" s="642"/>
      <c r="J16" s="664"/>
      <c r="K16" s="629"/>
      <c r="L16" s="629"/>
      <c r="M16" s="625"/>
      <c r="N16" s="625"/>
      <c r="O16" s="625"/>
      <c r="P16" s="625">
        <v>299.67669625000002</v>
      </c>
      <c r="Q16" s="625">
        <v>295.93102326315784</v>
      </c>
      <c r="R16" s="625"/>
      <c r="S16" s="625">
        <v>300.24322275000003</v>
      </c>
      <c r="T16" s="625"/>
      <c r="U16" s="625"/>
      <c r="V16" s="625"/>
    </row>
    <row r="17" spans="1:22" s="94" customFormat="1" ht="15" customHeight="1">
      <c r="A17" s="3" t="s">
        <v>674</v>
      </c>
      <c r="B17" s="640">
        <v>308.10526315789474</v>
      </c>
      <c r="C17" s="625">
        <v>318.05263157894734</v>
      </c>
      <c r="D17" s="711"/>
      <c r="E17" s="677">
        <v>329.51246084615377</v>
      </c>
      <c r="F17" s="712"/>
      <c r="G17" s="677"/>
      <c r="H17" s="677"/>
      <c r="I17" s="654"/>
      <c r="J17" s="712">
        <v>324.69374249999998</v>
      </c>
      <c r="K17" s="677"/>
      <c r="L17" s="677">
        <v>320.82432338888896</v>
      </c>
      <c r="M17" s="677"/>
      <c r="N17" s="625"/>
      <c r="O17" s="625"/>
      <c r="P17" s="625"/>
      <c r="Q17" s="625">
        <v>300.65486399999998</v>
      </c>
      <c r="R17" s="625">
        <v>295.22112387499999</v>
      </c>
      <c r="S17" s="625">
        <v>315.09391905263158</v>
      </c>
      <c r="T17" s="625">
        <v>317.34391905263158</v>
      </c>
      <c r="U17" s="625"/>
      <c r="V17" s="625"/>
    </row>
    <row r="18" spans="1:22" s="94" customFormat="1" ht="15" customHeight="1">
      <c r="A18" s="3" t="s">
        <v>675</v>
      </c>
      <c r="B18" s="640">
        <v>348.05555555555554</v>
      </c>
      <c r="C18" s="625">
        <v>350.72222222222223</v>
      </c>
      <c r="D18" s="711"/>
      <c r="E18" s="677">
        <v>358.09449793749997</v>
      </c>
      <c r="F18" s="712"/>
      <c r="G18" s="677">
        <v>356.85798999999997</v>
      </c>
      <c r="H18" s="677"/>
      <c r="I18" s="654">
        <v>355.95938542857141</v>
      </c>
      <c r="J18" s="712">
        <v>350.52730300000002</v>
      </c>
      <c r="K18" s="677"/>
      <c r="L18" s="677">
        <v>354.42944650000004</v>
      </c>
      <c r="M18" s="677">
        <v>356.88648833333332</v>
      </c>
      <c r="N18" s="625"/>
      <c r="O18" s="625"/>
      <c r="P18" s="625"/>
      <c r="Q18" s="625"/>
      <c r="R18" s="625"/>
      <c r="S18" s="625">
        <v>350.50214677777774</v>
      </c>
      <c r="T18" s="625">
        <v>353.51189222222223</v>
      </c>
      <c r="U18" s="625">
        <v>362.98474550000003</v>
      </c>
      <c r="V18" s="625"/>
    </row>
    <row r="19" spans="1:22" s="94" customFormat="1" ht="15" customHeight="1">
      <c r="A19" s="3" t="s">
        <v>676</v>
      </c>
      <c r="B19" s="640">
        <v>339.89473684210526</v>
      </c>
      <c r="C19" s="625">
        <v>331.68421052631578</v>
      </c>
      <c r="D19" s="711"/>
      <c r="E19" s="677">
        <v>342.19385373684207</v>
      </c>
      <c r="F19" s="712">
        <v>335.76342491666662</v>
      </c>
      <c r="G19" s="677"/>
      <c r="H19" s="677">
        <v>325.58886206666665</v>
      </c>
      <c r="I19" s="654">
        <v>347.20676900000001</v>
      </c>
      <c r="J19" s="712">
        <v>350.6178373333334</v>
      </c>
      <c r="K19" s="677"/>
      <c r="L19" s="677"/>
      <c r="M19" s="677">
        <v>338.1823650500001</v>
      </c>
      <c r="N19" s="625"/>
      <c r="O19" s="625"/>
      <c r="P19" s="625"/>
      <c r="Q19" s="625"/>
      <c r="R19" s="625"/>
      <c r="S19" s="625"/>
      <c r="T19" s="625">
        <v>338.54019046666667</v>
      </c>
      <c r="U19" s="625"/>
      <c r="V19" s="625"/>
    </row>
    <row r="20" spans="1:22" s="94" customFormat="1" ht="19.5" customHeight="1">
      <c r="A20" s="73"/>
      <c r="B20" s="691"/>
      <c r="C20" s="691"/>
      <c r="D20" s="673"/>
      <c r="E20" s="691"/>
      <c r="F20" s="691"/>
      <c r="G20" s="691"/>
      <c r="H20" s="691"/>
      <c r="I20" s="691"/>
      <c r="J20" s="691"/>
      <c r="K20" s="691"/>
      <c r="L20" s="691"/>
      <c r="M20" s="691"/>
      <c r="N20" s="691"/>
      <c r="O20" s="691"/>
      <c r="P20" s="691"/>
      <c r="Q20" s="691"/>
      <c r="R20" s="713"/>
      <c r="S20" s="713"/>
      <c r="T20" s="713"/>
      <c r="U20" s="713"/>
      <c r="V20" s="713"/>
    </row>
    <row r="21" spans="1:22" ht="15.75" customHeight="1">
      <c r="A21" s="67"/>
      <c r="B21" s="963" t="s">
        <v>736</v>
      </c>
      <c r="C21" s="963"/>
      <c r="D21" s="963"/>
      <c r="E21" s="963"/>
      <c r="F21" s="963"/>
      <c r="G21" s="963"/>
      <c r="H21" s="963"/>
      <c r="I21" s="963"/>
      <c r="J21" s="963"/>
      <c r="K21" s="963"/>
      <c r="L21" s="963"/>
      <c r="M21" s="963"/>
      <c r="N21" s="963"/>
      <c r="O21" s="963"/>
      <c r="P21" s="963"/>
      <c r="Q21" s="963"/>
      <c r="R21" s="963"/>
      <c r="S21" s="963"/>
      <c r="T21" s="963"/>
      <c r="U21" s="963"/>
      <c r="V21" s="963"/>
    </row>
    <row r="22" spans="1:22" ht="12.75" customHeight="1">
      <c r="A22" s="73"/>
      <c r="B22" s="618" t="s">
        <v>665</v>
      </c>
      <c r="C22" s="618" t="s">
        <v>667</v>
      </c>
      <c r="D22" s="658" t="s">
        <v>748</v>
      </c>
      <c r="E22" s="618" t="s">
        <v>671</v>
      </c>
      <c r="F22" s="618" t="s">
        <v>725</v>
      </c>
      <c r="G22" s="618" t="s">
        <v>677</v>
      </c>
      <c r="H22" s="618" t="s">
        <v>807</v>
      </c>
      <c r="I22" s="618" t="s">
        <v>676</v>
      </c>
      <c r="J22" s="618" t="s">
        <v>693</v>
      </c>
      <c r="K22" s="618" t="s">
        <v>655</v>
      </c>
      <c r="L22" s="658" t="s">
        <v>656</v>
      </c>
      <c r="M22" s="658" t="s">
        <v>657</v>
      </c>
      <c r="N22" s="618" t="s">
        <v>764</v>
      </c>
      <c r="O22" s="658" t="s">
        <v>785</v>
      </c>
      <c r="P22" s="658" t="s">
        <v>786</v>
      </c>
      <c r="Q22" s="618" t="s">
        <v>659</v>
      </c>
      <c r="R22" s="618" t="s">
        <v>766</v>
      </c>
      <c r="S22" s="618" t="s">
        <v>660</v>
      </c>
      <c r="T22" s="658" t="s">
        <v>661</v>
      </c>
      <c r="U22" s="658" t="s">
        <v>662</v>
      </c>
      <c r="V22" s="618" t="s">
        <v>767</v>
      </c>
    </row>
    <row r="23" spans="1:22" ht="17.25" customHeight="1">
      <c r="A23" s="600" t="s">
        <v>665</v>
      </c>
      <c r="B23" s="641">
        <v>328.03008034489511</v>
      </c>
      <c r="C23" s="641">
        <v>336.4564961787184</v>
      </c>
      <c r="D23" s="641">
        <v>344.802427143697</v>
      </c>
      <c r="E23" s="641">
        <v>352.01457126060296</v>
      </c>
      <c r="F23" s="641">
        <v>353.15885613504656</v>
      </c>
      <c r="G23" s="641">
        <v>353.21659528008729</v>
      </c>
      <c r="H23" s="641">
        <v>352.72843705383383</v>
      </c>
      <c r="I23" s="641">
        <v>356.04581338708323</v>
      </c>
      <c r="J23" s="641">
        <v>356.88040648358105</v>
      </c>
      <c r="K23" s="641">
        <v>356.85416141765347</v>
      </c>
      <c r="L23" s="641">
        <v>357.99844629209707</v>
      </c>
      <c r="M23" s="641">
        <v>360.53371966070375</v>
      </c>
      <c r="N23" s="641">
        <v>359.81985386747289</v>
      </c>
      <c r="O23" s="641">
        <v>357.89346602838663</v>
      </c>
      <c r="P23" s="641">
        <v>354.99601074997901</v>
      </c>
      <c r="Q23" s="641">
        <v>357.00113378684807</v>
      </c>
      <c r="R23" s="641">
        <v>358.06668346350881</v>
      </c>
      <c r="S23" s="641">
        <v>358.83828840178046</v>
      </c>
      <c r="T23" s="641">
        <v>360.4917275552196</v>
      </c>
      <c r="U23" s="641">
        <v>364.32350718065004</v>
      </c>
      <c r="V23" s="641">
        <v>364.93239271017046</v>
      </c>
    </row>
    <row r="24" spans="1:22" ht="15" customHeight="1">
      <c r="A24" s="3" t="s">
        <v>666</v>
      </c>
      <c r="B24" s="641"/>
      <c r="C24" s="641">
        <v>328.16996194189176</v>
      </c>
      <c r="D24" s="641">
        <v>337.45242736470806</v>
      </c>
      <c r="E24" s="641">
        <v>345.36572913765895</v>
      </c>
      <c r="F24" s="641">
        <v>347.58191775735634</v>
      </c>
      <c r="G24" s="641">
        <v>348.6087904947554</v>
      </c>
      <c r="H24" s="641">
        <v>348.99169219344657</v>
      </c>
      <c r="I24" s="641">
        <v>353.01216002970386</v>
      </c>
      <c r="J24" s="641">
        <v>354.11445279866331</v>
      </c>
      <c r="K24" s="641">
        <v>353.97521581732104</v>
      </c>
      <c r="L24" s="641">
        <v>355.07750858628049</v>
      </c>
      <c r="M24" s="641">
        <v>357.53156038243759</v>
      </c>
      <c r="N24" s="641">
        <v>356.86438318017264</v>
      </c>
      <c r="O24" s="641">
        <v>355.07170704539124</v>
      </c>
      <c r="P24" s="641">
        <v>352.25215817321077</v>
      </c>
      <c r="Q24" s="641">
        <v>354.27109440267333</v>
      </c>
      <c r="R24" s="641">
        <v>354.91506544138122</v>
      </c>
      <c r="S24" s="641">
        <v>355.65766267520655</v>
      </c>
      <c r="T24" s="641">
        <v>357.31110182864575</v>
      </c>
      <c r="U24" s="641">
        <v>359.2430149447693</v>
      </c>
      <c r="V24" s="641">
        <v>358.69186856028961</v>
      </c>
    </row>
    <row r="25" spans="1:22" ht="15" customHeight="1">
      <c r="A25" s="3" t="s">
        <v>667</v>
      </c>
      <c r="B25" s="641"/>
      <c r="C25" s="641">
        <v>324.37169312169306</v>
      </c>
      <c r="D25" s="641">
        <v>329.24435206181238</v>
      </c>
      <c r="E25" s="641">
        <v>337.29108927521622</v>
      </c>
      <c r="F25" s="641">
        <v>339.79486856470982</v>
      </c>
      <c r="G25" s="641">
        <v>341.28033929621228</v>
      </c>
      <c r="H25" s="641">
        <v>342.21466364323504</v>
      </c>
      <c r="I25" s="641">
        <v>346.19866465104559</v>
      </c>
      <c r="J25" s="641">
        <v>347.9413370286386</v>
      </c>
      <c r="K25" s="641">
        <v>349.164357100865</v>
      </c>
      <c r="L25" s="641">
        <v>350.91227849164352</v>
      </c>
      <c r="M25" s="641">
        <v>353.61552028218694</v>
      </c>
      <c r="N25" s="641">
        <v>353.28483245149908</v>
      </c>
      <c r="O25" s="641">
        <v>351.84660283866629</v>
      </c>
      <c r="P25" s="641">
        <v>349.14336104812293</v>
      </c>
      <c r="Q25" s="641">
        <v>350.93852355757116</v>
      </c>
      <c r="R25" s="641">
        <v>351.73112454858483</v>
      </c>
      <c r="S25" s="641">
        <v>351.41093474426805</v>
      </c>
      <c r="T25" s="641">
        <v>353.01188376585202</v>
      </c>
      <c r="U25" s="641">
        <v>355.41593180482067</v>
      </c>
      <c r="V25" s="641">
        <v>354.98551272360794</v>
      </c>
    </row>
    <row r="26" spans="1:22" ht="15" customHeight="1">
      <c r="A26" s="3" t="s">
        <v>668</v>
      </c>
      <c r="B26" s="641"/>
      <c r="C26" s="641"/>
      <c r="D26" s="641">
        <v>321.62803392962121</v>
      </c>
      <c r="E26" s="641">
        <v>329.65902410346854</v>
      </c>
      <c r="F26" s="641">
        <v>331.68514319307968</v>
      </c>
      <c r="G26" s="641">
        <v>332.91866129167715</v>
      </c>
      <c r="H26" s="641">
        <v>333.27034517510708</v>
      </c>
      <c r="I26" s="641">
        <v>336.70319979843788</v>
      </c>
      <c r="J26" s="641">
        <v>338.54560342655577</v>
      </c>
      <c r="K26" s="641">
        <v>340.25678172503569</v>
      </c>
      <c r="L26" s="641">
        <v>342.59784160577811</v>
      </c>
      <c r="M26" s="641">
        <v>345.7944906357605</v>
      </c>
      <c r="N26" s="641">
        <v>345.74724951709078</v>
      </c>
      <c r="O26" s="641">
        <v>344.72369194591414</v>
      </c>
      <c r="P26" s="641">
        <v>342.05719324766943</v>
      </c>
      <c r="Q26" s="641">
        <v>344.31951793062899</v>
      </c>
      <c r="R26" s="641">
        <v>345.18035609305446</v>
      </c>
      <c r="S26" s="641">
        <v>344.067565297724</v>
      </c>
      <c r="T26" s="641">
        <v>344.70794490635757</v>
      </c>
      <c r="U26" s="641">
        <v>345.96245905769712</v>
      </c>
      <c r="V26" s="641">
        <v>345.41131267321742</v>
      </c>
    </row>
    <row r="27" spans="1:22" ht="15" customHeight="1">
      <c r="A27" s="3" t="s">
        <v>669</v>
      </c>
      <c r="B27" s="641"/>
      <c r="C27" s="641"/>
      <c r="D27" s="641">
        <v>317.11860670194005</v>
      </c>
      <c r="E27" s="641">
        <v>324.92966322331398</v>
      </c>
      <c r="F27" s="641">
        <v>328.61447047954982</v>
      </c>
      <c r="G27" s="641">
        <v>331.16549088771313</v>
      </c>
      <c r="H27" s="641">
        <v>332.46724615772234</v>
      </c>
      <c r="I27" s="641">
        <v>336.86591920718905</v>
      </c>
      <c r="J27" s="641">
        <v>339.36969849668259</v>
      </c>
      <c r="K27" s="641">
        <v>342.29864785420341</v>
      </c>
      <c r="L27" s="641">
        <v>345.55828504241202</v>
      </c>
      <c r="M27" s="641">
        <v>349.34807256235825</v>
      </c>
      <c r="N27" s="641">
        <v>349.53703703703701</v>
      </c>
      <c r="O27" s="641">
        <v>348.53447551860251</v>
      </c>
      <c r="P27" s="641">
        <v>345.88897287309982</v>
      </c>
      <c r="Q27" s="641">
        <v>348.08306038464769</v>
      </c>
      <c r="R27" s="641">
        <v>348.84941630973373</v>
      </c>
      <c r="S27" s="641">
        <v>348.30351893843954</v>
      </c>
      <c r="T27" s="641">
        <v>348.47673637356172</v>
      </c>
      <c r="U27" s="641">
        <v>350.07768539514569</v>
      </c>
      <c r="V27" s="641">
        <v>349.526539010666</v>
      </c>
    </row>
    <row r="28" spans="1:22" ht="15" customHeight="1">
      <c r="A28" s="3" t="s">
        <v>670</v>
      </c>
      <c r="B28" s="641"/>
      <c r="C28" s="641"/>
      <c r="D28" s="641"/>
      <c r="E28" s="641">
        <v>316.3745590828924</v>
      </c>
      <c r="F28" s="641">
        <v>320.71759259259261</v>
      </c>
      <c r="G28" s="641">
        <v>324.04651675485007</v>
      </c>
      <c r="H28" s="641">
        <v>326.00859788359787</v>
      </c>
      <c r="I28" s="641">
        <v>331.28858024691357</v>
      </c>
      <c r="J28" s="641">
        <v>334.45767195767189</v>
      </c>
      <c r="K28" s="641">
        <v>338.81723985890653</v>
      </c>
      <c r="L28" s="641">
        <v>342.81305114638445</v>
      </c>
      <c r="M28" s="641">
        <v>347.08994708994709</v>
      </c>
      <c r="N28" s="641">
        <v>347.79541446208111</v>
      </c>
      <c r="O28" s="641">
        <v>347.31591710758374</v>
      </c>
      <c r="P28" s="641">
        <v>345.11684303350967</v>
      </c>
      <c r="Q28" s="641">
        <v>347.51984126984121</v>
      </c>
      <c r="R28" s="641">
        <v>348.1757054673721</v>
      </c>
      <c r="S28" s="641">
        <v>348.0379188712522</v>
      </c>
      <c r="T28" s="641">
        <v>348.68827160493828</v>
      </c>
      <c r="U28" s="641">
        <v>351.15189594356258</v>
      </c>
      <c r="V28" s="641">
        <v>350.56768077601407</v>
      </c>
    </row>
    <row r="29" spans="1:22" ht="15" customHeight="1">
      <c r="A29" s="3" t="s">
        <v>695</v>
      </c>
      <c r="B29" s="641"/>
      <c r="C29" s="641"/>
      <c r="D29" s="641"/>
      <c r="E29" s="641">
        <v>296.21056241426612</v>
      </c>
      <c r="F29" s="641">
        <v>297.06289081289083</v>
      </c>
      <c r="G29" s="641">
        <v>301.67247875581211</v>
      </c>
      <c r="H29" s="641">
        <v>305.4904200737534</v>
      </c>
      <c r="I29" s="641">
        <v>312.54008337341668</v>
      </c>
      <c r="J29" s="641">
        <v>316.57848324514987</v>
      </c>
      <c r="K29" s="641">
        <v>323.20727112393774</v>
      </c>
      <c r="L29" s="641">
        <v>328.56842231842234</v>
      </c>
      <c r="M29" s="641">
        <v>333.55379188712521</v>
      </c>
      <c r="N29" s="641">
        <v>335.65816899150229</v>
      </c>
      <c r="O29" s="641">
        <v>336.83561808561808</v>
      </c>
      <c r="P29" s="641">
        <v>336.17925284591951</v>
      </c>
      <c r="Q29" s="641">
        <v>339.55627705627705</v>
      </c>
      <c r="R29" s="641">
        <v>340.69865319865318</v>
      </c>
      <c r="S29" s="641">
        <v>341.80094596761262</v>
      </c>
      <c r="T29" s="641">
        <v>343.80511463844795</v>
      </c>
      <c r="U29" s="641">
        <v>346.98172198172199</v>
      </c>
      <c r="V29" s="641">
        <v>347.06188872855535</v>
      </c>
    </row>
    <row r="30" spans="1:22" ht="15" customHeight="1">
      <c r="A30" s="3" t="s">
        <v>672</v>
      </c>
      <c r="B30" s="641"/>
      <c r="C30" s="641"/>
      <c r="D30" s="641"/>
      <c r="E30" s="641"/>
      <c r="F30" s="641">
        <v>303.42813051146379</v>
      </c>
      <c r="G30" s="641">
        <v>313.69677500629876</v>
      </c>
      <c r="H30" s="641">
        <v>313.40807928109518</v>
      </c>
      <c r="I30" s="641">
        <v>319.68065003779287</v>
      </c>
      <c r="J30" s="641">
        <v>323.56491979507848</v>
      </c>
      <c r="K30" s="641">
        <v>329.90572772318802</v>
      </c>
      <c r="L30" s="641">
        <v>335.59565801629293</v>
      </c>
      <c r="M30" s="641">
        <v>340.97064751826656</v>
      </c>
      <c r="N30" s="641">
        <v>342.98101956832113</v>
      </c>
      <c r="O30" s="641">
        <v>343.99932812631221</v>
      </c>
      <c r="P30" s="641">
        <v>343.41143864953386</v>
      </c>
      <c r="Q30" s="641">
        <v>346.73931300915427</v>
      </c>
      <c r="R30" s="641">
        <v>348.16704459561601</v>
      </c>
      <c r="S30" s="641">
        <v>349.93071302595109</v>
      </c>
      <c r="T30" s="641">
        <v>353.05387587133617</v>
      </c>
      <c r="U30" s="641">
        <v>356.63895187704713</v>
      </c>
      <c r="V30" s="641">
        <v>357.23209036701098</v>
      </c>
    </row>
    <row r="31" spans="1:22" ht="15" customHeight="1">
      <c r="A31" s="3" t="s">
        <v>673</v>
      </c>
      <c r="B31" s="641"/>
      <c r="C31" s="714"/>
      <c r="D31" s="714"/>
      <c r="E31" s="714"/>
      <c r="F31" s="714"/>
      <c r="G31" s="641">
        <v>312.19380756417792</v>
      </c>
      <c r="H31" s="641">
        <v>305.0160122528543</v>
      </c>
      <c r="I31" s="641">
        <v>309.65144342337322</v>
      </c>
      <c r="J31" s="641">
        <v>313.66610971874132</v>
      </c>
      <c r="K31" s="641">
        <v>320.69757727652461</v>
      </c>
      <c r="L31" s="641">
        <v>327.21270769516383</v>
      </c>
      <c r="M31" s="641">
        <v>333.25211176088368</v>
      </c>
      <c r="N31" s="641">
        <v>335.30005569479255</v>
      </c>
      <c r="O31" s="641">
        <v>336.75044091710754</v>
      </c>
      <c r="P31" s="641">
        <v>336.95929638912094</v>
      </c>
      <c r="Q31" s="641">
        <v>340.96235960271048</v>
      </c>
      <c r="R31" s="641">
        <v>342.66221108326368</v>
      </c>
      <c r="S31" s="641">
        <v>344.91320894829664</v>
      </c>
      <c r="T31" s="641">
        <v>348.20848417339641</v>
      </c>
      <c r="U31" s="641">
        <v>352.14773043720413</v>
      </c>
      <c r="V31" s="641">
        <v>352.93093845725423</v>
      </c>
    </row>
    <row r="32" spans="1:22" ht="15" customHeight="1">
      <c r="A32" s="3" t="s">
        <v>674</v>
      </c>
      <c r="B32" s="641"/>
      <c r="C32" s="714"/>
      <c r="D32" s="714"/>
      <c r="E32" s="714"/>
      <c r="F32" s="714"/>
      <c r="G32" s="641"/>
      <c r="H32" s="641">
        <v>295.90262030738222</v>
      </c>
      <c r="I32" s="641">
        <v>317.43827160493828</v>
      </c>
      <c r="J32" s="641">
        <v>321.15850970017635</v>
      </c>
      <c r="K32" s="641">
        <v>326.3282627865961</v>
      </c>
      <c r="L32" s="641">
        <v>331.70194003527331</v>
      </c>
      <c r="M32" s="641">
        <v>337.09766313932982</v>
      </c>
      <c r="N32" s="641">
        <v>338.64087301587301</v>
      </c>
      <c r="O32" s="641">
        <v>339.42901234567904</v>
      </c>
      <c r="P32" s="641">
        <v>339.48412698412699</v>
      </c>
      <c r="Q32" s="641">
        <v>343.71141975308643</v>
      </c>
      <c r="R32" s="641">
        <v>345.98214285714283</v>
      </c>
      <c r="S32" s="641">
        <v>349.06305114638445</v>
      </c>
      <c r="T32" s="641">
        <v>352.80533509700177</v>
      </c>
      <c r="U32" s="641">
        <v>357.02711640211635</v>
      </c>
      <c r="V32" s="641">
        <v>357.75462962962962</v>
      </c>
    </row>
    <row r="33" spans="1:22" ht="15" customHeight="1">
      <c r="A33" s="3" t="s">
        <v>675</v>
      </c>
      <c r="B33" s="641"/>
      <c r="C33" s="714"/>
      <c r="D33" s="714"/>
      <c r="E33" s="714"/>
      <c r="F33" s="714"/>
      <c r="G33" s="641"/>
      <c r="H33" s="714"/>
      <c r="I33" s="641">
        <v>352.37979207277448</v>
      </c>
      <c r="J33" s="641">
        <v>355.12392091339456</v>
      </c>
      <c r="K33" s="641">
        <v>359.37064884433306</v>
      </c>
      <c r="L33" s="641">
        <v>364.11050775085863</v>
      </c>
      <c r="M33" s="641">
        <v>368.9780005569479</v>
      </c>
      <c r="N33" s="641">
        <v>369.25647451963243</v>
      </c>
      <c r="O33" s="641">
        <v>368.36883876357558</v>
      </c>
      <c r="P33" s="641">
        <v>366.79662118258608</v>
      </c>
      <c r="Q33" s="641">
        <v>370.22533184813886</v>
      </c>
      <c r="R33" s="641">
        <v>371.77434326557136</v>
      </c>
      <c r="S33" s="641">
        <v>373.31755314211455</v>
      </c>
      <c r="T33" s="641">
        <v>375.82962034716417</v>
      </c>
      <c r="U33" s="641">
        <v>379.29894179894177</v>
      </c>
      <c r="V33" s="641">
        <v>379.36275874872365</v>
      </c>
    </row>
    <row r="34" spans="1:22" ht="15" customHeight="1">
      <c r="A34" s="73" t="s">
        <v>676</v>
      </c>
      <c r="B34" s="714">
        <v>360.97332451499113</v>
      </c>
      <c r="C34" s="714">
        <v>362.62676366843033</v>
      </c>
      <c r="D34" s="714">
        <v>364.83134920634916</v>
      </c>
      <c r="E34" s="714"/>
      <c r="F34" s="714"/>
      <c r="G34" s="641"/>
      <c r="H34" s="714"/>
      <c r="I34" s="641">
        <v>336.24338624338623</v>
      </c>
      <c r="J34" s="641">
        <v>334.64606381273046</v>
      </c>
      <c r="K34" s="641">
        <v>339.42099567099564</v>
      </c>
      <c r="L34" s="641">
        <v>344.22599005932341</v>
      </c>
      <c r="M34" s="641">
        <v>349.8977873977874</v>
      </c>
      <c r="N34" s="641">
        <v>351.27565335898669</v>
      </c>
      <c r="O34" s="641">
        <v>351.75665383998717</v>
      </c>
      <c r="P34" s="641">
        <v>351.63139329805995</v>
      </c>
      <c r="Q34" s="641">
        <v>355.68983485650153</v>
      </c>
      <c r="R34" s="641">
        <v>357.54870129870125</v>
      </c>
      <c r="S34" s="641">
        <v>359.20715087381751</v>
      </c>
      <c r="T34" s="641">
        <v>361.50693442360108</v>
      </c>
      <c r="U34" s="641">
        <v>364.81381273047936</v>
      </c>
      <c r="V34" s="641">
        <v>364.64846881513546</v>
      </c>
    </row>
    <row r="35" spans="1:22" s="145" customFormat="1" ht="6.75" customHeight="1">
      <c r="A35" s="73"/>
      <c r="B35" s="715"/>
      <c r="C35" s="715"/>
      <c r="D35" s="715"/>
      <c r="E35" s="715"/>
      <c r="F35" s="714"/>
      <c r="G35" s="625"/>
      <c r="H35" s="625"/>
      <c r="I35" s="625"/>
      <c r="J35" s="625"/>
      <c r="K35" s="625"/>
      <c r="L35" s="625"/>
      <c r="M35" s="625"/>
      <c r="N35" s="625"/>
      <c r="O35" s="625"/>
      <c r="P35" s="625"/>
      <c r="Q35" s="625"/>
      <c r="R35" s="625"/>
      <c r="S35" s="625"/>
      <c r="T35" s="625"/>
      <c r="U35" s="625"/>
      <c r="V35" s="625"/>
    </row>
    <row r="36" spans="1:22" s="636" customFormat="1" ht="10.5" customHeight="1">
      <c r="A36" s="15" t="s">
        <v>1050</v>
      </c>
      <c r="B36" s="680"/>
      <c r="C36" s="614"/>
      <c r="D36" s="680"/>
      <c r="E36" s="680"/>
      <c r="F36" s="680"/>
      <c r="G36" s="680"/>
      <c r="H36" s="680"/>
      <c r="I36" s="680"/>
      <c r="J36" s="680"/>
      <c r="K36" s="680"/>
      <c r="L36" s="680"/>
      <c r="M36" s="680"/>
      <c r="N36" s="680"/>
      <c r="O36" s="680"/>
      <c r="P36" s="680"/>
      <c r="Q36" s="680"/>
      <c r="R36" s="680"/>
      <c r="S36" s="680"/>
      <c r="T36" s="680"/>
      <c r="U36" s="680"/>
      <c r="V36" s="680"/>
    </row>
    <row r="37" spans="1:22" ht="12.75">
      <c r="A37" s="696"/>
    </row>
  </sheetData>
  <mergeCells count="6">
    <mergeCell ref="B21:V21"/>
    <mergeCell ref="A2:V2"/>
    <mergeCell ref="A3:V3"/>
    <mergeCell ref="A4:V4"/>
    <mergeCell ref="B6:C6"/>
    <mergeCell ref="D6:V6"/>
  </mergeCells>
  <hyperlinks>
    <hyperlink ref="V1" location="Indice!A1" display="VOLVER"/>
  </hyperlinks>
  <printOptions horizontalCentered="1" verticalCentered="1"/>
  <pageMargins left="0.75" right="0.75" top="0.78740157480314965" bottom="0.78740157480314965" header="0" footer="0"/>
  <pageSetup paperSize="9" pageOrder="overThenDown" orientation="landscape" blackAndWhite="1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showGridLines="0" workbookViewId="0">
      <selection activeCell="B47" sqref="B47"/>
    </sheetView>
  </sheetViews>
  <sheetFormatPr baseColWidth="10" defaultColWidth="11.42578125" defaultRowHeight="15"/>
  <cols>
    <col min="1" max="1" width="11.42578125" style="806"/>
    <col min="2" max="2" width="65" style="806" bestFit="1" customWidth="1"/>
    <col min="3" max="3" width="17.42578125" style="806" customWidth="1"/>
    <col min="4" max="4" width="15.5703125" style="818" customWidth="1"/>
    <col min="5" max="16384" width="11.42578125" style="806"/>
  </cols>
  <sheetData>
    <row r="1" spans="1:4" ht="28.5" thickBot="1">
      <c r="A1" s="871" t="s">
        <v>956</v>
      </c>
      <c r="B1" s="871"/>
      <c r="C1" s="871"/>
      <c r="D1" s="871"/>
    </row>
    <row r="2" spans="1:4" ht="15.75" customHeight="1">
      <c r="A2" s="827"/>
    </row>
    <row r="3" spans="1:4">
      <c r="A3" s="819" t="s">
        <v>957</v>
      </c>
      <c r="B3" s="819"/>
      <c r="C3" s="820"/>
      <c r="D3" s="828" t="s">
        <v>958</v>
      </c>
    </row>
    <row r="4" spans="1:4">
      <c r="A4" s="829"/>
    </row>
    <row r="5" spans="1:4">
      <c r="A5" s="822" t="s">
        <v>959</v>
      </c>
    </row>
    <row r="6" spans="1:4">
      <c r="A6" s="822"/>
    </row>
    <row r="7" spans="1:4">
      <c r="A7" s="823" t="s">
        <v>960</v>
      </c>
    </row>
    <row r="8" spans="1:4">
      <c r="A8" s="824"/>
      <c r="B8" s="809" t="s">
        <v>1029</v>
      </c>
      <c r="C8" s="824"/>
      <c r="D8" s="836" t="s">
        <v>875</v>
      </c>
    </row>
    <row r="9" spans="1:4">
      <c r="A9" s="824"/>
      <c r="B9" s="809" t="s">
        <v>1030</v>
      </c>
      <c r="C9" s="824"/>
      <c r="D9" s="836" t="s">
        <v>876</v>
      </c>
    </row>
    <row r="10" spans="1:4">
      <c r="A10" s="824"/>
      <c r="B10" s="809" t="s">
        <v>1031</v>
      </c>
      <c r="C10" s="824"/>
      <c r="D10" s="836" t="s">
        <v>877</v>
      </c>
    </row>
    <row r="11" spans="1:4">
      <c r="A11" s="824"/>
      <c r="B11" s="809" t="s">
        <v>1032</v>
      </c>
      <c r="C11" s="824"/>
      <c r="D11" s="836" t="s">
        <v>878</v>
      </c>
    </row>
    <row r="12" spans="1:4">
      <c r="A12" s="824"/>
      <c r="B12" s="809" t="s">
        <v>1033</v>
      </c>
      <c r="C12" s="824"/>
      <c r="D12" s="836" t="s">
        <v>879</v>
      </c>
    </row>
    <row r="13" spans="1:4">
      <c r="A13" s="824"/>
      <c r="B13" s="809" t="s">
        <v>1034</v>
      </c>
      <c r="C13" s="824"/>
      <c r="D13" s="836" t="s">
        <v>880</v>
      </c>
    </row>
    <row r="14" spans="1:4">
      <c r="A14" s="824"/>
      <c r="B14" s="809" t="s">
        <v>1035</v>
      </c>
      <c r="C14" s="824"/>
      <c r="D14" s="836" t="s">
        <v>881</v>
      </c>
    </row>
    <row r="15" spans="1:4">
      <c r="A15" s="824"/>
      <c r="B15" s="809" t="s">
        <v>1036</v>
      </c>
      <c r="C15" s="824"/>
      <c r="D15" s="836" t="s">
        <v>882</v>
      </c>
    </row>
    <row r="16" spans="1:4">
      <c r="A16" s="824"/>
      <c r="B16" s="809" t="s">
        <v>1037</v>
      </c>
      <c r="C16" s="824"/>
      <c r="D16" s="836" t="s">
        <v>883</v>
      </c>
    </row>
    <row r="17" spans="1:4">
      <c r="A17" s="824"/>
      <c r="B17" s="809" t="s">
        <v>1038</v>
      </c>
      <c r="C17" s="824"/>
      <c r="D17" s="837"/>
    </row>
    <row r="18" spans="1:4">
      <c r="A18" s="821"/>
      <c r="B18" s="849"/>
      <c r="D18" s="838"/>
    </row>
    <row r="19" spans="1:4">
      <c r="A19" s="823" t="s">
        <v>961</v>
      </c>
      <c r="B19" s="849"/>
      <c r="D19" s="836" t="s">
        <v>885</v>
      </c>
    </row>
    <row r="20" spans="1:4">
      <c r="A20" s="824"/>
      <c r="B20" s="809" t="s">
        <v>962</v>
      </c>
      <c r="C20" s="824"/>
      <c r="D20" s="836" t="s">
        <v>887</v>
      </c>
    </row>
    <row r="21" spans="1:4">
      <c r="A21" s="824"/>
      <c r="B21" s="809" t="s">
        <v>963</v>
      </c>
      <c r="C21" s="824"/>
      <c r="D21" s="836" t="s">
        <v>889</v>
      </c>
    </row>
    <row r="22" spans="1:4">
      <c r="A22" s="824"/>
      <c r="B22" s="809" t="s">
        <v>964</v>
      </c>
      <c r="C22" s="824"/>
      <c r="D22" s="836" t="s">
        <v>891</v>
      </c>
    </row>
    <row r="23" spans="1:4">
      <c r="A23" s="824"/>
      <c r="B23" s="809" t="s">
        <v>1039</v>
      </c>
      <c r="C23" s="824"/>
      <c r="D23" s="836" t="s">
        <v>892</v>
      </c>
    </row>
    <row r="24" spans="1:4">
      <c r="A24" s="824"/>
      <c r="B24" s="809" t="s">
        <v>965</v>
      </c>
      <c r="C24" s="824"/>
      <c r="D24" s="836" t="s">
        <v>893</v>
      </c>
    </row>
    <row r="25" spans="1:4">
      <c r="A25" s="824"/>
      <c r="B25" s="809" t="s">
        <v>966</v>
      </c>
      <c r="C25" s="824"/>
      <c r="D25" s="836" t="s">
        <v>894</v>
      </c>
    </row>
    <row r="26" spans="1:4">
      <c r="A26" s="824"/>
      <c r="B26" s="809" t="s">
        <v>967</v>
      </c>
      <c r="C26" s="824"/>
      <c r="D26" s="836" t="s">
        <v>895</v>
      </c>
    </row>
    <row r="27" spans="1:4">
      <c r="A27" s="824"/>
      <c r="B27" s="809" t="s">
        <v>968</v>
      </c>
      <c r="C27" s="824"/>
      <c r="D27" s="836" t="s">
        <v>896</v>
      </c>
    </row>
    <row r="28" spans="1:4">
      <c r="A28" s="824"/>
      <c r="B28" s="809" t="s">
        <v>969</v>
      </c>
      <c r="C28" s="824"/>
      <c r="D28" s="836" t="s">
        <v>897</v>
      </c>
    </row>
    <row r="29" spans="1:4">
      <c r="A29" s="824"/>
      <c r="B29" s="809" t="s">
        <v>970</v>
      </c>
      <c r="C29" s="824"/>
      <c r="D29" s="836" t="s">
        <v>898</v>
      </c>
    </row>
    <row r="30" spans="1:4">
      <c r="A30" s="824"/>
      <c r="B30" s="809" t="s">
        <v>971</v>
      </c>
      <c r="C30" s="824"/>
      <c r="D30" s="837"/>
    </row>
    <row r="31" spans="1:4">
      <c r="A31" s="821"/>
      <c r="B31" s="849"/>
      <c r="D31" s="838"/>
    </row>
    <row r="32" spans="1:4">
      <c r="A32" s="823" t="s">
        <v>972</v>
      </c>
      <c r="B32" s="849"/>
      <c r="D32" s="836" t="s">
        <v>901</v>
      </c>
    </row>
    <row r="33" spans="1:4">
      <c r="A33" s="824"/>
      <c r="B33" s="809" t="s">
        <v>973</v>
      </c>
      <c r="C33" s="824"/>
      <c r="D33" s="836" t="s">
        <v>903</v>
      </c>
    </row>
    <row r="34" spans="1:4">
      <c r="A34" s="824"/>
      <c r="B34" s="809" t="s">
        <v>974</v>
      </c>
      <c r="C34" s="824"/>
      <c r="D34" s="836" t="s">
        <v>905</v>
      </c>
    </row>
    <row r="35" spans="1:4">
      <c r="A35" s="824"/>
      <c r="B35" s="809" t="s">
        <v>975</v>
      </c>
      <c r="C35" s="824"/>
      <c r="D35" s="836" t="s">
        <v>907</v>
      </c>
    </row>
    <row r="36" spans="1:4">
      <c r="A36" s="824"/>
      <c r="B36" s="809" t="s">
        <v>976</v>
      </c>
      <c r="C36" s="824"/>
      <c r="D36" s="836" t="s">
        <v>909</v>
      </c>
    </row>
    <row r="37" spans="1:4">
      <c r="A37" s="824"/>
      <c r="B37" s="809" t="s">
        <v>977</v>
      </c>
      <c r="C37" s="824"/>
      <c r="D37" s="836" t="s">
        <v>911</v>
      </c>
    </row>
    <row r="38" spans="1:4">
      <c r="A38" s="824"/>
      <c r="B38" s="809" t="s">
        <v>978</v>
      </c>
      <c r="C38" s="824"/>
      <c r="D38" s="836" t="s">
        <v>913</v>
      </c>
    </row>
    <row r="39" spans="1:4">
      <c r="A39" s="824"/>
      <c r="B39" s="809" t="s">
        <v>979</v>
      </c>
      <c r="C39" s="824"/>
      <c r="D39" s="836" t="s">
        <v>915</v>
      </c>
    </row>
    <row r="40" spans="1:4">
      <c r="A40" s="824"/>
      <c r="B40" s="809" t="s">
        <v>980</v>
      </c>
      <c r="C40" s="824"/>
      <c r="D40" s="836" t="s">
        <v>917</v>
      </c>
    </row>
    <row r="41" spans="1:4">
      <c r="A41" s="824"/>
      <c r="B41" s="809" t="s">
        <v>981</v>
      </c>
      <c r="C41" s="824"/>
      <c r="D41" s="836" t="s">
        <v>919</v>
      </c>
    </row>
    <row r="42" spans="1:4">
      <c r="A42" s="824"/>
      <c r="B42" s="809" t="s">
        <v>982</v>
      </c>
      <c r="C42" s="824"/>
      <c r="D42" s="837"/>
    </row>
    <row r="43" spans="1:4">
      <c r="A43" s="821"/>
      <c r="B43" s="849"/>
      <c r="D43" s="838"/>
    </row>
    <row r="44" spans="1:4">
      <c r="A44" s="823" t="s">
        <v>983</v>
      </c>
      <c r="B44" s="849"/>
      <c r="D44" s="836" t="s">
        <v>922</v>
      </c>
    </row>
    <row r="45" spans="1:4">
      <c r="A45" s="824"/>
      <c r="B45" s="809" t="s">
        <v>984</v>
      </c>
      <c r="C45" s="824"/>
      <c r="D45" s="836" t="s">
        <v>924</v>
      </c>
    </row>
    <row r="46" spans="1:4">
      <c r="A46" s="824"/>
      <c r="B46" s="809" t="s">
        <v>985</v>
      </c>
      <c r="C46" s="824"/>
      <c r="D46" s="836" t="s">
        <v>926</v>
      </c>
    </row>
    <row r="47" spans="1:4">
      <c r="A47" s="824"/>
      <c r="B47" s="809" t="s">
        <v>986</v>
      </c>
      <c r="C47" s="824"/>
      <c r="D47" s="836" t="s">
        <v>928</v>
      </c>
    </row>
    <row r="48" spans="1:4">
      <c r="A48" s="824"/>
      <c r="B48" s="809" t="s">
        <v>987</v>
      </c>
      <c r="C48" s="824"/>
      <c r="D48" s="836" t="s">
        <v>930</v>
      </c>
    </row>
    <row r="49" spans="1:4">
      <c r="A49" s="824"/>
      <c r="B49" s="809" t="s">
        <v>988</v>
      </c>
      <c r="C49" s="824"/>
      <c r="D49" s="836" t="s">
        <v>932</v>
      </c>
    </row>
    <row r="50" spans="1:4">
      <c r="A50" s="824"/>
      <c r="B50" s="809" t="s">
        <v>989</v>
      </c>
      <c r="C50" s="824"/>
      <c r="D50" s="836" t="s">
        <v>934</v>
      </c>
    </row>
    <row r="51" spans="1:4">
      <c r="A51" s="824"/>
      <c r="B51" s="809" t="s">
        <v>990</v>
      </c>
      <c r="C51" s="824"/>
      <c r="D51" s="836" t="s">
        <v>936</v>
      </c>
    </row>
    <row r="52" spans="1:4">
      <c r="A52" s="824"/>
      <c r="B52" s="809" t="s">
        <v>991</v>
      </c>
      <c r="C52" s="824"/>
      <c r="D52" s="836" t="s">
        <v>938</v>
      </c>
    </row>
    <row r="53" spans="1:4">
      <c r="A53" s="824"/>
      <c r="B53" s="809" t="s">
        <v>992</v>
      </c>
      <c r="C53" s="824"/>
      <c r="D53" s="836" t="s">
        <v>940</v>
      </c>
    </row>
    <row r="54" spans="1:4">
      <c r="A54" s="824"/>
      <c r="B54" s="809" t="s">
        <v>993</v>
      </c>
      <c r="C54" s="824"/>
      <c r="D54" s="836" t="s">
        <v>942</v>
      </c>
    </row>
    <row r="55" spans="1:4">
      <c r="A55" s="824"/>
      <c r="B55" s="809" t="s">
        <v>994</v>
      </c>
      <c r="C55" s="824"/>
      <c r="D55" s="836" t="s">
        <v>944</v>
      </c>
    </row>
    <row r="56" spans="1:4">
      <c r="A56" s="824"/>
      <c r="B56" s="809" t="s">
        <v>995</v>
      </c>
      <c r="C56" s="824"/>
      <c r="D56" s="836" t="s">
        <v>946</v>
      </c>
    </row>
    <row r="57" spans="1:4">
      <c r="A57" s="824"/>
      <c r="B57" s="809" t="s">
        <v>996</v>
      </c>
      <c r="C57" s="824"/>
      <c r="D57" s="836" t="s">
        <v>948</v>
      </c>
    </row>
    <row r="58" spans="1:4">
      <c r="A58" s="824"/>
      <c r="B58" s="809" t="s">
        <v>997</v>
      </c>
      <c r="C58" s="824"/>
      <c r="D58" s="836" t="s">
        <v>950</v>
      </c>
    </row>
    <row r="59" spans="1:4">
      <c r="A59" s="824"/>
      <c r="B59" s="809" t="s">
        <v>998</v>
      </c>
      <c r="C59" s="824"/>
      <c r="D59" s="836" t="s">
        <v>952</v>
      </c>
    </row>
    <row r="60" spans="1:4">
      <c r="A60" s="824"/>
      <c r="B60" s="809" t="s">
        <v>999</v>
      </c>
      <c r="C60" s="824"/>
    </row>
    <row r="61" spans="1:4">
      <c r="A61" s="821"/>
    </row>
    <row r="62" spans="1:4">
      <c r="A62" s="821"/>
    </row>
    <row r="63" spans="1:4">
      <c r="B63" s="847" t="s">
        <v>1000</v>
      </c>
      <c r="C63" s="821"/>
    </row>
    <row r="64" spans="1:4">
      <c r="A64" s="821"/>
    </row>
    <row r="65" spans="2:3">
      <c r="B65" s="848" t="s">
        <v>1001</v>
      </c>
      <c r="C65" s="826"/>
    </row>
  </sheetData>
  <mergeCells count="1">
    <mergeCell ref="A1:D1"/>
  </mergeCells>
  <hyperlinks>
    <hyperlink ref="D8" location="'1.1'!Área_de_impresión" display="1.1 "/>
    <hyperlink ref="D9" location="'1.2'!Área_de_impresión" display="1.2 "/>
    <hyperlink ref="D10" location="'1.3'!Área_de_impresión" display="1.3 "/>
    <hyperlink ref="D11" location="'1.4'!Área_de_impresión" display="1.4 "/>
    <hyperlink ref="D12" location="'1.5'!Área_de_impresión" display="1.5 "/>
    <hyperlink ref="D13" location="'1.6'!Área_de_impresión" display="1.6 "/>
    <hyperlink ref="D14" location="'1.7'!Área_de_impresión" display="1.7 "/>
    <hyperlink ref="D15" location="'1.8'!Área_de_impresión" display="1.8 "/>
    <hyperlink ref="D16" location="'1.9'!Área_de_impresión" display="1.9 "/>
    <hyperlink ref="D19" location="'2.1'!Área_de_impresión" display="2.1 "/>
    <hyperlink ref="D28" location="'2.10'!Área_de_impresión" display="2.10 "/>
    <hyperlink ref="D20" location="'2.2'!Área_de_impresión" display="2.2 "/>
    <hyperlink ref="D29" location="'2.11'!Área_de_impresión" display="2.11 "/>
    <hyperlink ref="D21" location="'2.3'!Área_de_impresión" display="2.3 "/>
    <hyperlink ref="D22" location="'2.4'!Área_de_impresión" display="2.4 "/>
    <hyperlink ref="D23" location="'2.5'!Área_de_impresión" display="2.5 "/>
    <hyperlink ref="D24" location="'2.6'!Área_de_impresión" display="2.6 "/>
    <hyperlink ref="D25" location="'2.7'!Área_de_impresión" display="2.7 "/>
    <hyperlink ref="D26" location="'2.8'!Área_de_impresión" display="2.8 "/>
    <hyperlink ref="D27" location="'2.9'!Área_de_impresión" display="2.9 "/>
    <hyperlink ref="D32" location="'3.1-2'!Área_de_impresión" display="3.1 "/>
    <hyperlink ref="D36" location="'3.5-6'!Área_de_impresión" display="3.5 "/>
    <hyperlink ref="D37" location="'3.5-6'!Área_de_impresión" display="3.6 "/>
    <hyperlink ref="D38" location="'3.7-8'!Área_de_impresión" display="3.7 "/>
    <hyperlink ref="D39" location="'3.7-8'!Área_de_impresión" display="3.8 "/>
    <hyperlink ref="D40" location="'3.9-10'!Área_de_impresión" display="3.9 "/>
    <hyperlink ref="D41" location="'3.9-10'!Área_de_impresión" display="3.10 "/>
    <hyperlink ref="D33" location="'3.1-2'!Área_de_impresión" display="3.2 "/>
    <hyperlink ref="D34" location="'3.3-4'!Área_de_impresión" display="3.3 "/>
    <hyperlink ref="D35" location="'3.3-4'!Área_de_impresión" display="3.4 "/>
    <hyperlink ref="D44" location="'4.1'!Área_de_impresión" display="4.1 "/>
    <hyperlink ref="D45" location="'4.2'!Área_de_impresión" display="4.2 "/>
    <hyperlink ref="D46" location="'4.3-4'!Área_de_impresión" display="4.3 "/>
    <hyperlink ref="D47" location="'4.3-4'!Área_de_impresión" display="4.4 "/>
    <hyperlink ref="D48" location="'4.5'!Área_de_impresión" display="4.5 "/>
    <hyperlink ref="D49" location="'4.6'!Área_de_impresión" display="4.6 "/>
    <hyperlink ref="D50" location="'4.7'!Área_de_impresión" display="4.7 "/>
    <hyperlink ref="D51" location="'4.8'!Área_de_impresión" display="4.8 "/>
    <hyperlink ref="D53" location="'4.10'!Área_de_impresión" display="4.10"/>
    <hyperlink ref="D54" location="'4.11'!Área_de_impresión" display="4.11 "/>
    <hyperlink ref="D52" location="'4.9'!Área_de_impresión" display="4.9 "/>
    <hyperlink ref="D55" location="'4.12'!Área_de_impresión" display="4.12 "/>
    <hyperlink ref="D56" location="'4.13'!Área_de_impresión" display="4.13 "/>
    <hyperlink ref="D57" location="'4.14'!Área_de_impresión" display="4.14 "/>
    <hyperlink ref="D58" location="'4.15-16'!Área_de_impresión" display="4.15 "/>
    <hyperlink ref="D59" location="'4.15-16'!Área_de_impresión" display="4.16 "/>
    <hyperlink ref="B63" location="Referencias!Área_de_impresión" display="BIBLIOGRAPHIC REFERENCES "/>
    <hyperlink ref="B65" location="Direcciones!Área_de_impresión" display="USEFUL URL’S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7"/>
  <sheetViews>
    <sheetView showGridLines="0" topLeftCell="A19" workbookViewId="0">
      <selection activeCell="T1" sqref="T1"/>
    </sheetView>
  </sheetViews>
  <sheetFormatPr baseColWidth="10" defaultColWidth="11.42578125" defaultRowHeight="12"/>
  <cols>
    <col min="1" max="20" width="8.7109375" style="74" customWidth="1"/>
    <col min="21" max="23" width="8" style="74" customWidth="1"/>
    <col min="24" max="256" width="11.42578125" style="74"/>
    <col min="257" max="276" width="8.7109375" style="74" customWidth="1"/>
    <col min="277" max="279" width="8" style="74" customWidth="1"/>
    <col min="280" max="512" width="11.42578125" style="74"/>
    <col min="513" max="532" width="8.7109375" style="74" customWidth="1"/>
    <col min="533" max="535" width="8" style="74" customWidth="1"/>
    <col min="536" max="768" width="11.42578125" style="74"/>
    <col min="769" max="788" width="8.7109375" style="74" customWidth="1"/>
    <col min="789" max="791" width="8" style="74" customWidth="1"/>
    <col min="792" max="1024" width="11.42578125" style="74"/>
    <col min="1025" max="1044" width="8.7109375" style="74" customWidth="1"/>
    <col min="1045" max="1047" width="8" style="74" customWidth="1"/>
    <col min="1048" max="1280" width="11.42578125" style="74"/>
    <col min="1281" max="1300" width="8.7109375" style="74" customWidth="1"/>
    <col min="1301" max="1303" width="8" style="74" customWidth="1"/>
    <col min="1304" max="1536" width="11.42578125" style="74"/>
    <col min="1537" max="1556" width="8.7109375" style="74" customWidth="1"/>
    <col min="1557" max="1559" width="8" style="74" customWidth="1"/>
    <col min="1560" max="1792" width="11.42578125" style="74"/>
    <col min="1793" max="1812" width="8.7109375" style="74" customWidth="1"/>
    <col min="1813" max="1815" width="8" style="74" customWidth="1"/>
    <col min="1816" max="2048" width="11.42578125" style="74"/>
    <col min="2049" max="2068" width="8.7109375" style="74" customWidth="1"/>
    <col min="2069" max="2071" width="8" style="74" customWidth="1"/>
    <col min="2072" max="2304" width="11.42578125" style="74"/>
    <col min="2305" max="2324" width="8.7109375" style="74" customWidth="1"/>
    <col min="2325" max="2327" width="8" style="74" customWidth="1"/>
    <col min="2328" max="2560" width="11.42578125" style="74"/>
    <col min="2561" max="2580" width="8.7109375" style="74" customWidth="1"/>
    <col min="2581" max="2583" width="8" style="74" customWidth="1"/>
    <col min="2584" max="2816" width="11.42578125" style="74"/>
    <col min="2817" max="2836" width="8.7109375" style="74" customWidth="1"/>
    <col min="2837" max="2839" width="8" style="74" customWidth="1"/>
    <col min="2840" max="3072" width="11.42578125" style="74"/>
    <col min="3073" max="3092" width="8.7109375" style="74" customWidth="1"/>
    <col min="3093" max="3095" width="8" style="74" customWidth="1"/>
    <col min="3096" max="3328" width="11.42578125" style="74"/>
    <col min="3329" max="3348" width="8.7109375" style="74" customWidth="1"/>
    <col min="3349" max="3351" width="8" style="74" customWidth="1"/>
    <col min="3352" max="3584" width="11.42578125" style="74"/>
    <col min="3585" max="3604" width="8.7109375" style="74" customWidth="1"/>
    <col min="3605" max="3607" width="8" style="74" customWidth="1"/>
    <col min="3608" max="3840" width="11.42578125" style="74"/>
    <col min="3841" max="3860" width="8.7109375" style="74" customWidth="1"/>
    <col min="3861" max="3863" width="8" style="74" customWidth="1"/>
    <col min="3864" max="4096" width="11.42578125" style="74"/>
    <col min="4097" max="4116" width="8.7109375" style="74" customWidth="1"/>
    <col min="4117" max="4119" width="8" style="74" customWidth="1"/>
    <col min="4120" max="4352" width="11.42578125" style="74"/>
    <col min="4353" max="4372" width="8.7109375" style="74" customWidth="1"/>
    <col min="4373" max="4375" width="8" style="74" customWidth="1"/>
    <col min="4376" max="4608" width="11.42578125" style="74"/>
    <col min="4609" max="4628" width="8.7109375" style="74" customWidth="1"/>
    <col min="4629" max="4631" width="8" style="74" customWidth="1"/>
    <col min="4632" max="4864" width="11.42578125" style="74"/>
    <col min="4865" max="4884" width="8.7109375" style="74" customWidth="1"/>
    <col min="4885" max="4887" width="8" style="74" customWidth="1"/>
    <col min="4888" max="5120" width="11.42578125" style="74"/>
    <col min="5121" max="5140" width="8.7109375" style="74" customWidth="1"/>
    <col min="5141" max="5143" width="8" style="74" customWidth="1"/>
    <col min="5144" max="5376" width="11.42578125" style="74"/>
    <col min="5377" max="5396" width="8.7109375" style="74" customWidth="1"/>
    <col min="5397" max="5399" width="8" style="74" customWidth="1"/>
    <col min="5400" max="5632" width="11.42578125" style="74"/>
    <col min="5633" max="5652" width="8.7109375" style="74" customWidth="1"/>
    <col min="5653" max="5655" width="8" style="74" customWidth="1"/>
    <col min="5656" max="5888" width="11.42578125" style="74"/>
    <col min="5889" max="5908" width="8.7109375" style="74" customWidth="1"/>
    <col min="5909" max="5911" width="8" style="74" customWidth="1"/>
    <col min="5912" max="6144" width="11.42578125" style="74"/>
    <col min="6145" max="6164" width="8.7109375" style="74" customWidth="1"/>
    <col min="6165" max="6167" width="8" style="74" customWidth="1"/>
    <col min="6168" max="6400" width="11.42578125" style="74"/>
    <col min="6401" max="6420" width="8.7109375" style="74" customWidth="1"/>
    <col min="6421" max="6423" width="8" style="74" customWidth="1"/>
    <col min="6424" max="6656" width="11.42578125" style="74"/>
    <col min="6657" max="6676" width="8.7109375" style="74" customWidth="1"/>
    <col min="6677" max="6679" width="8" style="74" customWidth="1"/>
    <col min="6680" max="6912" width="11.42578125" style="74"/>
    <col min="6913" max="6932" width="8.7109375" style="74" customWidth="1"/>
    <col min="6933" max="6935" width="8" style="74" customWidth="1"/>
    <col min="6936" max="7168" width="11.42578125" style="74"/>
    <col min="7169" max="7188" width="8.7109375" style="74" customWidth="1"/>
    <col min="7189" max="7191" width="8" style="74" customWidth="1"/>
    <col min="7192" max="7424" width="11.42578125" style="74"/>
    <col min="7425" max="7444" width="8.7109375" style="74" customWidth="1"/>
    <col min="7445" max="7447" width="8" style="74" customWidth="1"/>
    <col min="7448" max="7680" width="11.42578125" style="74"/>
    <col min="7681" max="7700" width="8.7109375" style="74" customWidth="1"/>
    <col min="7701" max="7703" width="8" style="74" customWidth="1"/>
    <col min="7704" max="7936" width="11.42578125" style="74"/>
    <col min="7937" max="7956" width="8.7109375" style="74" customWidth="1"/>
    <col min="7957" max="7959" width="8" style="74" customWidth="1"/>
    <col min="7960" max="8192" width="11.42578125" style="74"/>
    <col min="8193" max="8212" width="8.7109375" style="74" customWidth="1"/>
    <col min="8213" max="8215" width="8" style="74" customWidth="1"/>
    <col min="8216" max="8448" width="11.42578125" style="74"/>
    <col min="8449" max="8468" width="8.7109375" style="74" customWidth="1"/>
    <col min="8469" max="8471" width="8" style="74" customWidth="1"/>
    <col min="8472" max="8704" width="11.42578125" style="74"/>
    <col min="8705" max="8724" width="8.7109375" style="74" customWidth="1"/>
    <col min="8725" max="8727" width="8" style="74" customWidth="1"/>
    <col min="8728" max="8960" width="11.42578125" style="74"/>
    <col min="8961" max="8980" width="8.7109375" style="74" customWidth="1"/>
    <col min="8981" max="8983" width="8" style="74" customWidth="1"/>
    <col min="8984" max="9216" width="11.42578125" style="74"/>
    <col min="9217" max="9236" width="8.7109375" style="74" customWidth="1"/>
    <col min="9237" max="9239" width="8" style="74" customWidth="1"/>
    <col min="9240" max="9472" width="11.42578125" style="74"/>
    <col min="9473" max="9492" width="8.7109375" style="74" customWidth="1"/>
    <col min="9493" max="9495" width="8" style="74" customWidth="1"/>
    <col min="9496" max="9728" width="11.42578125" style="74"/>
    <col min="9729" max="9748" width="8.7109375" style="74" customWidth="1"/>
    <col min="9749" max="9751" width="8" style="74" customWidth="1"/>
    <col min="9752" max="9984" width="11.42578125" style="74"/>
    <col min="9985" max="10004" width="8.7109375" style="74" customWidth="1"/>
    <col min="10005" max="10007" width="8" style="74" customWidth="1"/>
    <col min="10008" max="10240" width="11.42578125" style="74"/>
    <col min="10241" max="10260" width="8.7109375" style="74" customWidth="1"/>
    <col min="10261" max="10263" width="8" style="74" customWidth="1"/>
    <col min="10264" max="10496" width="11.42578125" style="74"/>
    <col min="10497" max="10516" width="8.7109375" style="74" customWidth="1"/>
    <col min="10517" max="10519" width="8" style="74" customWidth="1"/>
    <col min="10520" max="10752" width="11.42578125" style="74"/>
    <col min="10753" max="10772" width="8.7109375" style="74" customWidth="1"/>
    <col min="10773" max="10775" width="8" style="74" customWidth="1"/>
    <col min="10776" max="11008" width="11.42578125" style="74"/>
    <col min="11009" max="11028" width="8.7109375" style="74" customWidth="1"/>
    <col min="11029" max="11031" width="8" style="74" customWidth="1"/>
    <col min="11032" max="11264" width="11.42578125" style="74"/>
    <col min="11265" max="11284" width="8.7109375" style="74" customWidth="1"/>
    <col min="11285" max="11287" width="8" style="74" customWidth="1"/>
    <col min="11288" max="11520" width="11.42578125" style="74"/>
    <col min="11521" max="11540" width="8.7109375" style="74" customWidth="1"/>
    <col min="11541" max="11543" width="8" style="74" customWidth="1"/>
    <col min="11544" max="11776" width="11.42578125" style="74"/>
    <col min="11777" max="11796" width="8.7109375" style="74" customWidth="1"/>
    <col min="11797" max="11799" width="8" style="74" customWidth="1"/>
    <col min="11800" max="12032" width="11.42578125" style="74"/>
    <col min="12033" max="12052" width="8.7109375" style="74" customWidth="1"/>
    <col min="12053" max="12055" width="8" style="74" customWidth="1"/>
    <col min="12056" max="12288" width="11.42578125" style="74"/>
    <col min="12289" max="12308" width="8.7109375" style="74" customWidth="1"/>
    <col min="12309" max="12311" width="8" style="74" customWidth="1"/>
    <col min="12312" max="12544" width="11.42578125" style="74"/>
    <col min="12545" max="12564" width="8.7109375" style="74" customWidth="1"/>
    <col min="12565" max="12567" width="8" style="74" customWidth="1"/>
    <col min="12568" max="12800" width="11.42578125" style="74"/>
    <col min="12801" max="12820" width="8.7109375" style="74" customWidth="1"/>
    <col min="12821" max="12823" width="8" style="74" customWidth="1"/>
    <col min="12824" max="13056" width="11.42578125" style="74"/>
    <col min="13057" max="13076" width="8.7109375" style="74" customWidth="1"/>
    <col min="13077" max="13079" width="8" style="74" customWidth="1"/>
    <col min="13080" max="13312" width="11.42578125" style="74"/>
    <col min="13313" max="13332" width="8.7109375" style="74" customWidth="1"/>
    <col min="13333" max="13335" width="8" style="74" customWidth="1"/>
    <col min="13336" max="13568" width="11.42578125" style="74"/>
    <col min="13569" max="13588" width="8.7109375" style="74" customWidth="1"/>
    <col min="13589" max="13591" width="8" style="74" customWidth="1"/>
    <col min="13592" max="13824" width="11.42578125" style="74"/>
    <col min="13825" max="13844" width="8.7109375" style="74" customWidth="1"/>
    <col min="13845" max="13847" width="8" style="74" customWidth="1"/>
    <col min="13848" max="14080" width="11.42578125" style="74"/>
    <col min="14081" max="14100" width="8.7109375" style="74" customWidth="1"/>
    <col min="14101" max="14103" width="8" style="74" customWidth="1"/>
    <col min="14104" max="14336" width="11.42578125" style="74"/>
    <col min="14337" max="14356" width="8.7109375" style="74" customWidth="1"/>
    <col min="14357" max="14359" width="8" style="74" customWidth="1"/>
    <col min="14360" max="14592" width="11.42578125" style="74"/>
    <col min="14593" max="14612" width="8.7109375" style="74" customWidth="1"/>
    <col min="14613" max="14615" width="8" style="74" customWidth="1"/>
    <col min="14616" max="14848" width="11.42578125" style="74"/>
    <col min="14849" max="14868" width="8.7109375" style="74" customWidth="1"/>
    <col min="14869" max="14871" width="8" style="74" customWidth="1"/>
    <col min="14872" max="15104" width="11.42578125" style="74"/>
    <col min="15105" max="15124" width="8.7109375" style="74" customWidth="1"/>
    <col min="15125" max="15127" width="8" style="74" customWidth="1"/>
    <col min="15128" max="15360" width="11.42578125" style="74"/>
    <col min="15361" max="15380" width="8.7109375" style="74" customWidth="1"/>
    <col min="15381" max="15383" width="8" style="74" customWidth="1"/>
    <col min="15384" max="15616" width="11.42578125" style="74"/>
    <col min="15617" max="15636" width="8.7109375" style="74" customWidth="1"/>
    <col min="15637" max="15639" width="8" style="74" customWidth="1"/>
    <col min="15640" max="15872" width="11.42578125" style="74"/>
    <col min="15873" max="15892" width="8.7109375" style="74" customWidth="1"/>
    <col min="15893" max="15895" width="8" style="74" customWidth="1"/>
    <col min="15896" max="16128" width="11.42578125" style="74"/>
    <col min="16129" max="16148" width="8.7109375" style="74" customWidth="1"/>
    <col min="16149" max="16151" width="8" style="74" customWidth="1"/>
    <col min="16152" max="16384" width="11.42578125" style="74"/>
  </cols>
  <sheetData>
    <row r="1" spans="1:22" ht="12.75" customHeight="1">
      <c r="A1" s="594" t="s">
        <v>808</v>
      </c>
      <c r="T1" s="835" t="s">
        <v>1002</v>
      </c>
    </row>
    <row r="2" spans="1:22" s="122" customFormat="1" ht="21.75" customHeight="1">
      <c r="A2" s="896" t="s">
        <v>809</v>
      </c>
      <c r="B2" s="896"/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  <c r="S2" s="896"/>
      <c r="T2" s="896"/>
      <c r="U2" s="697"/>
      <c r="V2" s="697"/>
    </row>
    <row r="3" spans="1:22" s="595" customFormat="1" ht="18" customHeight="1">
      <c r="A3" s="961" t="s">
        <v>646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698"/>
      <c r="V3" s="698"/>
    </row>
    <row r="4" spans="1:22" ht="15.75" customHeight="1">
      <c r="A4" s="962" t="s">
        <v>788</v>
      </c>
      <c r="B4" s="962"/>
      <c r="C4" s="962"/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  <c r="O4" s="962"/>
      <c r="P4" s="962"/>
      <c r="Q4" s="962"/>
      <c r="R4" s="962"/>
      <c r="S4" s="962"/>
      <c r="T4" s="962"/>
      <c r="U4" s="699"/>
      <c r="V4" s="699"/>
    </row>
    <row r="5" spans="1:22" s="94" customFormat="1" ht="15.75" customHeight="1">
      <c r="A5" s="609"/>
      <c r="B5" s="611"/>
      <c r="C5" s="611"/>
      <c r="D5" s="611"/>
      <c r="E5" s="611"/>
      <c r="F5" s="611"/>
      <c r="G5" s="611"/>
      <c r="H5" s="611"/>
      <c r="I5" s="611"/>
      <c r="J5" s="611"/>
      <c r="K5" s="611"/>
      <c r="L5" s="611"/>
      <c r="M5" s="611"/>
      <c r="N5" s="611"/>
      <c r="O5" s="611"/>
      <c r="P5" s="612"/>
      <c r="Q5" s="613"/>
      <c r="R5" s="613"/>
      <c r="S5" s="613" t="s">
        <v>789</v>
      </c>
      <c r="T5" s="98" t="s">
        <v>789</v>
      </c>
    </row>
    <row r="6" spans="1:22" s="163" customFormat="1" ht="15.75" customHeight="1">
      <c r="A6" s="614"/>
      <c r="B6" s="700"/>
      <c r="C6" s="902" t="s">
        <v>790</v>
      </c>
      <c r="D6" s="902"/>
      <c r="E6" s="902"/>
      <c r="F6" s="902"/>
      <c r="G6" s="902"/>
      <c r="H6" s="902"/>
      <c r="I6" s="902"/>
      <c r="J6" s="902"/>
      <c r="K6" s="902"/>
      <c r="L6" s="902"/>
      <c r="M6" s="902"/>
      <c r="N6" s="902"/>
      <c r="O6" s="902"/>
      <c r="P6" s="902"/>
      <c r="Q6" s="902"/>
      <c r="R6" s="902"/>
      <c r="S6" s="902"/>
      <c r="T6" s="615"/>
    </row>
    <row r="7" spans="1:22" s="94" customFormat="1" ht="13.5" customHeight="1">
      <c r="A7" s="73"/>
      <c r="B7" s="618" t="s">
        <v>666</v>
      </c>
      <c r="C7" s="658" t="s">
        <v>667</v>
      </c>
      <c r="D7" s="618" t="s">
        <v>668</v>
      </c>
      <c r="E7" s="658" t="s">
        <v>776</v>
      </c>
      <c r="F7" s="618" t="s">
        <v>810</v>
      </c>
      <c r="G7" s="618" t="s">
        <v>717</v>
      </c>
      <c r="H7" s="618" t="s">
        <v>791</v>
      </c>
      <c r="I7" s="618" t="s">
        <v>778</v>
      </c>
      <c r="J7" s="618" t="s">
        <v>688</v>
      </c>
      <c r="K7" s="618" t="s">
        <v>672</v>
      </c>
      <c r="L7" s="618" t="s">
        <v>792</v>
      </c>
      <c r="M7" s="618" t="s">
        <v>720</v>
      </c>
      <c r="N7" s="618" t="s">
        <v>674</v>
      </c>
      <c r="O7" s="618" t="s">
        <v>782</v>
      </c>
      <c r="P7" s="618" t="s">
        <v>675</v>
      </c>
      <c r="Q7" s="618" t="s">
        <v>783</v>
      </c>
      <c r="R7" s="618" t="s">
        <v>676</v>
      </c>
      <c r="S7" s="658" t="s">
        <v>693</v>
      </c>
      <c r="T7" s="658" t="s">
        <v>811</v>
      </c>
      <c r="U7" s="163"/>
    </row>
    <row r="8" spans="1:22" s="94" customFormat="1" ht="14.25" customHeight="1">
      <c r="A8" s="600" t="s">
        <v>665</v>
      </c>
      <c r="B8" s="689">
        <v>325.72806841666664</v>
      </c>
      <c r="C8" s="701">
        <v>325.57469861904764</v>
      </c>
      <c r="D8" s="689">
        <v>331.70768599999997</v>
      </c>
      <c r="E8" s="689">
        <v>335.02509444736842</v>
      </c>
      <c r="F8" s="689">
        <v>337.35820480000001</v>
      </c>
      <c r="G8" s="689"/>
      <c r="H8" s="689"/>
      <c r="I8" s="689">
        <v>338.44263044444438</v>
      </c>
      <c r="J8" s="689"/>
      <c r="K8" s="689">
        <v>350.50394449999999</v>
      </c>
      <c r="L8" s="689">
        <v>343.80411674999999</v>
      </c>
      <c r="M8" s="689"/>
      <c r="N8" s="689"/>
      <c r="O8" s="689"/>
      <c r="P8" s="689"/>
      <c r="Q8" s="689"/>
      <c r="R8" s="689"/>
      <c r="S8" s="689"/>
      <c r="T8" s="689"/>
    </row>
    <row r="9" spans="1:22" s="94" customFormat="1" ht="15" customHeight="1">
      <c r="A9" s="3" t="s">
        <v>666</v>
      </c>
      <c r="B9" s="689"/>
      <c r="C9" s="689">
        <v>325.66511236363635</v>
      </c>
      <c r="D9" s="689">
        <v>329.72776275000001</v>
      </c>
      <c r="E9" s="689">
        <v>329.65526258333335</v>
      </c>
      <c r="F9" s="689">
        <v>334.2980675</v>
      </c>
      <c r="G9" s="689">
        <v>325.36522475000004</v>
      </c>
      <c r="H9" s="689"/>
      <c r="I9" s="689">
        <v>332.7852838666667</v>
      </c>
      <c r="J9" s="689"/>
      <c r="K9" s="689">
        <v>350.34654</v>
      </c>
      <c r="L9" s="689">
        <v>340.88604196666677</v>
      </c>
      <c r="M9" s="689"/>
      <c r="N9" s="689"/>
      <c r="O9" s="689"/>
      <c r="P9" s="689"/>
      <c r="Q9" s="689"/>
      <c r="R9" s="689"/>
      <c r="S9" s="689"/>
      <c r="T9" s="689"/>
    </row>
    <row r="10" spans="1:22" s="94" customFormat="1" ht="15" customHeight="1">
      <c r="A10" s="3" t="s">
        <v>667</v>
      </c>
      <c r="B10" s="689"/>
      <c r="C10" s="689"/>
      <c r="D10" s="689">
        <v>341.21268338461539</v>
      </c>
      <c r="E10" s="689"/>
      <c r="F10" s="689"/>
      <c r="G10" s="689">
        <v>342.66360785714289</v>
      </c>
      <c r="H10" s="689">
        <v>337.35012949999998</v>
      </c>
      <c r="I10" s="689">
        <v>338.90467928571428</v>
      </c>
      <c r="J10" s="689"/>
      <c r="K10" s="689">
        <v>334.23020600000001</v>
      </c>
      <c r="L10" s="689">
        <v>344.28617582142857</v>
      </c>
      <c r="M10" s="689"/>
      <c r="N10" s="689"/>
      <c r="O10" s="689"/>
      <c r="P10" s="689"/>
      <c r="Q10" s="689"/>
      <c r="R10" s="689"/>
      <c r="S10" s="689"/>
      <c r="T10" s="689"/>
    </row>
    <row r="11" spans="1:22" s="94" customFormat="1" ht="15" customHeight="1">
      <c r="A11" s="3" t="s">
        <v>668</v>
      </c>
      <c r="B11" s="689"/>
      <c r="C11" s="689"/>
      <c r="D11" s="689"/>
      <c r="E11" s="689"/>
      <c r="F11" s="689"/>
      <c r="G11" s="689">
        <v>325.24071364285709</v>
      </c>
      <c r="H11" s="689">
        <v>321.76707685714285</v>
      </c>
      <c r="I11" s="689">
        <v>328.01555561538464</v>
      </c>
      <c r="J11" s="689">
        <v>326.84233271428565</v>
      </c>
      <c r="K11" s="689">
        <v>332.64851585714285</v>
      </c>
      <c r="L11" s="689">
        <v>334.06029036842102</v>
      </c>
      <c r="M11" s="689"/>
      <c r="N11" s="689"/>
      <c r="O11" s="689">
        <v>340.49242383333331</v>
      </c>
      <c r="P11" s="689"/>
      <c r="Q11" s="689"/>
      <c r="R11" s="689"/>
      <c r="S11" s="689"/>
      <c r="T11" s="689"/>
    </row>
    <row r="12" spans="1:22" s="94" customFormat="1" ht="15" customHeight="1">
      <c r="A12" s="3" t="s">
        <v>669</v>
      </c>
      <c r="B12" s="689"/>
      <c r="C12" s="628"/>
      <c r="D12" s="628"/>
      <c r="E12" s="628"/>
      <c r="F12" s="628">
        <v>343.27531481818181</v>
      </c>
      <c r="G12" s="628"/>
      <c r="H12" s="689">
        <v>311.58027650000002</v>
      </c>
      <c r="I12" s="689">
        <v>315.23121800000001</v>
      </c>
      <c r="J12" s="689">
        <v>314.23380953333333</v>
      </c>
      <c r="K12" s="689">
        <v>322.94608399999998</v>
      </c>
      <c r="L12" s="689">
        <v>323.1197176</v>
      </c>
      <c r="M12" s="689">
        <v>323.59241975000003</v>
      </c>
      <c r="N12" s="689">
        <v>332.942725</v>
      </c>
      <c r="O12" s="689">
        <v>338.16756844999998</v>
      </c>
      <c r="P12" s="689"/>
      <c r="Q12" s="689"/>
      <c r="R12" s="689"/>
      <c r="S12" s="689"/>
      <c r="T12" s="689"/>
    </row>
    <row r="13" spans="1:22" s="94" customFormat="1" ht="15" customHeight="1">
      <c r="A13" s="3" t="s">
        <v>670</v>
      </c>
      <c r="B13" s="689"/>
      <c r="C13" s="628">
        <v>330.85348090909088</v>
      </c>
      <c r="D13" s="628"/>
      <c r="E13" s="628">
        <v>325.63165624999999</v>
      </c>
      <c r="F13" s="628">
        <v>339.21749384090913</v>
      </c>
      <c r="G13" s="628"/>
      <c r="H13" s="689"/>
      <c r="I13" s="689"/>
      <c r="J13" s="689">
        <v>311.3795313846154</v>
      </c>
      <c r="K13" s="689">
        <v>310.15590160000005</v>
      </c>
      <c r="L13" s="689">
        <v>322.31606214285711</v>
      </c>
      <c r="M13" s="689">
        <v>313.7438356923077</v>
      </c>
      <c r="N13" s="689">
        <v>319.09135200000003</v>
      </c>
      <c r="O13" s="689">
        <v>329.26674305263157</v>
      </c>
      <c r="P13" s="689"/>
      <c r="Q13" s="689"/>
      <c r="R13" s="689"/>
      <c r="S13" s="689">
        <v>330.01385986666662</v>
      </c>
      <c r="T13" s="689">
        <v>332.39797790909091</v>
      </c>
    </row>
    <row r="14" spans="1:22" s="94" customFormat="1" ht="15" customHeight="1">
      <c r="A14" s="3" t="s">
        <v>695</v>
      </c>
      <c r="B14" s="628">
        <v>307.00854270000002</v>
      </c>
      <c r="C14" s="628">
        <v>314.46262619999993</v>
      </c>
      <c r="D14" s="628"/>
      <c r="E14" s="628">
        <v>323.29709800000001</v>
      </c>
      <c r="F14" s="628">
        <v>315.60663598076923</v>
      </c>
      <c r="G14" s="628"/>
      <c r="H14" s="689"/>
      <c r="I14" s="689"/>
      <c r="J14" s="689"/>
      <c r="K14" s="689">
        <v>289.42052216666667</v>
      </c>
      <c r="L14" s="689"/>
      <c r="M14" s="689">
        <v>295.27360669565218</v>
      </c>
      <c r="N14" s="689">
        <v>303.08112717391299</v>
      </c>
      <c r="O14" s="689">
        <v>307.60621140000001</v>
      </c>
      <c r="P14" s="689"/>
      <c r="Q14" s="689">
        <v>305.63723049999999</v>
      </c>
      <c r="R14" s="689"/>
      <c r="S14" s="689">
        <v>314.00551073913039</v>
      </c>
      <c r="T14" s="689">
        <v>316.8089086666667</v>
      </c>
    </row>
    <row r="15" spans="1:22" s="94" customFormat="1" ht="15" customHeight="1">
      <c r="A15" s="3" t="s">
        <v>672</v>
      </c>
      <c r="B15" s="628">
        <v>316.30924558333328</v>
      </c>
      <c r="C15" s="628">
        <v>316.23756774999998</v>
      </c>
      <c r="D15" s="628"/>
      <c r="E15" s="628">
        <v>321.10081156250004</v>
      </c>
      <c r="F15" s="628">
        <v>322.23609870000001</v>
      </c>
      <c r="G15" s="628"/>
      <c r="H15" s="689"/>
      <c r="I15" s="689"/>
      <c r="J15" s="677"/>
      <c r="K15" s="689"/>
      <c r="L15" s="689"/>
      <c r="M15" s="689">
        <v>302.20876315384618</v>
      </c>
      <c r="N15" s="689">
        <v>308.28824438095234</v>
      </c>
      <c r="O15" s="689">
        <v>312.77806966666668</v>
      </c>
      <c r="P15" s="689"/>
      <c r="Q15" s="689">
        <v>315.51007111111113</v>
      </c>
      <c r="R15" s="689"/>
      <c r="S15" s="689">
        <v>321.59700429999992</v>
      </c>
      <c r="T15" s="689">
        <v>316.04306444444438</v>
      </c>
    </row>
    <row r="16" spans="1:22" s="94" customFormat="1" ht="15" customHeight="1">
      <c r="A16" s="3" t="s">
        <v>673</v>
      </c>
      <c r="B16" s="628">
        <v>311.96214888888892</v>
      </c>
      <c r="C16" s="628">
        <v>315.35615057130116</v>
      </c>
      <c r="D16" s="628"/>
      <c r="E16" s="628">
        <v>317.20313739999995</v>
      </c>
      <c r="F16" s="628">
        <v>319.61199215000005</v>
      </c>
      <c r="G16" s="628"/>
      <c r="H16" s="628">
        <v>323.87687233333332</v>
      </c>
      <c r="I16" s="689"/>
      <c r="J16" s="677"/>
      <c r="K16" s="689"/>
      <c r="L16" s="689"/>
      <c r="M16" s="689"/>
      <c r="N16" s="689">
        <v>305.47093569230771</v>
      </c>
      <c r="O16" s="689">
        <v>304.62132162962968</v>
      </c>
      <c r="P16" s="689">
        <v>307.47090020000007</v>
      </c>
      <c r="Q16" s="689">
        <v>288.26478551111109</v>
      </c>
      <c r="R16" s="689">
        <v>314.67469009090905</v>
      </c>
      <c r="S16" s="689">
        <v>315.75297923280425</v>
      </c>
      <c r="T16" s="689">
        <v>318.35132826758706</v>
      </c>
    </row>
    <row r="17" spans="1:22" s="94" customFormat="1" ht="15" customHeight="1">
      <c r="A17" s="3" t="s">
        <v>674</v>
      </c>
      <c r="B17" s="628">
        <v>333.19931466666668</v>
      </c>
      <c r="C17" s="628">
        <v>340.4561205</v>
      </c>
      <c r="D17" s="628"/>
      <c r="E17" s="628">
        <v>325.33206733333333</v>
      </c>
      <c r="F17" s="628">
        <v>322.64878229411761</v>
      </c>
      <c r="G17" s="628"/>
      <c r="H17" s="628">
        <v>324.90349216666675</v>
      </c>
      <c r="I17" s="689"/>
      <c r="J17" s="677"/>
      <c r="K17" s="689"/>
      <c r="L17" s="689"/>
      <c r="M17" s="689"/>
      <c r="N17" s="689"/>
      <c r="O17" s="689"/>
      <c r="P17" s="689">
        <v>303.76134714285712</v>
      </c>
      <c r="Q17" s="689">
        <v>306.55940599999997</v>
      </c>
      <c r="R17" s="689">
        <v>316.6070769473684</v>
      </c>
      <c r="S17" s="689">
        <v>323.55452536842114</v>
      </c>
      <c r="T17" s="689">
        <v>323.05638927777784</v>
      </c>
    </row>
    <row r="18" spans="1:22" s="94" customFormat="1" ht="15" customHeight="1">
      <c r="A18" s="3" t="s">
        <v>675</v>
      </c>
      <c r="B18" s="628">
        <v>356.1957304</v>
      </c>
      <c r="C18" s="628">
        <v>351.49318099999994</v>
      </c>
      <c r="D18" s="628">
        <v>352.14325700000001</v>
      </c>
      <c r="E18" s="628">
        <v>355.86667014285712</v>
      </c>
      <c r="F18" s="628">
        <v>354.45882396428573</v>
      </c>
      <c r="G18" s="628"/>
      <c r="H18" s="628">
        <v>354.63339377777766</v>
      </c>
      <c r="I18" s="689"/>
      <c r="J18" s="677"/>
      <c r="K18" s="689"/>
      <c r="L18" s="689"/>
      <c r="M18" s="689"/>
      <c r="N18" s="689"/>
      <c r="O18" s="689"/>
      <c r="P18" s="689"/>
      <c r="Q18" s="689"/>
      <c r="R18" s="689">
        <v>343.22522777854675</v>
      </c>
      <c r="S18" s="689">
        <v>352.12918697008547</v>
      </c>
      <c r="T18" s="689">
        <v>354.74619137499991</v>
      </c>
    </row>
    <row r="19" spans="1:22" s="94" customFormat="1" ht="15" customHeight="1">
      <c r="A19" s="73" t="s">
        <v>676</v>
      </c>
      <c r="B19" s="628">
        <v>339.84199399999994</v>
      </c>
      <c r="C19" s="628">
        <v>336.38011694736832</v>
      </c>
      <c r="D19" s="628">
        <v>323.53085900000002</v>
      </c>
      <c r="E19" s="628">
        <v>334.49066299999998</v>
      </c>
      <c r="F19" s="628">
        <v>333.53576942105263</v>
      </c>
      <c r="G19" s="628"/>
      <c r="H19" s="628">
        <v>334.79381446428579</v>
      </c>
      <c r="I19" s="689"/>
      <c r="J19" s="677"/>
      <c r="K19" s="689"/>
      <c r="L19" s="628">
        <v>339.28899996428572</v>
      </c>
      <c r="M19" s="689"/>
      <c r="N19" s="689"/>
      <c r="O19" s="689"/>
      <c r="P19" s="689"/>
      <c r="Q19" s="689"/>
      <c r="R19" s="689"/>
      <c r="S19" s="689">
        <v>339.95750714999997</v>
      </c>
      <c r="T19" s="689"/>
    </row>
    <row r="20" spans="1:22" s="94" customFormat="1" ht="15.75" customHeight="1">
      <c r="A20" s="703"/>
      <c r="B20" s="704"/>
      <c r="C20" s="704"/>
      <c r="D20" s="704"/>
      <c r="E20" s="704"/>
      <c r="F20" s="704"/>
      <c r="G20" s="704"/>
      <c r="H20" s="704"/>
      <c r="I20" s="705"/>
      <c r="J20" s="705"/>
      <c r="K20" s="705"/>
      <c r="L20" s="705"/>
      <c r="M20" s="705"/>
      <c r="N20" s="705"/>
      <c r="O20" s="705"/>
      <c r="P20" s="705"/>
      <c r="Q20" s="705"/>
      <c r="R20" s="705"/>
      <c r="S20" s="705"/>
    </row>
    <row r="21" spans="1:22" s="163" customFormat="1" ht="15.75" customHeight="1">
      <c r="A21" s="67"/>
      <c r="B21" s="969" t="s">
        <v>794</v>
      </c>
      <c r="C21" s="969"/>
      <c r="D21" s="969"/>
      <c r="E21" s="969"/>
      <c r="F21" s="969"/>
      <c r="G21" s="969"/>
      <c r="H21" s="969"/>
      <c r="I21" s="969"/>
      <c r="J21" s="969"/>
      <c r="K21" s="969"/>
      <c r="L21" s="969"/>
      <c r="M21" s="969"/>
      <c r="N21" s="969"/>
      <c r="O21" s="969"/>
      <c r="P21" s="969"/>
      <c r="Q21" s="969"/>
      <c r="R21" s="969"/>
      <c r="S21" s="969"/>
      <c r="T21" s="969"/>
      <c r="U21" s="94"/>
      <c r="V21" s="94"/>
    </row>
    <row r="22" spans="1:22" s="94" customFormat="1" ht="13.5" customHeight="1">
      <c r="A22" s="73"/>
      <c r="B22" s="658" t="s">
        <v>665</v>
      </c>
      <c r="C22" s="658" t="s">
        <v>666</v>
      </c>
      <c r="D22" s="658" t="s">
        <v>667</v>
      </c>
      <c r="E22" s="658" t="s">
        <v>668</v>
      </c>
      <c r="F22" s="658" t="s">
        <v>812</v>
      </c>
      <c r="G22" s="658" t="s">
        <v>686</v>
      </c>
      <c r="H22" s="658" t="s">
        <v>813</v>
      </c>
      <c r="I22" s="658" t="s">
        <v>718</v>
      </c>
      <c r="J22" s="658" t="s">
        <v>671</v>
      </c>
      <c r="K22" s="658" t="s">
        <v>814</v>
      </c>
      <c r="L22" s="658" t="s">
        <v>672</v>
      </c>
      <c r="M22" s="658" t="s">
        <v>760</v>
      </c>
      <c r="N22" s="658" t="s">
        <v>691</v>
      </c>
      <c r="O22" s="706" t="s">
        <v>815</v>
      </c>
      <c r="P22" s="706" t="s">
        <v>675</v>
      </c>
      <c r="Q22" s="706" t="s">
        <v>676</v>
      </c>
      <c r="R22" s="706" t="s">
        <v>799</v>
      </c>
      <c r="S22" s="706" t="s">
        <v>811</v>
      </c>
      <c r="T22" s="658" t="s">
        <v>816</v>
      </c>
    </row>
    <row r="23" spans="1:22" s="94" customFormat="1" ht="14.25" customHeight="1">
      <c r="A23" s="600" t="s">
        <v>665</v>
      </c>
      <c r="B23" s="676">
        <v>369.18181818181819</v>
      </c>
      <c r="C23" s="676">
        <v>369.54545454545456</v>
      </c>
      <c r="D23" s="676">
        <v>369.95454545454544</v>
      </c>
      <c r="E23" s="676"/>
      <c r="F23" s="676">
        <v>373.5</v>
      </c>
      <c r="G23" s="676"/>
      <c r="H23" s="676"/>
      <c r="I23" s="676"/>
      <c r="J23" s="676"/>
      <c r="K23" s="676">
        <v>379.63636363636363</v>
      </c>
      <c r="L23" s="676"/>
      <c r="M23" s="676"/>
      <c r="N23" s="676"/>
      <c r="O23" s="676">
        <v>389.59090909090907</v>
      </c>
      <c r="P23" s="676"/>
      <c r="Q23" s="676"/>
      <c r="R23" s="676"/>
      <c r="S23" s="676"/>
      <c r="T23" s="676"/>
    </row>
    <row r="24" spans="1:22" s="94" customFormat="1" ht="15" customHeight="1">
      <c r="A24" s="3" t="s">
        <v>666</v>
      </c>
      <c r="B24" s="676">
        <v>370</v>
      </c>
      <c r="C24" s="676">
        <v>366.22222222222223</v>
      </c>
      <c r="D24" s="676">
        <v>363.05555555555554</v>
      </c>
      <c r="E24" s="676">
        <v>362.36363636363637</v>
      </c>
      <c r="F24" s="676">
        <v>369.88888888888891</v>
      </c>
      <c r="G24" s="676"/>
      <c r="H24" s="676">
        <v>365.9</v>
      </c>
      <c r="I24" s="676"/>
      <c r="J24" s="676"/>
      <c r="K24" s="676">
        <v>375.65</v>
      </c>
      <c r="L24" s="676"/>
      <c r="M24" s="676"/>
      <c r="N24" s="676"/>
      <c r="O24" s="676">
        <v>385.75</v>
      </c>
      <c r="P24" s="676"/>
      <c r="Q24" s="676"/>
      <c r="R24" s="676"/>
      <c r="S24" s="676"/>
      <c r="T24" s="676"/>
    </row>
    <row r="25" spans="1:22" s="94" customFormat="1" ht="15" customHeight="1">
      <c r="A25" s="3" t="s">
        <v>667</v>
      </c>
      <c r="B25" s="676"/>
      <c r="C25" s="676"/>
      <c r="D25" s="676">
        <v>379.57142857142856</v>
      </c>
      <c r="E25" s="676">
        <v>379.15</v>
      </c>
      <c r="F25" s="676"/>
      <c r="G25" s="676">
        <v>375</v>
      </c>
      <c r="H25" s="676">
        <v>377.55555555555554</v>
      </c>
      <c r="I25" s="676">
        <v>378.5</v>
      </c>
      <c r="J25" s="676"/>
      <c r="K25" s="676">
        <v>382.95</v>
      </c>
      <c r="L25" s="676"/>
      <c r="M25" s="676"/>
      <c r="N25" s="676"/>
      <c r="O25" s="676">
        <v>389.5263157894737</v>
      </c>
      <c r="P25" s="676"/>
      <c r="Q25" s="676"/>
      <c r="R25" s="676"/>
      <c r="S25" s="676"/>
      <c r="T25" s="676"/>
    </row>
    <row r="26" spans="1:22" s="94" customFormat="1" ht="15" customHeight="1">
      <c r="A26" s="3" t="s">
        <v>668</v>
      </c>
      <c r="B26" s="676"/>
      <c r="C26" s="676"/>
      <c r="D26" s="676">
        <v>371.33333333333331</v>
      </c>
      <c r="E26" s="676">
        <v>372.90909090909093</v>
      </c>
      <c r="F26" s="676"/>
      <c r="G26" s="676">
        <v>370.14285714285717</v>
      </c>
      <c r="H26" s="676"/>
      <c r="I26" s="676">
        <v>371.47058823529414</v>
      </c>
      <c r="J26" s="676">
        <v>368</v>
      </c>
      <c r="K26" s="676">
        <v>378.125</v>
      </c>
      <c r="L26" s="676"/>
      <c r="M26" s="676"/>
      <c r="N26" s="676"/>
      <c r="O26" s="676">
        <v>387.29411764705884</v>
      </c>
      <c r="P26" s="676"/>
      <c r="Q26" s="676"/>
      <c r="R26" s="676"/>
      <c r="S26" s="676"/>
      <c r="T26" s="676"/>
    </row>
    <row r="27" spans="1:22" s="94" customFormat="1" ht="15" customHeight="1">
      <c r="A27" s="3" t="s">
        <v>669</v>
      </c>
      <c r="B27" s="676"/>
      <c r="C27" s="676"/>
      <c r="D27" s="676"/>
      <c r="E27" s="676"/>
      <c r="F27" s="676"/>
      <c r="G27" s="676">
        <v>355.75</v>
      </c>
      <c r="H27" s="676"/>
      <c r="I27" s="676">
        <v>356.45454545454544</v>
      </c>
      <c r="J27" s="676">
        <v>358</v>
      </c>
      <c r="K27" s="676">
        <v>366</v>
      </c>
      <c r="L27" s="676">
        <v>360.6</v>
      </c>
      <c r="M27" s="676">
        <v>366</v>
      </c>
      <c r="N27" s="676"/>
      <c r="O27" s="676">
        <v>375.72727272727275</v>
      </c>
      <c r="P27" s="676"/>
      <c r="Q27" s="676"/>
      <c r="R27" s="676"/>
      <c r="S27" s="676"/>
      <c r="T27" s="676"/>
    </row>
    <row r="28" spans="1:22" s="94" customFormat="1" ht="15" customHeight="1">
      <c r="A28" s="3" t="s">
        <v>670</v>
      </c>
      <c r="B28" s="676"/>
      <c r="C28" s="676"/>
      <c r="D28" s="676"/>
      <c r="E28" s="676"/>
      <c r="F28" s="676"/>
      <c r="G28" s="676">
        <v>354</v>
      </c>
      <c r="H28" s="676"/>
      <c r="I28" s="676">
        <v>348.2</v>
      </c>
      <c r="J28" s="676">
        <v>345.71428571428572</v>
      </c>
      <c r="K28" s="676"/>
      <c r="L28" s="676">
        <v>349.66666666666669</v>
      </c>
      <c r="M28" s="676">
        <v>353.90476190476193</v>
      </c>
      <c r="N28" s="676"/>
      <c r="O28" s="676">
        <v>364.71428571428572</v>
      </c>
      <c r="P28" s="676"/>
      <c r="Q28" s="676"/>
      <c r="R28" s="676"/>
      <c r="S28" s="676"/>
      <c r="T28" s="676"/>
    </row>
    <row r="29" spans="1:22" s="94" customFormat="1" ht="15" customHeight="1">
      <c r="A29" s="3" t="s">
        <v>695</v>
      </c>
      <c r="B29" s="676"/>
      <c r="C29" s="676"/>
      <c r="D29" s="676"/>
      <c r="E29" s="676"/>
      <c r="F29" s="676"/>
      <c r="G29" s="676"/>
      <c r="H29" s="676"/>
      <c r="I29" s="676"/>
      <c r="J29" s="676">
        <v>329.70588235294116</v>
      </c>
      <c r="K29" s="676"/>
      <c r="L29" s="676">
        <v>331.45454545454544</v>
      </c>
      <c r="M29" s="676">
        <v>336.22727272727275</v>
      </c>
      <c r="N29" s="676">
        <v>344</v>
      </c>
      <c r="O29" s="676">
        <v>350.33333333333331</v>
      </c>
      <c r="P29" s="676">
        <v>353.10526315789474</v>
      </c>
      <c r="Q29" s="676">
        <v>387</v>
      </c>
      <c r="R29" s="676"/>
      <c r="S29" s="676"/>
      <c r="T29" s="676"/>
    </row>
    <row r="30" spans="1:22" s="94" customFormat="1" ht="15" customHeight="1">
      <c r="A30" s="3" t="s">
        <v>672</v>
      </c>
      <c r="B30" s="676"/>
      <c r="C30" s="676"/>
      <c r="D30" s="676"/>
      <c r="E30" s="676"/>
      <c r="F30" s="676"/>
      <c r="G30" s="676"/>
      <c r="H30" s="676"/>
      <c r="I30" s="676"/>
      <c r="J30" s="676">
        <v>330.75</v>
      </c>
      <c r="K30" s="676"/>
      <c r="L30" s="676">
        <v>336.375</v>
      </c>
      <c r="M30" s="676">
        <v>349.1</v>
      </c>
      <c r="N30" s="676">
        <v>351.75</v>
      </c>
      <c r="O30" s="676"/>
      <c r="P30" s="676">
        <v>358.35</v>
      </c>
      <c r="Q30" s="676"/>
      <c r="R30" s="676"/>
      <c r="S30" s="676"/>
      <c r="T30" s="676">
        <v>380.28571428571428</v>
      </c>
    </row>
    <row r="31" spans="1:22" s="94" customFormat="1" ht="15" customHeight="1">
      <c r="A31" s="3" t="s">
        <v>677</v>
      </c>
      <c r="B31" s="603">
        <v>351.28571428571428</v>
      </c>
      <c r="C31" s="603"/>
      <c r="D31" s="603"/>
      <c r="E31" s="676"/>
      <c r="F31" s="676"/>
      <c r="G31" s="676"/>
      <c r="H31" s="676"/>
      <c r="I31" s="676"/>
      <c r="J31" s="676"/>
      <c r="K31" s="676"/>
      <c r="L31" s="676">
        <v>344</v>
      </c>
      <c r="M31" s="676">
        <v>348.125</v>
      </c>
      <c r="N31" s="676">
        <v>349.36842105263156</v>
      </c>
      <c r="O31" s="676"/>
      <c r="P31" s="676">
        <v>351.42105263157896</v>
      </c>
      <c r="Q31" s="676"/>
      <c r="R31" s="676"/>
      <c r="S31" s="676"/>
      <c r="T31" s="676">
        <v>372.71428571428572</v>
      </c>
    </row>
    <row r="32" spans="1:22" s="94" customFormat="1" ht="15" customHeight="1">
      <c r="A32" s="3" t="s">
        <v>674</v>
      </c>
      <c r="B32" s="603"/>
      <c r="C32" s="603"/>
      <c r="D32" s="603"/>
      <c r="E32" s="676"/>
      <c r="F32" s="603">
        <v>374.73333333333335</v>
      </c>
      <c r="G32" s="676"/>
      <c r="H32" s="676"/>
      <c r="I32" s="676"/>
      <c r="J32" s="676"/>
      <c r="K32" s="603">
        <v>382.2</v>
      </c>
      <c r="L32" s="676"/>
      <c r="M32" s="676"/>
      <c r="N32" s="676">
        <v>348</v>
      </c>
      <c r="O32" s="676"/>
      <c r="P32" s="676">
        <v>352.57142857142856</v>
      </c>
      <c r="Q32" s="676">
        <v>351.16666666666669</v>
      </c>
      <c r="R32" s="676">
        <v>366.78571428571428</v>
      </c>
      <c r="S32" s="676">
        <v>400</v>
      </c>
      <c r="T32" s="676"/>
    </row>
    <row r="33" spans="1:26" s="94" customFormat="1" ht="15" customHeight="1">
      <c r="A33" s="3" t="s">
        <v>675</v>
      </c>
      <c r="B33" s="603">
        <v>424.44444444444446</v>
      </c>
      <c r="C33" s="603"/>
      <c r="D33" s="603"/>
      <c r="E33" s="676"/>
      <c r="F33" s="603">
        <v>427.88888888888891</v>
      </c>
      <c r="G33" s="676"/>
      <c r="H33" s="676"/>
      <c r="I33" s="676"/>
      <c r="J33" s="676"/>
      <c r="K33" s="603">
        <v>435</v>
      </c>
      <c r="L33" s="676"/>
      <c r="M33" s="676"/>
      <c r="N33" s="676"/>
      <c r="O33" s="676"/>
      <c r="P33" s="676">
        <v>400.09090909090907</v>
      </c>
      <c r="Q33" s="676">
        <v>404.85714285714283</v>
      </c>
      <c r="R33" s="676">
        <v>423</v>
      </c>
      <c r="S33" s="676">
        <v>427.22222222222223</v>
      </c>
      <c r="T33" s="676"/>
      <c r="V33" s="601"/>
      <c r="W33" s="601"/>
      <c r="X33" s="601"/>
      <c r="Y33" s="601"/>
      <c r="Z33" s="601"/>
    </row>
    <row r="34" spans="1:26" s="94" customFormat="1" ht="15" customHeight="1">
      <c r="A34" s="3" t="s">
        <v>676</v>
      </c>
      <c r="B34" s="603">
        <v>380</v>
      </c>
      <c r="C34" s="603">
        <v>380</v>
      </c>
      <c r="D34" s="603">
        <v>381</v>
      </c>
      <c r="E34" s="663"/>
      <c r="F34" s="603">
        <v>378.05</v>
      </c>
      <c r="G34" s="663"/>
      <c r="H34" s="663"/>
      <c r="I34" s="663"/>
      <c r="J34" s="663"/>
      <c r="K34" s="603">
        <v>385.8</v>
      </c>
      <c r="L34" s="663"/>
      <c r="M34" s="663"/>
      <c r="N34" s="601"/>
      <c r="O34" s="603">
        <v>389.27272727272725</v>
      </c>
      <c r="P34" s="676">
        <v>392</v>
      </c>
      <c r="Q34" s="676">
        <v>379</v>
      </c>
      <c r="R34" s="676">
        <v>381.94444444444446</v>
      </c>
      <c r="S34" s="676"/>
      <c r="T34" s="676"/>
      <c r="V34" s="601"/>
      <c r="W34" s="601"/>
      <c r="X34" s="601"/>
      <c r="Y34" s="601"/>
      <c r="Z34" s="601"/>
    </row>
    <row r="35" spans="1:26" s="94" customFormat="1" ht="10.5" customHeight="1">
      <c r="A35" s="3"/>
      <c r="B35" s="664"/>
      <c r="C35" s="676"/>
      <c r="D35" s="676"/>
      <c r="E35" s="676"/>
      <c r="F35" s="676"/>
      <c r="G35" s="676"/>
      <c r="H35" s="676"/>
      <c r="I35" s="664"/>
      <c r="J35" s="676"/>
      <c r="K35" s="676"/>
      <c r="L35" s="676"/>
      <c r="M35" s="676"/>
      <c r="N35" s="664"/>
      <c r="O35" s="676"/>
      <c r="P35" s="676"/>
      <c r="Q35" s="676"/>
      <c r="R35" s="676"/>
      <c r="S35" s="676"/>
      <c r="T35" s="601"/>
      <c r="V35" s="601"/>
      <c r="W35" s="601"/>
      <c r="X35" s="601"/>
      <c r="Y35" s="601"/>
      <c r="Z35" s="601"/>
    </row>
    <row r="36" spans="1:26" s="163" customFormat="1" ht="10.5" customHeight="1">
      <c r="A36" s="15" t="s">
        <v>817</v>
      </c>
      <c r="B36" s="680"/>
      <c r="C36" s="680"/>
      <c r="D36" s="680"/>
      <c r="E36" s="680"/>
      <c r="F36" s="680"/>
      <c r="G36" s="680"/>
      <c r="H36" s="680"/>
      <c r="I36" s="680"/>
      <c r="J36" s="680"/>
      <c r="K36" s="680"/>
      <c r="L36" s="680"/>
      <c r="M36" s="680"/>
      <c r="N36" s="680"/>
      <c r="O36" s="680"/>
      <c r="P36" s="680"/>
      <c r="Q36" s="680"/>
      <c r="R36" s="680"/>
      <c r="S36" s="680"/>
      <c r="T36" s="680"/>
      <c r="U36" s="94"/>
      <c r="V36" s="5"/>
      <c r="W36" s="5"/>
      <c r="X36" s="5"/>
      <c r="Y36" s="5"/>
      <c r="Z36" s="5"/>
    </row>
    <row r="37" spans="1:26" ht="12.75" customHeight="1">
      <c r="A37" s="696"/>
    </row>
  </sheetData>
  <mergeCells count="5">
    <mergeCell ref="A2:T2"/>
    <mergeCell ref="A3:T3"/>
    <mergeCell ref="A4:T4"/>
    <mergeCell ref="C6:S6"/>
    <mergeCell ref="B21:T21"/>
  </mergeCells>
  <hyperlinks>
    <hyperlink ref="T1" location="Indice!A1" display="VOLVER"/>
  </hyperlinks>
  <printOptions horizontalCentered="1" verticalCentered="1"/>
  <pageMargins left="0.75" right="0.75" top="0.78740157480314965" bottom="0.78740157480314965" header="0" footer="0"/>
  <pageSetup paperSize="9" pageOrder="overThenDown" orientation="landscape" blackAndWhite="1" verticalDpi="18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7"/>
  <sheetViews>
    <sheetView showGridLines="0" topLeftCell="A28" workbookViewId="0">
      <selection activeCell="A36" sqref="A36"/>
    </sheetView>
  </sheetViews>
  <sheetFormatPr baseColWidth="10" defaultColWidth="11.42578125" defaultRowHeight="12"/>
  <cols>
    <col min="1" max="1" width="8.42578125" style="74" customWidth="1"/>
    <col min="2" max="20" width="8.5703125" style="74" customWidth="1"/>
    <col min="21" max="23" width="8" style="74" customWidth="1"/>
    <col min="24" max="256" width="11.42578125" style="74"/>
    <col min="257" max="257" width="8.42578125" style="74" customWidth="1"/>
    <col min="258" max="276" width="8.5703125" style="74" customWidth="1"/>
    <col min="277" max="279" width="8" style="74" customWidth="1"/>
    <col min="280" max="512" width="11.42578125" style="74"/>
    <col min="513" max="513" width="8.42578125" style="74" customWidth="1"/>
    <col min="514" max="532" width="8.5703125" style="74" customWidth="1"/>
    <col min="533" max="535" width="8" style="74" customWidth="1"/>
    <col min="536" max="768" width="11.42578125" style="74"/>
    <col min="769" max="769" width="8.42578125" style="74" customWidth="1"/>
    <col min="770" max="788" width="8.5703125" style="74" customWidth="1"/>
    <col min="789" max="791" width="8" style="74" customWidth="1"/>
    <col min="792" max="1024" width="11.42578125" style="74"/>
    <col min="1025" max="1025" width="8.42578125" style="74" customWidth="1"/>
    <col min="1026" max="1044" width="8.5703125" style="74" customWidth="1"/>
    <col min="1045" max="1047" width="8" style="74" customWidth="1"/>
    <col min="1048" max="1280" width="11.42578125" style="74"/>
    <col min="1281" max="1281" width="8.42578125" style="74" customWidth="1"/>
    <col min="1282" max="1300" width="8.5703125" style="74" customWidth="1"/>
    <col min="1301" max="1303" width="8" style="74" customWidth="1"/>
    <col min="1304" max="1536" width="11.42578125" style="74"/>
    <col min="1537" max="1537" width="8.42578125" style="74" customWidth="1"/>
    <col min="1538" max="1556" width="8.5703125" style="74" customWidth="1"/>
    <col min="1557" max="1559" width="8" style="74" customWidth="1"/>
    <col min="1560" max="1792" width="11.42578125" style="74"/>
    <col min="1793" max="1793" width="8.42578125" style="74" customWidth="1"/>
    <col min="1794" max="1812" width="8.5703125" style="74" customWidth="1"/>
    <col min="1813" max="1815" width="8" style="74" customWidth="1"/>
    <col min="1816" max="2048" width="11.42578125" style="74"/>
    <col min="2049" max="2049" width="8.42578125" style="74" customWidth="1"/>
    <col min="2050" max="2068" width="8.5703125" style="74" customWidth="1"/>
    <col min="2069" max="2071" width="8" style="74" customWidth="1"/>
    <col min="2072" max="2304" width="11.42578125" style="74"/>
    <col min="2305" max="2305" width="8.42578125" style="74" customWidth="1"/>
    <col min="2306" max="2324" width="8.5703125" style="74" customWidth="1"/>
    <col min="2325" max="2327" width="8" style="74" customWidth="1"/>
    <col min="2328" max="2560" width="11.42578125" style="74"/>
    <col min="2561" max="2561" width="8.42578125" style="74" customWidth="1"/>
    <col min="2562" max="2580" width="8.5703125" style="74" customWidth="1"/>
    <col min="2581" max="2583" width="8" style="74" customWidth="1"/>
    <col min="2584" max="2816" width="11.42578125" style="74"/>
    <col min="2817" max="2817" width="8.42578125" style="74" customWidth="1"/>
    <col min="2818" max="2836" width="8.5703125" style="74" customWidth="1"/>
    <col min="2837" max="2839" width="8" style="74" customWidth="1"/>
    <col min="2840" max="3072" width="11.42578125" style="74"/>
    <col min="3073" max="3073" width="8.42578125" style="74" customWidth="1"/>
    <col min="3074" max="3092" width="8.5703125" style="74" customWidth="1"/>
    <col min="3093" max="3095" width="8" style="74" customWidth="1"/>
    <col min="3096" max="3328" width="11.42578125" style="74"/>
    <col min="3329" max="3329" width="8.42578125" style="74" customWidth="1"/>
    <col min="3330" max="3348" width="8.5703125" style="74" customWidth="1"/>
    <col min="3349" max="3351" width="8" style="74" customWidth="1"/>
    <col min="3352" max="3584" width="11.42578125" style="74"/>
    <col min="3585" max="3585" width="8.42578125" style="74" customWidth="1"/>
    <col min="3586" max="3604" width="8.5703125" style="74" customWidth="1"/>
    <col min="3605" max="3607" width="8" style="74" customWidth="1"/>
    <col min="3608" max="3840" width="11.42578125" style="74"/>
    <col min="3841" max="3841" width="8.42578125" style="74" customWidth="1"/>
    <col min="3842" max="3860" width="8.5703125" style="74" customWidth="1"/>
    <col min="3861" max="3863" width="8" style="74" customWidth="1"/>
    <col min="3864" max="4096" width="11.42578125" style="74"/>
    <col min="4097" max="4097" width="8.42578125" style="74" customWidth="1"/>
    <col min="4098" max="4116" width="8.5703125" style="74" customWidth="1"/>
    <col min="4117" max="4119" width="8" style="74" customWidth="1"/>
    <col min="4120" max="4352" width="11.42578125" style="74"/>
    <col min="4353" max="4353" width="8.42578125" style="74" customWidth="1"/>
    <col min="4354" max="4372" width="8.5703125" style="74" customWidth="1"/>
    <col min="4373" max="4375" width="8" style="74" customWidth="1"/>
    <col min="4376" max="4608" width="11.42578125" style="74"/>
    <col min="4609" max="4609" width="8.42578125" style="74" customWidth="1"/>
    <col min="4610" max="4628" width="8.5703125" style="74" customWidth="1"/>
    <col min="4629" max="4631" width="8" style="74" customWidth="1"/>
    <col min="4632" max="4864" width="11.42578125" style="74"/>
    <col min="4865" max="4865" width="8.42578125" style="74" customWidth="1"/>
    <col min="4866" max="4884" width="8.5703125" style="74" customWidth="1"/>
    <col min="4885" max="4887" width="8" style="74" customWidth="1"/>
    <col min="4888" max="5120" width="11.42578125" style="74"/>
    <col min="5121" max="5121" width="8.42578125" style="74" customWidth="1"/>
    <col min="5122" max="5140" width="8.5703125" style="74" customWidth="1"/>
    <col min="5141" max="5143" width="8" style="74" customWidth="1"/>
    <col min="5144" max="5376" width="11.42578125" style="74"/>
    <col min="5377" max="5377" width="8.42578125" style="74" customWidth="1"/>
    <col min="5378" max="5396" width="8.5703125" style="74" customWidth="1"/>
    <col min="5397" max="5399" width="8" style="74" customWidth="1"/>
    <col min="5400" max="5632" width="11.42578125" style="74"/>
    <col min="5633" max="5633" width="8.42578125" style="74" customWidth="1"/>
    <col min="5634" max="5652" width="8.5703125" style="74" customWidth="1"/>
    <col min="5653" max="5655" width="8" style="74" customWidth="1"/>
    <col min="5656" max="5888" width="11.42578125" style="74"/>
    <col min="5889" max="5889" width="8.42578125" style="74" customWidth="1"/>
    <col min="5890" max="5908" width="8.5703125" style="74" customWidth="1"/>
    <col min="5909" max="5911" width="8" style="74" customWidth="1"/>
    <col min="5912" max="6144" width="11.42578125" style="74"/>
    <col min="6145" max="6145" width="8.42578125" style="74" customWidth="1"/>
    <col min="6146" max="6164" width="8.5703125" style="74" customWidth="1"/>
    <col min="6165" max="6167" width="8" style="74" customWidth="1"/>
    <col min="6168" max="6400" width="11.42578125" style="74"/>
    <col min="6401" max="6401" width="8.42578125" style="74" customWidth="1"/>
    <col min="6402" max="6420" width="8.5703125" style="74" customWidth="1"/>
    <col min="6421" max="6423" width="8" style="74" customWidth="1"/>
    <col min="6424" max="6656" width="11.42578125" style="74"/>
    <col min="6657" max="6657" width="8.42578125" style="74" customWidth="1"/>
    <col min="6658" max="6676" width="8.5703125" style="74" customWidth="1"/>
    <col min="6677" max="6679" width="8" style="74" customWidth="1"/>
    <col min="6680" max="6912" width="11.42578125" style="74"/>
    <col min="6913" max="6913" width="8.42578125" style="74" customWidth="1"/>
    <col min="6914" max="6932" width="8.5703125" style="74" customWidth="1"/>
    <col min="6933" max="6935" width="8" style="74" customWidth="1"/>
    <col min="6936" max="7168" width="11.42578125" style="74"/>
    <col min="7169" max="7169" width="8.42578125" style="74" customWidth="1"/>
    <col min="7170" max="7188" width="8.5703125" style="74" customWidth="1"/>
    <col min="7189" max="7191" width="8" style="74" customWidth="1"/>
    <col min="7192" max="7424" width="11.42578125" style="74"/>
    <col min="7425" max="7425" width="8.42578125" style="74" customWidth="1"/>
    <col min="7426" max="7444" width="8.5703125" style="74" customWidth="1"/>
    <col min="7445" max="7447" width="8" style="74" customWidth="1"/>
    <col min="7448" max="7680" width="11.42578125" style="74"/>
    <col min="7681" max="7681" width="8.42578125" style="74" customWidth="1"/>
    <col min="7682" max="7700" width="8.5703125" style="74" customWidth="1"/>
    <col min="7701" max="7703" width="8" style="74" customWidth="1"/>
    <col min="7704" max="7936" width="11.42578125" style="74"/>
    <col min="7937" max="7937" width="8.42578125" style="74" customWidth="1"/>
    <col min="7938" max="7956" width="8.5703125" style="74" customWidth="1"/>
    <col min="7957" max="7959" width="8" style="74" customWidth="1"/>
    <col min="7960" max="8192" width="11.42578125" style="74"/>
    <col min="8193" max="8193" width="8.42578125" style="74" customWidth="1"/>
    <col min="8194" max="8212" width="8.5703125" style="74" customWidth="1"/>
    <col min="8213" max="8215" width="8" style="74" customWidth="1"/>
    <col min="8216" max="8448" width="11.42578125" style="74"/>
    <col min="8449" max="8449" width="8.42578125" style="74" customWidth="1"/>
    <col min="8450" max="8468" width="8.5703125" style="74" customWidth="1"/>
    <col min="8469" max="8471" width="8" style="74" customWidth="1"/>
    <col min="8472" max="8704" width="11.42578125" style="74"/>
    <col min="8705" max="8705" width="8.42578125" style="74" customWidth="1"/>
    <col min="8706" max="8724" width="8.5703125" style="74" customWidth="1"/>
    <col min="8725" max="8727" width="8" style="74" customWidth="1"/>
    <col min="8728" max="8960" width="11.42578125" style="74"/>
    <col min="8961" max="8961" width="8.42578125" style="74" customWidth="1"/>
    <col min="8962" max="8980" width="8.5703125" style="74" customWidth="1"/>
    <col min="8981" max="8983" width="8" style="74" customWidth="1"/>
    <col min="8984" max="9216" width="11.42578125" style="74"/>
    <col min="9217" max="9217" width="8.42578125" style="74" customWidth="1"/>
    <col min="9218" max="9236" width="8.5703125" style="74" customWidth="1"/>
    <col min="9237" max="9239" width="8" style="74" customWidth="1"/>
    <col min="9240" max="9472" width="11.42578125" style="74"/>
    <col min="9473" max="9473" width="8.42578125" style="74" customWidth="1"/>
    <col min="9474" max="9492" width="8.5703125" style="74" customWidth="1"/>
    <col min="9493" max="9495" width="8" style="74" customWidth="1"/>
    <col min="9496" max="9728" width="11.42578125" style="74"/>
    <col min="9729" max="9729" width="8.42578125" style="74" customWidth="1"/>
    <col min="9730" max="9748" width="8.5703125" style="74" customWidth="1"/>
    <col min="9749" max="9751" width="8" style="74" customWidth="1"/>
    <col min="9752" max="9984" width="11.42578125" style="74"/>
    <col min="9985" max="9985" width="8.42578125" style="74" customWidth="1"/>
    <col min="9986" max="10004" width="8.5703125" style="74" customWidth="1"/>
    <col min="10005" max="10007" width="8" style="74" customWidth="1"/>
    <col min="10008" max="10240" width="11.42578125" style="74"/>
    <col min="10241" max="10241" width="8.42578125" style="74" customWidth="1"/>
    <col min="10242" max="10260" width="8.5703125" style="74" customWidth="1"/>
    <col min="10261" max="10263" width="8" style="74" customWidth="1"/>
    <col min="10264" max="10496" width="11.42578125" style="74"/>
    <col min="10497" max="10497" width="8.42578125" style="74" customWidth="1"/>
    <col min="10498" max="10516" width="8.5703125" style="74" customWidth="1"/>
    <col min="10517" max="10519" width="8" style="74" customWidth="1"/>
    <col min="10520" max="10752" width="11.42578125" style="74"/>
    <col min="10753" max="10753" width="8.42578125" style="74" customWidth="1"/>
    <col min="10754" max="10772" width="8.5703125" style="74" customWidth="1"/>
    <col min="10773" max="10775" width="8" style="74" customWidth="1"/>
    <col min="10776" max="11008" width="11.42578125" style="74"/>
    <col min="11009" max="11009" width="8.42578125" style="74" customWidth="1"/>
    <col min="11010" max="11028" width="8.5703125" style="74" customWidth="1"/>
    <col min="11029" max="11031" width="8" style="74" customWidth="1"/>
    <col min="11032" max="11264" width="11.42578125" style="74"/>
    <col min="11265" max="11265" width="8.42578125" style="74" customWidth="1"/>
    <col min="11266" max="11284" width="8.5703125" style="74" customWidth="1"/>
    <col min="11285" max="11287" width="8" style="74" customWidth="1"/>
    <col min="11288" max="11520" width="11.42578125" style="74"/>
    <col min="11521" max="11521" width="8.42578125" style="74" customWidth="1"/>
    <col min="11522" max="11540" width="8.5703125" style="74" customWidth="1"/>
    <col min="11541" max="11543" width="8" style="74" customWidth="1"/>
    <col min="11544" max="11776" width="11.42578125" style="74"/>
    <col min="11777" max="11777" width="8.42578125" style="74" customWidth="1"/>
    <col min="11778" max="11796" width="8.5703125" style="74" customWidth="1"/>
    <col min="11797" max="11799" width="8" style="74" customWidth="1"/>
    <col min="11800" max="12032" width="11.42578125" style="74"/>
    <col min="12033" max="12033" width="8.42578125" style="74" customWidth="1"/>
    <col min="12034" max="12052" width="8.5703125" style="74" customWidth="1"/>
    <col min="12053" max="12055" width="8" style="74" customWidth="1"/>
    <col min="12056" max="12288" width="11.42578125" style="74"/>
    <col min="12289" max="12289" width="8.42578125" style="74" customWidth="1"/>
    <col min="12290" max="12308" width="8.5703125" style="74" customWidth="1"/>
    <col min="12309" max="12311" width="8" style="74" customWidth="1"/>
    <col min="12312" max="12544" width="11.42578125" style="74"/>
    <col min="12545" max="12545" width="8.42578125" style="74" customWidth="1"/>
    <col min="12546" max="12564" width="8.5703125" style="74" customWidth="1"/>
    <col min="12565" max="12567" width="8" style="74" customWidth="1"/>
    <col min="12568" max="12800" width="11.42578125" style="74"/>
    <col min="12801" max="12801" width="8.42578125" style="74" customWidth="1"/>
    <col min="12802" max="12820" width="8.5703125" style="74" customWidth="1"/>
    <col min="12821" max="12823" width="8" style="74" customWidth="1"/>
    <col min="12824" max="13056" width="11.42578125" style="74"/>
    <col min="13057" max="13057" width="8.42578125" style="74" customWidth="1"/>
    <col min="13058" max="13076" width="8.5703125" style="74" customWidth="1"/>
    <col min="13077" max="13079" width="8" style="74" customWidth="1"/>
    <col min="13080" max="13312" width="11.42578125" style="74"/>
    <col min="13313" max="13313" width="8.42578125" style="74" customWidth="1"/>
    <col min="13314" max="13332" width="8.5703125" style="74" customWidth="1"/>
    <col min="13333" max="13335" width="8" style="74" customWidth="1"/>
    <col min="13336" max="13568" width="11.42578125" style="74"/>
    <col min="13569" max="13569" width="8.42578125" style="74" customWidth="1"/>
    <col min="13570" max="13588" width="8.5703125" style="74" customWidth="1"/>
    <col min="13589" max="13591" width="8" style="74" customWidth="1"/>
    <col min="13592" max="13824" width="11.42578125" style="74"/>
    <col min="13825" max="13825" width="8.42578125" style="74" customWidth="1"/>
    <col min="13826" max="13844" width="8.5703125" style="74" customWidth="1"/>
    <col min="13845" max="13847" width="8" style="74" customWidth="1"/>
    <col min="13848" max="14080" width="11.42578125" style="74"/>
    <col min="14081" max="14081" width="8.42578125" style="74" customWidth="1"/>
    <col min="14082" max="14100" width="8.5703125" style="74" customWidth="1"/>
    <col min="14101" max="14103" width="8" style="74" customWidth="1"/>
    <col min="14104" max="14336" width="11.42578125" style="74"/>
    <col min="14337" max="14337" width="8.42578125" style="74" customWidth="1"/>
    <col min="14338" max="14356" width="8.5703125" style="74" customWidth="1"/>
    <col min="14357" max="14359" width="8" style="74" customWidth="1"/>
    <col min="14360" max="14592" width="11.42578125" style="74"/>
    <col min="14593" max="14593" width="8.42578125" style="74" customWidth="1"/>
    <col min="14594" max="14612" width="8.5703125" style="74" customWidth="1"/>
    <col min="14613" max="14615" width="8" style="74" customWidth="1"/>
    <col min="14616" max="14848" width="11.42578125" style="74"/>
    <col min="14849" max="14849" width="8.42578125" style="74" customWidth="1"/>
    <col min="14850" max="14868" width="8.5703125" style="74" customWidth="1"/>
    <col min="14869" max="14871" width="8" style="74" customWidth="1"/>
    <col min="14872" max="15104" width="11.42578125" style="74"/>
    <col min="15105" max="15105" width="8.42578125" style="74" customWidth="1"/>
    <col min="15106" max="15124" width="8.5703125" style="74" customWidth="1"/>
    <col min="15125" max="15127" width="8" style="74" customWidth="1"/>
    <col min="15128" max="15360" width="11.42578125" style="74"/>
    <col min="15361" max="15361" width="8.42578125" style="74" customWidth="1"/>
    <col min="15362" max="15380" width="8.5703125" style="74" customWidth="1"/>
    <col min="15381" max="15383" width="8" style="74" customWidth="1"/>
    <col min="15384" max="15616" width="11.42578125" style="74"/>
    <col min="15617" max="15617" width="8.42578125" style="74" customWidth="1"/>
    <col min="15618" max="15636" width="8.5703125" style="74" customWidth="1"/>
    <col min="15637" max="15639" width="8" style="74" customWidth="1"/>
    <col min="15640" max="15872" width="11.42578125" style="74"/>
    <col min="15873" max="15873" width="8.42578125" style="74" customWidth="1"/>
    <col min="15874" max="15892" width="8.5703125" style="74" customWidth="1"/>
    <col min="15893" max="15895" width="8" style="74" customWidth="1"/>
    <col min="15896" max="16128" width="11.42578125" style="74"/>
    <col min="16129" max="16129" width="8.42578125" style="74" customWidth="1"/>
    <col min="16130" max="16148" width="8.5703125" style="74" customWidth="1"/>
    <col min="16149" max="16151" width="8" style="74" customWidth="1"/>
    <col min="16152" max="16384" width="11.42578125" style="74"/>
  </cols>
  <sheetData>
    <row r="1" spans="1:22" ht="12.75" customHeight="1">
      <c r="A1" s="594" t="s">
        <v>818</v>
      </c>
      <c r="T1" s="835" t="s">
        <v>1002</v>
      </c>
    </row>
    <row r="2" spans="1:22" s="122" customFormat="1" ht="21.75" customHeight="1">
      <c r="A2" s="896" t="s">
        <v>819</v>
      </c>
      <c r="B2" s="896"/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  <c r="S2" s="896"/>
      <c r="T2" s="896"/>
      <c r="U2" s="697"/>
      <c r="V2" s="697"/>
    </row>
    <row r="3" spans="1:22" s="595" customFormat="1" ht="18" customHeight="1">
      <c r="A3" s="961" t="s">
        <v>646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698"/>
      <c r="V3" s="698"/>
    </row>
    <row r="4" spans="1:22" ht="15.75" customHeight="1">
      <c r="A4" s="962" t="s">
        <v>788</v>
      </c>
      <c r="B4" s="962"/>
      <c r="C4" s="962"/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  <c r="O4" s="962"/>
      <c r="P4" s="962"/>
      <c r="Q4" s="962"/>
      <c r="R4" s="962"/>
      <c r="S4" s="962"/>
      <c r="T4" s="962"/>
      <c r="U4" s="699"/>
      <c r="V4" s="699"/>
    </row>
    <row r="5" spans="1:22" s="94" customFormat="1" ht="15.75" customHeight="1">
      <c r="A5" s="609"/>
      <c r="B5" s="611"/>
      <c r="C5" s="611"/>
      <c r="D5" s="611"/>
      <c r="E5" s="611"/>
      <c r="F5" s="611"/>
      <c r="G5" s="611"/>
      <c r="H5" s="611"/>
      <c r="I5" s="611"/>
      <c r="J5" s="611"/>
      <c r="K5" s="611"/>
      <c r="L5" s="611"/>
      <c r="M5" s="611"/>
      <c r="N5" s="611"/>
      <c r="O5" s="611"/>
      <c r="P5" s="612"/>
      <c r="Q5" s="613"/>
      <c r="R5" s="613"/>
      <c r="S5" s="613" t="s">
        <v>789</v>
      </c>
      <c r="T5" s="98" t="s">
        <v>789</v>
      </c>
    </row>
    <row r="6" spans="1:22" s="163" customFormat="1" ht="15.75" customHeight="1">
      <c r="A6" s="614"/>
      <c r="B6" s="700"/>
      <c r="C6" s="902" t="s">
        <v>820</v>
      </c>
      <c r="D6" s="902"/>
      <c r="E6" s="902"/>
      <c r="F6" s="902"/>
      <c r="G6" s="902"/>
      <c r="H6" s="902"/>
      <c r="I6" s="902"/>
      <c r="J6" s="902"/>
      <c r="K6" s="902"/>
      <c r="L6" s="902"/>
      <c r="M6" s="902"/>
      <c r="N6" s="902"/>
      <c r="O6" s="902"/>
      <c r="P6" s="902"/>
      <c r="Q6" s="902"/>
      <c r="R6" s="902"/>
      <c r="S6" s="902"/>
      <c r="T6" s="615"/>
    </row>
    <row r="7" spans="1:22" s="94" customFormat="1" ht="13.5" customHeight="1">
      <c r="A7" s="73"/>
      <c r="B7" s="618" t="s">
        <v>666</v>
      </c>
      <c r="C7" s="658" t="s">
        <v>667</v>
      </c>
      <c r="D7" s="618" t="s">
        <v>668</v>
      </c>
      <c r="E7" s="658" t="s">
        <v>776</v>
      </c>
      <c r="F7" s="618" t="s">
        <v>717</v>
      </c>
      <c r="G7" s="618" t="s">
        <v>821</v>
      </c>
      <c r="H7" s="618" t="s">
        <v>791</v>
      </c>
      <c r="I7" s="618" t="s">
        <v>778</v>
      </c>
      <c r="J7" s="618" t="s">
        <v>688</v>
      </c>
      <c r="K7" s="618" t="s">
        <v>779</v>
      </c>
      <c r="L7" s="618" t="s">
        <v>672</v>
      </c>
      <c r="M7" s="618" t="s">
        <v>720</v>
      </c>
      <c r="N7" s="618" t="s">
        <v>674</v>
      </c>
      <c r="O7" s="618" t="s">
        <v>815</v>
      </c>
      <c r="P7" s="618" t="s">
        <v>675</v>
      </c>
      <c r="Q7" s="618" t="s">
        <v>783</v>
      </c>
      <c r="R7" s="618" t="s">
        <v>676</v>
      </c>
      <c r="S7" s="618" t="s">
        <v>811</v>
      </c>
      <c r="T7" s="658" t="s">
        <v>822</v>
      </c>
      <c r="U7" s="163"/>
    </row>
    <row r="8" spans="1:22" s="94" customFormat="1" ht="14.25" customHeight="1">
      <c r="A8" s="600" t="s">
        <v>665</v>
      </c>
      <c r="B8" s="689">
        <v>1062.7777777777778</v>
      </c>
      <c r="C8" s="701">
        <v>1071.4772727272727</v>
      </c>
      <c r="D8" s="689">
        <v>1076.25</v>
      </c>
      <c r="E8" s="689"/>
      <c r="F8" s="689">
        <v>1084.6428571428571</v>
      </c>
      <c r="G8" s="689"/>
      <c r="H8" s="689"/>
      <c r="I8" s="689"/>
      <c r="J8" s="689"/>
      <c r="K8" s="689"/>
      <c r="L8" s="689"/>
      <c r="M8" s="689"/>
      <c r="N8" s="689"/>
      <c r="O8" s="689"/>
      <c r="P8" s="689"/>
      <c r="Q8" s="689"/>
      <c r="R8" s="689"/>
      <c r="S8" s="689"/>
      <c r="T8" s="689"/>
    </row>
    <row r="9" spans="1:22" s="94" customFormat="1" ht="15" customHeight="1">
      <c r="A9" s="3" t="s">
        <v>666</v>
      </c>
      <c r="B9" s="689"/>
      <c r="C9" s="689">
        <v>1097.5</v>
      </c>
      <c r="D9" s="689">
        <v>1102.1875</v>
      </c>
      <c r="E9" s="689">
        <v>1112.9166666666667</v>
      </c>
      <c r="F9" s="689">
        <v>1100</v>
      </c>
      <c r="G9" s="689"/>
      <c r="H9" s="689"/>
      <c r="I9" s="689">
        <v>1102.7777777777778</v>
      </c>
      <c r="J9" s="689"/>
      <c r="K9" s="689"/>
      <c r="L9" s="689"/>
      <c r="M9" s="689"/>
      <c r="N9" s="689"/>
      <c r="O9" s="689"/>
      <c r="P9" s="689"/>
      <c r="Q9" s="689"/>
      <c r="R9" s="689"/>
      <c r="S9" s="689"/>
      <c r="T9" s="689"/>
    </row>
    <row r="10" spans="1:22" s="94" customFormat="1" ht="15" customHeight="1">
      <c r="A10" s="3" t="s">
        <v>667</v>
      </c>
      <c r="B10" s="689"/>
      <c r="C10" s="689">
        <v>1121.25</v>
      </c>
      <c r="D10" s="689">
        <v>1104.1666666666667</v>
      </c>
      <c r="E10" s="689">
        <v>1120.8333333333333</v>
      </c>
      <c r="F10" s="689">
        <v>1097.5</v>
      </c>
      <c r="G10" s="689">
        <v>1085.2777777777778</v>
      </c>
      <c r="H10" s="689"/>
      <c r="I10" s="689">
        <v>1100</v>
      </c>
      <c r="J10" s="689"/>
      <c r="K10" s="689"/>
      <c r="L10" s="689"/>
      <c r="M10" s="689"/>
      <c r="N10" s="689"/>
      <c r="O10" s="689"/>
      <c r="P10" s="689"/>
      <c r="Q10" s="689"/>
      <c r="R10" s="689"/>
      <c r="S10" s="689"/>
      <c r="T10" s="689"/>
    </row>
    <row r="11" spans="1:22" s="94" customFormat="1" ht="15" customHeight="1">
      <c r="A11" s="3" t="s">
        <v>668</v>
      </c>
      <c r="B11" s="689"/>
      <c r="C11" s="689"/>
      <c r="D11" s="689"/>
      <c r="E11" s="689"/>
      <c r="F11" s="689">
        <v>1100</v>
      </c>
      <c r="G11" s="689">
        <v>1105</v>
      </c>
      <c r="H11" s="689"/>
      <c r="I11" s="689">
        <v>1124.7222222222222</v>
      </c>
      <c r="J11" s="689">
        <v>1127.5</v>
      </c>
      <c r="K11" s="689"/>
      <c r="L11" s="689"/>
      <c r="M11" s="689"/>
      <c r="N11" s="689"/>
      <c r="O11" s="689"/>
      <c r="P11" s="689"/>
      <c r="Q11" s="689"/>
      <c r="R11" s="689"/>
      <c r="S11" s="689"/>
      <c r="T11" s="689"/>
    </row>
    <row r="12" spans="1:22" s="94" customFormat="1" ht="15" customHeight="1">
      <c r="A12" s="3" t="s">
        <v>669</v>
      </c>
      <c r="B12" s="689"/>
      <c r="C12" s="689"/>
      <c r="D12" s="689"/>
      <c r="E12" s="689"/>
      <c r="F12" s="689"/>
      <c r="G12" s="689"/>
      <c r="H12" s="689">
        <v>1096.0714285714287</v>
      </c>
      <c r="I12" s="689">
        <v>1112.8333333333333</v>
      </c>
      <c r="J12" s="689">
        <v>1086.4285714285713</v>
      </c>
      <c r="K12" s="689"/>
      <c r="L12" s="689"/>
      <c r="M12" s="689"/>
      <c r="N12" s="689"/>
      <c r="O12" s="689"/>
      <c r="P12" s="689"/>
      <c r="Q12" s="689"/>
      <c r="R12" s="689"/>
      <c r="S12" s="689"/>
      <c r="T12" s="689"/>
    </row>
    <row r="13" spans="1:22" s="94" customFormat="1" ht="15" customHeight="1">
      <c r="A13" s="3" t="s">
        <v>670</v>
      </c>
      <c r="B13" s="689"/>
      <c r="C13" s="689"/>
      <c r="D13" s="689"/>
      <c r="E13" s="689"/>
      <c r="F13" s="689"/>
      <c r="G13" s="689"/>
      <c r="H13" s="689">
        <v>1083.75</v>
      </c>
      <c r="I13" s="689"/>
      <c r="J13" s="689">
        <v>1095.3125</v>
      </c>
      <c r="K13" s="689">
        <v>1085</v>
      </c>
      <c r="L13" s="689">
        <v>1089.1666666666667</v>
      </c>
      <c r="M13" s="689">
        <v>1069.375</v>
      </c>
      <c r="N13" s="689"/>
      <c r="O13" s="689"/>
      <c r="P13" s="689"/>
      <c r="Q13" s="689"/>
      <c r="R13" s="689"/>
      <c r="S13" s="689"/>
      <c r="T13" s="689"/>
    </row>
    <row r="14" spans="1:22" s="94" customFormat="1" ht="15" customHeight="1">
      <c r="A14" s="3" t="s">
        <v>695</v>
      </c>
      <c r="B14" s="689"/>
      <c r="C14" s="689"/>
      <c r="D14" s="689"/>
      <c r="E14" s="689"/>
      <c r="F14" s="689"/>
      <c r="G14" s="689"/>
      <c r="H14" s="689"/>
      <c r="I14" s="689"/>
      <c r="J14" s="689">
        <v>1117.5</v>
      </c>
      <c r="K14" s="689">
        <v>1110</v>
      </c>
      <c r="L14" s="689">
        <v>1123</v>
      </c>
      <c r="M14" s="689">
        <v>1124.3333333333333</v>
      </c>
      <c r="N14" s="689">
        <v>1110</v>
      </c>
      <c r="O14" s="689">
        <v>1112.5</v>
      </c>
      <c r="P14" s="689">
        <v>1097.1875</v>
      </c>
      <c r="Q14" s="689"/>
      <c r="R14" s="689"/>
      <c r="S14" s="689"/>
      <c r="T14" s="689"/>
    </row>
    <row r="15" spans="1:22" s="94" customFormat="1" ht="15" customHeight="1">
      <c r="A15" s="3" t="s">
        <v>672</v>
      </c>
      <c r="B15" s="689"/>
      <c r="C15" s="689"/>
      <c r="D15" s="689"/>
      <c r="E15" s="689"/>
      <c r="F15" s="689"/>
      <c r="G15" s="689"/>
      <c r="H15" s="689"/>
      <c r="I15" s="689"/>
      <c r="J15" s="677"/>
      <c r="K15" s="689"/>
      <c r="L15" s="689"/>
      <c r="M15" s="689">
        <v>1141.5384615384614</v>
      </c>
      <c r="N15" s="689">
        <v>1138.125</v>
      </c>
      <c r="O15" s="689"/>
      <c r="P15" s="689"/>
      <c r="Q15" s="689"/>
      <c r="R15" s="689"/>
      <c r="S15" s="689">
        <v>1100.125</v>
      </c>
      <c r="T15" s="689"/>
    </row>
    <row r="16" spans="1:22" s="94" customFormat="1" ht="15" customHeight="1">
      <c r="A16" s="3" t="s">
        <v>673</v>
      </c>
      <c r="B16" s="628">
        <v>1100</v>
      </c>
      <c r="C16" s="689"/>
      <c r="D16" s="689"/>
      <c r="E16" s="670"/>
      <c r="F16" s="702"/>
      <c r="G16" s="689"/>
      <c r="H16" s="689"/>
      <c r="I16" s="689"/>
      <c r="J16" s="677"/>
      <c r="K16" s="689"/>
      <c r="L16" s="689"/>
      <c r="M16" s="689">
        <v>1150</v>
      </c>
      <c r="N16" s="689">
        <v>1150.921052631579</v>
      </c>
      <c r="O16" s="689"/>
      <c r="P16" s="689">
        <v>1138.3333333333333</v>
      </c>
      <c r="Q16" s="689"/>
      <c r="R16" s="689"/>
      <c r="S16" s="689">
        <v>1100.75</v>
      </c>
      <c r="T16" s="689"/>
    </row>
    <row r="17" spans="1:22" s="94" customFormat="1" ht="15" customHeight="1">
      <c r="A17" s="3" t="s">
        <v>674</v>
      </c>
      <c r="B17" s="628">
        <v>1147.8571428571429</v>
      </c>
      <c r="C17" s="629">
        <v>1063.0681818181818</v>
      </c>
      <c r="D17" s="629"/>
      <c r="E17" s="670"/>
      <c r="F17" s="629"/>
      <c r="G17" s="689"/>
      <c r="H17" s="689"/>
      <c r="I17" s="689"/>
      <c r="J17" s="677"/>
      <c r="K17" s="689"/>
      <c r="L17" s="689"/>
      <c r="M17" s="689"/>
      <c r="N17" s="689"/>
      <c r="O17" s="689">
        <v>1170.5</v>
      </c>
      <c r="P17" s="689">
        <v>1170</v>
      </c>
      <c r="Q17" s="689">
        <v>1204.75</v>
      </c>
      <c r="R17" s="689">
        <v>1227.5</v>
      </c>
      <c r="S17" s="689">
        <v>1191.6666666666667</v>
      </c>
      <c r="T17" s="689">
        <v>1195</v>
      </c>
    </row>
    <row r="18" spans="1:22" s="94" customFormat="1" ht="15" customHeight="1">
      <c r="A18" s="3" t="s">
        <v>675</v>
      </c>
      <c r="B18" s="628"/>
      <c r="C18" s="629"/>
      <c r="D18" s="629"/>
      <c r="E18" s="670"/>
      <c r="F18" s="629"/>
      <c r="G18" s="689"/>
      <c r="H18" s="628">
        <v>1185.3125</v>
      </c>
      <c r="I18" s="689"/>
      <c r="J18" s="677"/>
      <c r="K18" s="689"/>
      <c r="L18" s="689"/>
      <c r="M18" s="689"/>
      <c r="N18" s="689"/>
      <c r="O18" s="689"/>
      <c r="P18" s="689"/>
      <c r="Q18" s="689">
        <v>1207.0833333333333</v>
      </c>
      <c r="R18" s="689">
        <v>1198.5714285714287</v>
      </c>
      <c r="S18" s="689">
        <v>1189.75</v>
      </c>
      <c r="T18" s="689">
        <v>1180</v>
      </c>
    </row>
    <row r="19" spans="1:22" s="94" customFormat="1" ht="15" customHeight="1">
      <c r="A19" s="73" t="s">
        <v>676</v>
      </c>
      <c r="B19" s="628">
        <v>1197.0833333333333</v>
      </c>
      <c r="C19" s="629">
        <v>1191.25</v>
      </c>
      <c r="D19" s="629"/>
      <c r="E19" s="629">
        <v>1185.8333333333333</v>
      </c>
      <c r="F19" s="702"/>
      <c r="G19" s="702"/>
      <c r="H19" s="628">
        <v>1184.1666666666667</v>
      </c>
      <c r="I19" s="689"/>
      <c r="J19" s="677"/>
      <c r="K19" s="689"/>
      <c r="L19" s="689"/>
      <c r="M19" s="689"/>
      <c r="N19" s="689"/>
      <c r="O19" s="689"/>
      <c r="P19" s="689"/>
      <c r="Q19" s="689"/>
      <c r="R19" s="689">
        <v>1210</v>
      </c>
      <c r="S19" s="689">
        <v>1197.9545454545455</v>
      </c>
      <c r="T19" s="689">
        <v>1188.75</v>
      </c>
    </row>
    <row r="20" spans="1:22" s="94" customFormat="1" ht="15.75" customHeight="1">
      <c r="A20" s="703"/>
      <c r="B20" s="704"/>
      <c r="C20" s="704"/>
      <c r="D20" s="704"/>
      <c r="E20" s="704"/>
      <c r="F20" s="704"/>
      <c r="G20" s="704"/>
      <c r="H20" s="704"/>
      <c r="I20" s="705"/>
      <c r="J20" s="705"/>
      <c r="K20" s="705"/>
      <c r="L20" s="705"/>
      <c r="M20" s="705"/>
      <c r="N20" s="705"/>
      <c r="O20" s="705"/>
      <c r="P20" s="705"/>
      <c r="Q20" s="705"/>
      <c r="R20" s="705"/>
      <c r="S20" s="705"/>
    </row>
    <row r="21" spans="1:22" s="163" customFormat="1" ht="15.75" customHeight="1">
      <c r="A21" s="67"/>
      <c r="B21" s="969" t="s">
        <v>794</v>
      </c>
      <c r="C21" s="969"/>
      <c r="D21" s="969"/>
      <c r="E21" s="969"/>
      <c r="F21" s="969"/>
      <c r="G21" s="969"/>
      <c r="H21" s="969"/>
      <c r="I21" s="969"/>
      <c r="J21" s="969"/>
      <c r="K21" s="969"/>
      <c r="L21" s="969"/>
      <c r="M21" s="969"/>
      <c r="N21" s="969"/>
      <c r="O21" s="969"/>
      <c r="P21" s="969"/>
      <c r="Q21" s="969"/>
      <c r="R21" s="969"/>
      <c r="S21" s="969"/>
      <c r="T21" s="969"/>
      <c r="U21" s="94"/>
      <c r="V21" s="94"/>
    </row>
    <row r="22" spans="1:22" s="94" customFormat="1" ht="13.5" customHeight="1">
      <c r="A22" s="73"/>
      <c r="B22" s="658" t="s">
        <v>823</v>
      </c>
      <c r="C22" s="658" t="s">
        <v>824</v>
      </c>
      <c r="D22" s="658" t="s">
        <v>825</v>
      </c>
      <c r="E22" s="658" t="s">
        <v>826</v>
      </c>
      <c r="F22" s="658" t="s">
        <v>667</v>
      </c>
      <c r="G22" s="658" t="s">
        <v>812</v>
      </c>
      <c r="H22" s="658" t="s">
        <v>686</v>
      </c>
      <c r="I22" s="658" t="s">
        <v>813</v>
      </c>
      <c r="J22" s="658" t="s">
        <v>718</v>
      </c>
      <c r="K22" s="658" t="s">
        <v>671</v>
      </c>
      <c r="L22" s="658" t="s">
        <v>814</v>
      </c>
      <c r="M22" s="658" t="s">
        <v>672</v>
      </c>
      <c r="N22" s="658" t="s">
        <v>760</v>
      </c>
      <c r="O22" s="658" t="s">
        <v>691</v>
      </c>
      <c r="P22" s="706" t="s">
        <v>782</v>
      </c>
      <c r="Q22" s="706" t="s">
        <v>798</v>
      </c>
      <c r="R22" s="706" t="s">
        <v>783</v>
      </c>
      <c r="S22" s="658" t="s">
        <v>676</v>
      </c>
      <c r="T22" s="706" t="s">
        <v>827</v>
      </c>
    </row>
    <row r="23" spans="1:22" s="94" customFormat="1" ht="14.25" customHeight="1">
      <c r="A23" s="600" t="s">
        <v>665</v>
      </c>
      <c r="B23" s="676">
        <v>1183</v>
      </c>
      <c r="C23" s="676">
        <v>1180</v>
      </c>
      <c r="D23" s="676">
        <v>1240</v>
      </c>
      <c r="E23" s="676">
        <v>1208.1818181818182</v>
      </c>
      <c r="F23" s="676"/>
      <c r="G23" s="676">
        <v>1214.659090909091</v>
      </c>
      <c r="H23" s="676"/>
      <c r="I23" s="676"/>
      <c r="J23" s="676"/>
      <c r="K23" s="676"/>
      <c r="L23" s="676">
        <v>1228.159090909091</v>
      </c>
      <c r="M23" s="676"/>
      <c r="N23" s="676"/>
      <c r="O23" s="676"/>
      <c r="P23" s="676">
        <v>1100.7142857142858</v>
      </c>
      <c r="Q23" s="676"/>
      <c r="R23" s="676"/>
      <c r="S23" s="676"/>
      <c r="T23" s="676"/>
    </row>
    <row r="24" spans="1:22" s="94" customFormat="1" ht="15" customHeight="1">
      <c r="A24" s="3" t="s">
        <v>666</v>
      </c>
      <c r="B24" s="676"/>
      <c r="C24" s="603"/>
      <c r="D24" s="676"/>
      <c r="E24" s="676">
        <v>1195</v>
      </c>
      <c r="F24" s="676">
        <v>1235.625</v>
      </c>
      <c r="G24" s="676">
        <v>1218.375</v>
      </c>
      <c r="H24" s="676"/>
      <c r="I24" s="676"/>
      <c r="J24" s="676"/>
      <c r="K24" s="676"/>
      <c r="L24" s="676">
        <v>1218.125</v>
      </c>
      <c r="M24" s="676"/>
      <c r="N24" s="676"/>
      <c r="O24" s="676"/>
      <c r="P24" s="676">
        <v>1103.25</v>
      </c>
      <c r="Q24" s="676"/>
      <c r="R24" s="676"/>
      <c r="S24" s="676"/>
      <c r="T24" s="676">
        <v>1125</v>
      </c>
    </row>
    <row r="25" spans="1:22" s="94" customFormat="1" ht="15" customHeight="1">
      <c r="A25" s="3" t="s">
        <v>667</v>
      </c>
      <c r="B25" s="676"/>
      <c r="C25" s="603"/>
      <c r="D25" s="676"/>
      <c r="E25" s="676"/>
      <c r="F25" s="676"/>
      <c r="G25" s="676">
        <v>1225.75</v>
      </c>
      <c r="H25" s="676"/>
      <c r="I25" s="676">
        <v>1230</v>
      </c>
      <c r="J25" s="676"/>
      <c r="K25" s="676"/>
      <c r="L25" s="676">
        <v>1217.25</v>
      </c>
      <c r="M25" s="676"/>
      <c r="N25" s="676"/>
      <c r="O25" s="676"/>
      <c r="P25" s="676">
        <v>1104.75</v>
      </c>
      <c r="Q25" s="676"/>
      <c r="R25" s="676"/>
      <c r="S25" s="676"/>
      <c r="T25" s="676">
        <v>1105</v>
      </c>
    </row>
    <row r="26" spans="1:22" s="94" customFormat="1" ht="15" customHeight="1">
      <c r="A26" s="3" t="s">
        <v>668</v>
      </c>
      <c r="B26" s="676"/>
      <c r="C26" s="603"/>
      <c r="D26" s="676"/>
      <c r="E26" s="676"/>
      <c r="F26" s="676"/>
      <c r="G26" s="676">
        <v>1222.7777777777778</v>
      </c>
      <c r="H26" s="676">
        <v>1225</v>
      </c>
      <c r="I26" s="676">
        <v>1221.875</v>
      </c>
      <c r="J26" s="676">
        <v>1225</v>
      </c>
      <c r="K26" s="676"/>
      <c r="L26" s="676">
        <v>1205</v>
      </c>
      <c r="M26" s="676"/>
      <c r="N26" s="676"/>
      <c r="O26" s="676"/>
      <c r="P26" s="676">
        <v>1111.3888888888889</v>
      </c>
      <c r="Q26" s="676"/>
      <c r="R26" s="676"/>
      <c r="S26" s="676"/>
      <c r="T26" s="676">
        <v>1106.7142857142858</v>
      </c>
    </row>
    <row r="27" spans="1:22" s="94" customFormat="1" ht="15" customHeight="1">
      <c r="A27" s="3" t="s">
        <v>669</v>
      </c>
      <c r="B27" s="676"/>
      <c r="C27" s="603"/>
      <c r="D27" s="676"/>
      <c r="E27" s="676"/>
      <c r="F27" s="676"/>
      <c r="G27" s="676"/>
      <c r="H27" s="676">
        <v>1207.5</v>
      </c>
      <c r="I27" s="676">
        <v>1208.125</v>
      </c>
      <c r="J27" s="676">
        <v>1208.6764705882354</v>
      </c>
      <c r="K27" s="676">
        <v>1208.75</v>
      </c>
      <c r="L27" s="676">
        <v>1190.952380952381</v>
      </c>
      <c r="M27" s="676"/>
      <c r="N27" s="676"/>
      <c r="O27" s="676">
        <v>1120</v>
      </c>
      <c r="P27" s="676">
        <v>1094.5238095238096</v>
      </c>
      <c r="Q27" s="676"/>
      <c r="R27" s="676"/>
      <c r="S27" s="676"/>
      <c r="T27" s="676">
        <v>1085.1388888888889</v>
      </c>
    </row>
    <row r="28" spans="1:22" s="94" customFormat="1" ht="15" customHeight="1">
      <c r="A28" s="3" t="s">
        <v>670</v>
      </c>
      <c r="B28" s="676"/>
      <c r="C28" s="603"/>
      <c r="D28" s="676"/>
      <c r="E28" s="676"/>
      <c r="F28" s="676"/>
      <c r="G28" s="676"/>
      <c r="H28" s="676"/>
      <c r="I28" s="676"/>
      <c r="J28" s="676">
        <v>1197.1428571428571</v>
      </c>
      <c r="K28" s="676">
        <v>1205</v>
      </c>
      <c r="L28" s="676">
        <v>1202.3809523809523</v>
      </c>
      <c r="M28" s="676"/>
      <c r="N28" s="676"/>
      <c r="O28" s="676"/>
      <c r="P28" s="676">
        <v>1129.5238095238096</v>
      </c>
      <c r="Q28" s="676"/>
      <c r="R28" s="676"/>
      <c r="S28" s="676"/>
      <c r="T28" s="676">
        <v>1121.875</v>
      </c>
    </row>
    <row r="29" spans="1:22" s="94" customFormat="1" ht="15" customHeight="1">
      <c r="A29" s="3" t="s">
        <v>695</v>
      </c>
      <c r="B29" s="676"/>
      <c r="C29" s="603"/>
      <c r="D29" s="676"/>
      <c r="E29" s="676"/>
      <c r="F29" s="676"/>
      <c r="G29" s="603">
        <v>1224.2857142857142</v>
      </c>
      <c r="H29" s="676"/>
      <c r="I29" s="676"/>
      <c r="J29" s="676"/>
      <c r="K29" s="676">
        <v>1232.5</v>
      </c>
      <c r="L29" s="676">
        <v>1223.75</v>
      </c>
      <c r="M29" s="676">
        <v>1266</v>
      </c>
      <c r="N29" s="676">
        <v>1251</v>
      </c>
      <c r="O29" s="676"/>
      <c r="P29" s="676">
        <v>1216.195652173913</v>
      </c>
      <c r="Q29" s="676"/>
      <c r="R29" s="676"/>
      <c r="S29" s="676"/>
      <c r="T29" s="676">
        <v>1205.7608695652175</v>
      </c>
    </row>
    <row r="30" spans="1:22" s="94" customFormat="1" ht="15" customHeight="1">
      <c r="A30" s="3" t="s">
        <v>672</v>
      </c>
      <c r="B30" s="676"/>
      <c r="C30" s="603"/>
      <c r="D30" s="676"/>
      <c r="E30" s="676"/>
      <c r="F30" s="676"/>
      <c r="G30" s="603">
        <v>1245.625</v>
      </c>
      <c r="H30" s="676"/>
      <c r="I30" s="676"/>
      <c r="J30" s="676"/>
      <c r="K30" s="676"/>
      <c r="L30" s="603">
        <v>1300</v>
      </c>
      <c r="M30" s="676">
        <v>1265.8333333333333</v>
      </c>
      <c r="N30" s="676">
        <v>1270</v>
      </c>
      <c r="O30" s="676">
        <v>1350</v>
      </c>
      <c r="P30" s="676">
        <v>1256.9444444444443</v>
      </c>
      <c r="Q30" s="676"/>
      <c r="R30" s="676">
        <v>1316.6666666666667</v>
      </c>
      <c r="S30" s="676"/>
      <c r="T30" s="676">
        <v>1241.9047619047619</v>
      </c>
    </row>
    <row r="31" spans="1:22" s="94" customFormat="1" ht="15" customHeight="1">
      <c r="A31" s="3" t="s">
        <v>677</v>
      </c>
      <c r="B31" s="676"/>
      <c r="C31" s="603"/>
      <c r="D31" s="603"/>
      <c r="E31" s="603"/>
      <c r="F31" s="603"/>
      <c r="G31" s="603">
        <v>1254.875</v>
      </c>
      <c r="H31" s="603"/>
      <c r="I31" s="603"/>
      <c r="J31" s="603"/>
      <c r="K31" s="603"/>
      <c r="L31" s="603">
        <v>1270</v>
      </c>
      <c r="M31" s="603"/>
      <c r="N31" s="603"/>
      <c r="O31" s="676">
        <v>1460</v>
      </c>
      <c r="P31" s="676">
        <v>1310</v>
      </c>
      <c r="Q31" s="676"/>
      <c r="R31" s="676">
        <v>1281</v>
      </c>
      <c r="S31" s="676"/>
      <c r="T31" s="676">
        <v>1259</v>
      </c>
    </row>
    <row r="32" spans="1:22" s="94" customFormat="1" ht="15" customHeight="1">
      <c r="A32" s="3" t="s">
        <v>674</v>
      </c>
      <c r="B32" s="676"/>
      <c r="C32" s="603"/>
      <c r="D32" s="603"/>
      <c r="E32" s="603"/>
      <c r="F32" s="603"/>
      <c r="G32" s="603">
        <v>1321.8421052631579</v>
      </c>
      <c r="H32" s="603"/>
      <c r="I32" s="603"/>
      <c r="J32" s="603"/>
      <c r="K32" s="603"/>
      <c r="L32" s="603">
        <v>1361.8181818181818</v>
      </c>
      <c r="M32" s="603"/>
      <c r="N32" s="603"/>
      <c r="O32" s="676"/>
      <c r="P32" s="676"/>
      <c r="Q32" s="676">
        <v>1395.8333333333333</v>
      </c>
      <c r="R32" s="676">
        <v>1368.75</v>
      </c>
      <c r="S32" s="676">
        <v>1368.5714285714287</v>
      </c>
      <c r="T32" s="676">
        <v>1338.5526315789473</v>
      </c>
    </row>
    <row r="33" spans="1:26" s="94" customFormat="1" ht="15" customHeight="1">
      <c r="A33" s="3" t="s">
        <v>675</v>
      </c>
      <c r="B33" s="603">
        <v>1360</v>
      </c>
      <c r="C33" s="603"/>
      <c r="D33" s="603"/>
      <c r="E33" s="603"/>
      <c r="F33" s="603"/>
      <c r="G33" s="603">
        <v>1314.75</v>
      </c>
      <c r="H33" s="603"/>
      <c r="I33" s="603"/>
      <c r="J33" s="603"/>
      <c r="K33" s="603"/>
      <c r="L33" s="603">
        <v>1344.5</v>
      </c>
      <c r="M33" s="603"/>
      <c r="N33" s="603"/>
      <c r="O33" s="676"/>
      <c r="P33" s="603">
        <v>1245.7142857142858</v>
      </c>
      <c r="Q33" s="676">
        <v>1392.2222222222222</v>
      </c>
      <c r="R33" s="676"/>
      <c r="S33" s="676">
        <v>1358.75</v>
      </c>
      <c r="T33" s="676">
        <v>1327.375</v>
      </c>
      <c r="V33" s="601"/>
      <c r="W33" s="601"/>
      <c r="X33" s="601"/>
      <c r="Y33" s="601"/>
      <c r="Z33" s="601"/>
    </row>
    <row r="34" spans="1:26" s="94" customFormat="1" ht="15" customHeight="1">
      <c r="A34" s="3" t="s">
        <v>676</v>
      </c>
      <c r="B34" s="603">
        <v>1413.5</v>
      </c>
      <c r="C34" s="603"/>
      <c r="D34" s="603">
        <v>1395.7142857142858</v>
      </c>
      <c r="E34" s="603"/>
      <c r="F34" s="603">
        <v>1394.2857142857142</v>
      </c>
      <c r="G34" s="603">
        <v>1338.6904761904761</v>
      </c>
      <c r="H34" s="603"/>
      <c r="I34" s="603"/>
      <c r="J34" s="603"/>
      <c r="K34" s="603"/>
      <c r="L34" s="603">
        <v>1357.0238095238096</v>
      </c>
      <c r="M34" s="603"/>
      <c r="N34" s="603"/>
      <c r="O34" s="676"/>
      <c r="P34" s="603">
        <v>1239.4444444444443</v>
      </c>
      <c r="Q34" s="676"/>
      <c r="R34" s="676"/>
      <c r="S34" s="676">
        <v>1365</v>
      </c>
      <c r="T34" s="676">
        <v>1341.6071428571429</v>
      </c>
      <c r="V34" s="601"/>
      <c r="W34" s="601"/>
      <c r="X34" s="601"/>
      <c r="Y34" s="601"/>
      <c r="Z34" s="601"/>
    </row>
    <row r="35" spans="1:26" s="94" customFormat="1" ht="10.5" customHeight="1">
      <c r="A35" s="3"/>
      <c r="B35" s="664"/>
      <c r="C35" s="676"/>
      <c r="D35" s="676"/>
      <c r="E35" s="676"/>
      <c r="F35" s="676"/>
      <c r="G35" s="676"/>
      <c r="H35" s="676"/>
      <c r="I35" s="664"/>
      <c r="J35" s="676"/>
      <c r="K35" s="676"/>
      <c r="L35" s="676"/>
      <c r="M35" s="676"/>
      <c r="N35" s="664"/>
      <c r="O35" s="676"/>
      <c r="P35" s="676"/>
      <c r="Q35" s="676"/>
      <c r="R35" s="676"/>
      <c r="S35" s="676"/>
      <c r="T35" s="601"/>
      <c r="V35" s="601"/>
      <c r="W35" s="601"/>
      <c r="X35" s="601"/>
      <c r="Y35" s="601"/>
      <c r="Z35" s="601"/>
    </row>
    <row r="36" spans="1:26" s="163" customFormat="1" ht="10.5" customHeight="1">
      <c r="A36" s="15" t="s">
        <v>828</v>
      </c>
      <c r="B36" s="680"/>
      <c r="C36" s="680"/>
      <c r="D36" s="680"/>
      <c r="E36" s="680"/>
      <c r="F36" s="680"/>
      <c r="G36" s="680"/>
      <c r="H36" s="680"/>
      <c r="I36" s="680"/>
      <c r="J36" s="680"/>
      <c r="K36" s="680"/>
      <c r="L36" s="680"/>
      <c r="M36" s="680"/>
      <c r="N36" s="680"/>
      <c r="O36" s="680"/>
      <c r="P36" s="680"/>
      <c r="Q36" s="680"/>
      <c r="R36" s="680"/>
      <c r="S36" s="680"/>
      <c r="T36" s="680"/>
      <c r="U36" s="94"/>
      <c r="V36" s="5"/>
      <c r="W36" s="5"/>
      <c r="X36" s="5"/>
      <c r="Y36" s="5"/>
      <c r="Z36" s="5"/>
    </row>
    <row r="37" spans="1:26" ht="12.75" customHeight="1">
      <c r="A37" s="696"/>
    </row>
  </sheetData>
  <mergeCells count="5">
    <mergeCell ref="A2:T2"/>
    <mergeCell ref="A3:T3"/>
    <mergeCell ref="A4:T4"/>
    <mergeCell ref="C6:S6"/>
    <mergeCell ref="B21:T21"/>
  </mergeCells>
  <hyperlinks>
    <hyperlink ref="T1" location="Indice!A1" display="VOLVER"/>
  </hyperlinks>
  <printOptions horizontalCentered="1" verticalCentered="1"/>
  <pageMargins left="0.75" right="0.75" top="0.78740157480314965" bottom="0.78740157480314965" header="0" footer="0"/>
  <pageSetup paperSize="9" scale="76" pageOrder="overThenDown" orientation="landscape" blackAndWhite="1" verticalDpi="18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7"/>
  <sheetViews>
    <sheetView showGridLines="0" workbookViewId="0">
      <selection activeCell="C9" sqref="C9"/>
    </sheetView>
  </sheetViews>
  <sheetFormatPr baseColWidth="10" defaultColWidth="11.42578125" defaultRowHeight="12"/>
  <cols>
    <col min="1" max="1" width="11.5703125" style="74" customWidth="1"/>
    <col min="2" max="15" width="10.140625" style="74" customWidth="1"/>
    <col min="16" max="17" width="8" style="74" customWidth="1"/>
    <col min="18" max="256" width="11.42578125" style="74"/>
    <col min="257" max="257" width="11.5703125" style="74" customWidth="1"/>
    <col min="258" max="271" width="10.140625" style="74" customWidth="1"/>
    <col min="272" max="273" width="8" style="74" customWidth="1"/>
    <col min="274" max="512" width="11.42578125" style="74"/>
    <col min="513" max="513" width="11.5703125" style="74" customWidth="1"/>
    <col min="514" max="527" width="10.140625" style="74" customWidth="1"/>
    <col min="528" max="529" width="8" style="74" customWidth="1"/>
    <col min="530" max="768" width="11.42578125" style="74"/>
    <col min="769" max="769" width="11.5703125" style="74" customWidth="1"/>
    <col min="770" max="783" width="10.140625" style="74" customWidth="1"/>
    <col min="784" max="785" width="8" style="74" customWidth="1"/>
    <col min="786" max="1024" width="11.42578125" style="74"/>
    <col min="1025" max="1025" width="11.5703125" style="74" customWidth="1"/>
    <col min="1026" max="1039" width="10.140625" style="74" customWidth="1"/>
    <col min="1040" max="1041" width="8" style="74" customWidth="1"/>
    <col min="1042" max="1280" width="11.42578125" style="74"/>
    <col min="1281" max="1281" width="11.5703125" style="74" customWidth="1"/>
    <col min="1282" max="1295" width="10.140625" style="74" customWidth="1"/>
    <col min="1296" max="1297" width="8" style="74" customWidth="1"/>
    <col min="1298" max="1536" width="11.42578125" style="74"/>
    <col min="1537" max="1537" width="11.5703125" style="74" customWidth="1"/>
    <col min="1538" max="1551" width="10.140625" style="74" customWidth="1"/>
    <col min="1552" max="1553" width="8" style="74" customWidth="1"/>
    <col min="1554" max="1792" width="11.42578125" style="74"/>
    <col min="1793" max="1793" width="11.5703125" style="74" customWidth="1"/>
    <col min="1794" max="1807" width="10.140625" style="74" customWidth="1"/>
    <col min="1808" max="1809" width="8" style="74" customWidth="1"/>
    <col min="1810" max="2048" width="11.42578125" style="74"/>
    <col min="2049" max="2049" width="11.5703125" style="74" customWidth="1"/>
    <col min="2050" max="2063" width="10.140625" style="74" customWidth="1"/>
    <col min="2064" max="2065" width="8" style="74" customWidth="1"/>
    <col min="2066" max="2304" width="11.42578125" style="74"/>
    <col min="2305" max="2305" width="11.5703125" style="74" customWidth="1"/>
    <col min="2306" max="2319" width="10.140625" style="74" customWidth="1"/>
    <col min="2320" max="2321" width="8" style="74" customWidth="1"/>
    <col min="2322" max="2560" width="11.42578125" style="74"/>
    <col min="2561" max="2561" width="11.5703125" style="74" customWidth="1"/>
    <col min="2562" max="2575" width="10.140625" style="74" customWidth="1"/>
    <col min="2576" max="2577" width="8" style="74" customWidth="1"/>
    <col min="2578" max="2816" width="11.42578125" style="74"/>
    <col min="2817" max="2817" width="11.5703125" style="74" customWidth="1"/>
    <col min="2818" max="2831" width="10.140625" style="74" customWidth="1"/>
    <col min="2832" max="2833" width="8" style="74" customWidth="1"/>
    <col min="2834" max="3072" width="11.42578125" style="74"/>
    <col min="3073" max="3073" width="11.5703125" style="74" customWidth="1"/>
    <col min="3074" max="3087" width="10.140625" style="74" customWidth="1"/>
    <col min="3088" max="3089" width="8" style="74" customWidth="1"/>
    <col min="3090" max="3328" width="11.42578125" style="74"/>
    <col min="3329" max="3329" width="11.5703125" style="74" customWidth="1"/>
    <col min="3330" max="3343" width="10.140625" style="74" customWidth="1"/>
    <col min="3344" max="3345" width="8" style="74" customWidth="1"/>
    <col min="3346" max="3584" width="11.42578125" style="74"/>
    <col min="3585" max="3585" width="11.5703125" style="74" customWidth="1"/>
    <col min="3586" max="3599" width="10.140625" style="74" customWidth="1"/>
    <col min="3600" max="3601" width="8" style="74" customWidth="1"/>
    <col min="3602" max="3840" width="11.42578125" style="74"/>
    <col min="3841" max="3841" width="11.5703125" style="74" customWidth="1"/>
    <col min="3842" max="3855" width="10.140625" style="74" customWidth="1"/>
    <col min="3856" max="3857" width="8" style="74" customWidth="1"/>
    <col min="3858" max="4096" width="11.42578125" style="74"/>
    <col min="4097" max="4097" width="11.5703125" style="74" customWidth="1"/>
    <col min="4098" max="4111" width="10.140625" style="74" customWidth="1"/>
    <col min="4112" max="4113" width="8" style="74" customWidth="1"/>
    <col min="4114" max="4352" width="11.42578125" style="74"/>
    <col min="4353" max="4353" width="11.5703125" style="74" customWidth="1"/>
    <col min="4354" max="4367" width="10.140625" style="74" customWidth="1"/>
    <col min="4368" max="4369" width="8" style="74" customWidth="1"/>
    <col min="4370" max="4608" width="11.42578125" style="74"/>
    <col min="4609" max="4609" width="11.5703125" style="74" customWidth="1"/>
    <col min="4610" max="4623" width="10.140625" style="74" customWidth="1"/>
    <col min="4624" max="4625" width="8" style="74" customWidth="1"/>
    <col min="4626" max="4864" width="11.42578125" style="74"/>
    <col min="4865" max="4865" width="11.5703125" style="74" customWidth="1"/>
    <col min="4866" max="4879" width="10.140625" style="74" customWidth="1"/>
    <col min="4880" max="4881" width="8" style="74" customWidth="1"/>
    <col min="4882" max="5120" width="11.42578125" style="74"/>
    <col min="5121" max="5121" width="11.5703125" style="74" customWidth="1"/>
    <col min="5122" max="5135" width="10.140625" style="74" customWidth="1"/>
    <col min="5136" max="5137" width="8" style="74" customWidth="1"/>
    <col min="5138" max="5376" width="11.42578125" style="74"/>
    <col min="5377" max="5377" width="11.5703125" style="74" customWidth="1"/>
    <col min="5378" max="5391" width="10.140625" style="74" customWidth="1"/>
    <col min="5392" max="5393" width="8" style="74" customWidth="1"/>
    <col min="5394" max="5632" width="11.42578125" style="74"/>
    <col min="5633" max="5633" width="11.5703125" style="74" customWidth="1"/>
    <col min="5634" max="5647" width="10.140625" style="74" customWidth="1"/>
    <col min="5648" max="5649" width="8" style="74" customWidth="1"/>
    <col min="5650" max="5888" width="11.42578125" style="74"/>
    <col min="5889" max="5889" width="11.5703125" style="74" customWidth="1"/>
    <col min="5890" max="5903" width="10.140625" style="74" customWidth="1"/>
    <col min="5904" max="5905" width="8" style="74" customWidth="1"/>
    <col min="5906" max="6144" width="11.42578125" style="74"/>
    <col min="6145" max="6145" width="11.5703125" style="74" customWidth="1"/>
    <col min="6146" max="6159" width="10.140625" style="74" customWidth="1"/>
    <col min="6160" max="6161" width="8" style="74" customWidth="1"/>
    <col min="6162" max="6400" width="11.42578125" style="74"/>
    <col min="6401" max="6401" width="11.5703125" style="74" customWidth="1"/>
    <col min="6402" max="6415" width="10.140625" style="74" customWidth="1"/>
    <col min="6416" max="6417" width="8" style="74" customWidth="1"/>
    <col min="6418" max="6656" width="11.42578125" style="74"/>
    <col min="6657" max="6657" width="11.5703125" style="74" customWidth="1"/>
    <col min="6658" max="6671" width="10.140625" style="74" customWidth="1"/>
    <col min="6672" max="6673" width="8" style="74" customWidth="1"/>
    <col min="6674" max="6912" width="11.42578125" style="74"/>
    <col min="6913" max="6913" width="11.5703125" style="74" customWidth="1"/>
    <col min="6914" max="6927" width="10.140625" style="74" customWidth="1"/>
    <col min="6928" max="6929" width="8" style="74" customWidth="1"/>
    <col min="6930" max="7168" width="11.42578125" style="74"/>
    <col min="7169" max="7169" width="11.5703125" style="74" customWidth="1"/>
    <col min="7170" max="7183" width="10.140625" style="74" customWidth="1"/>
    <col min="7184" max="7185" width="8" style="74" customWidth="1"/>
    <col min="7186" max="7424" width="11.42578125" style="74"/>
    <col min="7425" max="7425" width="11.5703125" style="74" customWidth="1"/>
    <col min="7426" max="7439" width="10.140625" style="74" customWidth="1"/>
    <col min="7440" max="7441" width="8" style="74" customWidth="1"/>
    <col min="7442" max="7680" width="11.42578125" style="74"/>
    <col min="7681" max="7681" width="11.5703125" style="74" customWidth="1"/>
    <col min="7682" max="7695" width="10.140625" style="74" customWidth="1"/>
    <col min="7696" max="7697" width="8" style="74" customWidth="1"/>
    <col min="7698" max="7936" width="11.42578125" style="74"/>
    <col min="7937" max="7937" width="11.5703125" style="74" customWidth="1"/>
    <col min="7938" max="7951" width="10.140625" style="74" customWidth="1"/>
    <col min="7952" max="7953" width="8" style="74" customWidth="1"/>
    <col min="7954" max="8192" width="11.42578125" style="74"/>
    <col min="8193" max="8193" width="11.5703125" style="74" customWidth="1"/>
    <col min="8194" max="8207" width="10.140625" style="74" customWidth="1"/>
    <col min="8208" max="8209" width="8" style="74" customWidth="1"/>
    <col min="8210" max="8448" width="11.42578125" style="74"/>
    <col min="8449" max="8449" width="11.5703125" style="74" customWidth="1"/>
    <col min="8450" max="8463" width="10.140625" style="74" customWidth="1"/>
    <col min="8464" max="8465" width="8" style="74" customWidth="1"/>
    <col min="8466" max="8704" width="11.42578125" style="74"/>
    <col min="8705" max="8705" width="11.5703125" style="74" customWidth="1"/>
    <col min="8706" max="8719" width="10.140625" style="74" customWidth="1"/>
    <col min="8720" max="8721" width="8" style="74" customWidth="1"/>
    <col min="8722" max="8960" width="11.42578125" style="74"/>
    <col min="8961" max="8961" width="11.5703125" style="74" customWidth="1"/>
    <col min="8962" max="8975" width="10.140625" style="74" customWidth="1"/>
    <col min="8976" max="8977" width="8" style="74" customWidth="1"/>
    <col min="8978" max="9216" width="11.42578125" style="74"/>
    <col min="9217" max="9217" width="11.5703125" style="74" customWidth="1"/>
    <col min="9218" max="9231" width="10.140625" style="74" customWidth="1"/>
    <col min="9232" max="9233" width="8" style="74" customWidth="1"/>
    <col min="9234" max="9472" width="11.42578125" style="74"/>
    <col min="9473" max="9473" width="11.5703125" style="74" customWidth="1"/>
    <col min="9474" max="9487" width="10.140625" style="74" customWidth="1"/>
    <col min="9488" max="9489" width="8" style="74" customWidth="1"/>
    <col min="9490" max="9728" width="11.42578125" style="74"/>
    <col min="9729" max="9729" width="11.5703125" style="74" customWidth="1"/>
    <col min="9730" max="9743" width="10.140625" style="74" customWidth="1"/>
    <col min="9744" max="9745" width="8" style="74" customWidth="1"/>
    <col min="9746" max="9984" width="11.42578125" style="74"/>
    <col min="9985" max="9985" width="11.5703125" style="74" customWidth="1"/>
    <col min="9986" max="9999" width="10.140625" style="74" customWidth="1"/>
    <col min="10000" max="10001" width="8" style="74" customWidth="1"/>
    <col min="10002" max="10240" width="11.42578125" style="74"/>
    <col min="10241" max="10241" width="11.5703125" style="74" customWidth="1"/>
    <col min="10242" max="10255" width="10.140625" style="74" customWidth="1"/>
    <col min="10256" max="10257" width="8" style="74" customWidth="1"/>
    <col min="10258" max="10496" width="11.42578125" style="74"/>
    <col min="10497" max="10497" width="11.5703125" style="74" customWidth="1"/>
    <col min="10498" max="10511" width="10.140625" style="74" customWidth="1"/>
    <col min="10512" max="10513" width="8" style="74" customWidth="1"/>
    <col min="10514" max="10752" width="11.42578125" style="74"/>
    <col min="10753" max="10753" width="11.5703125" style="74" customWidth="1"/>
    <col min="10754" max="10767" width="10.140625" style="74" customWidth="1"/>
    <col min="10768" max="10769" width="8" style="74" customWidth="1"/>
    <col min="10770" max="11008" width="11.42578125" style="74"/>
    <col min="11009" max="11009" width="11.5703125" style="74" customWidth="1"/>
    <col min="11010" max="11023" width="10.140625" style="74" customWidth="1"/>
    <col min="11024" max="11025" width="8" style="74" customWidth="1"/>
    <col min="11026" max="11264" width="11.42578125" style="74"/>
    <col min="11265" max="11265" width="11.5703125" style="74" customWidth="1"/>
    <col min="11266" max="11279" width="10.140625" style="74" customWidth="1"/>
    <col min="11280" max="11281" width="8" style="74" customWidth="1"/>
    <col min="11282" max="11520" width="11.42578125" style="74"/>
    <col min="11521" max="11521" width="11.5703125" style="74" customWidth="1"/>
    <col min="11522" max="11535" width="10.140625" style="74" customWidth="1"/>
    <col min="11536" max="11537" width="8" style="74" customWidth="1"/>
    <col min="11538" max="11776" width="11.42578125" style="74"/>
    <col min="11777" max="11777" width="11.5703125" style="74" customWidth="1"/>
    <col min="11778" max="11791" width="10.140625" style="74" customWidth="1"/>
    <col min="11792" max="11793" width="8" style="74" customWidth="1"/>
    <col min="11794" max="12032" width="11.42578125" style="74"/>
    <col min="12033" max="12033" width="11.5703125" style="74" customWidth="1"/>
    <col min="12034" max="12047" width="10.140625" style="74" customWidth="1"/>
    <col min="12048" max="12049" width="8" style="74" customWidth="1"/>
    <col min="12050" max="12288" width="11.42578125" style="74"/>
    <col min="12289" max="12289" width="11.5703125" style="74" customWidth="1"/>
    <col min="12290" max="12303" width="10.140625" style="74" customWidth="1"/>
    <col min="12304" max="12305" width="8" style="74" customWidth="1"/>
    <col min="12306" max="12544" width="11.42578125" style="74"/>
    <col min="12545" max="12545" width="11.5703125" style="74" customWidth="1"/>
    <col min="12546" max="12559" width="10.140625" style="74" customWidth="1"/>
    <col min="12560" max="12561" width="8" style="74" customWidth="1"/>
    <col min="12562" max="12800" width="11.42578125" style="74"/>
    <col min="12801" max="12801" width="11.5703125" style="74" customWidth="1"/>
    <col min="12802" max="12815" width="10.140625" style="74" customWidth="1"/>
    <col min="12816" max="12817" width="8" style="74" customWidth="1"/>
    <col min="12818" max="13056" width="11.42578125" style="74"/>
    <col min="13057" max="13057" width="11.5703125" style="74" customWidth="1"/>
    <col min="13058" max="13071" width="10.140625" style="74" customWidth="1"/>
    <col min="13072" max="13073" width="8" style="74" customWidth="1"/>
    <col min="13074" max="13312" width="11.42578125" style="74"/>
    <col min="13313" max="13313" width="11.5703125" style="74" customWidth="1"/>
    <col min="13314" max="13327" width="10.140625" style="74" customWidth="1"/>
    <col min="13328" max="13329" width="8" style="74" customWidth="1"/>
    <col min="13330" max="13568" width="11.42578125" style="74"/>
    <col min="13569" max="13569" width="11.5703125" style="74" customWidth="1"/>
    <col min="13570" max="13583" width="10.140625" style="74" customWidth="1"/>
    <col min="13584" max="13585" width="8" style="74" customWidth="1"/>
    <col min="13586" max="13824" width="11.42578125" style="74"/>
    <col min="13825" max="13825" width="11.5703125" style="74" customWidth="1"/>
    <col min="13826" max="13839" width="10.140625" style="74" customWidth="1"/>
    <col min="13840" max="13841" width="8" style="74" customWidth="1"/>
    <col min="13842" max="14080" width="11.42578125" style="74"/>
    <col min="14081" max="14081" width="11.5703125" style="74" customWidth="1"/>
    <col min="14082" max="14095" width="10.140625" style="74" customWidth="1"/>
    <col min="14096" max="14097" width="8" style="74" customWidth="1"/>
    <col min="14098" max="14336" width="11.42578125" style="74"/>
    <col min="14337" max="14337" width="11.5703125" style="74" customWidth="1"/>
    <col min="14338" max="14351" width="10.140625" style="74" customWidth="1"/>
    <col min="14352" max="14353" width="8" style="74" customWidth="1"/>
    <col min="14354" max="14592" width="11.42578125" style="74"/>
    <col min="14593" max="14593" width="11.5703125" style="74" customWidth="1"/>
    <col min="14594" max="14607" width="10.140625" style="74" customWidth="1"/>
    <col min="14608" max="14609" width="8" style="74" customWidth="1"/>
    <col min="14610" max="14848" width="11.42578125" style="74"/>
    <col min="14849" max="14849" width="11.5703125" style="74" customWidth="1"/>
    <col min="14850" max="14863" width="10.140625" style="74" customWidth="1"/>
    <col min="14864" max="14865" width="8" style="74" customWidth="1"/>
    <col min="14866" max="15104" width="11.42578125" style="74"/>
    <col min="15105" max="15105" width="11.5703125" style="74" customWidth="1"/>
    <col min="15106" max="15119" width="10.140625" style="74" customWidth="1"/>
    <col min="15120" max="15121" width="8" style="74" customWidth="1"/>
    <col min="15122" max="15360" width="11.42578125" style="74"/>
    <col min="15361" max="15361" width="11.5703125" style="74" customWidth="1"/>
    <col min="15362" max="15375" width="10.140625" style="74" customWidth="1"/>
    <col min="15376" max="15377" width="8" style="74" customWidth="1"/>
    <col min="15378" max="15616" width="11.42578125" style="74"/>
    <col min="15617" max="15617" width="11.5703125" style="74" customWidth="1"/>
    <col min="15618" max="15631" width="10.140625" style="74" customWidth="1"/>
    <col min="15632" max="15633" width="8" style="74" customWidth="1"/>
    <col min="15634" max="15872" width="11.42578125" style="74"/>
    <col min="15873" max="15873" width="11.5703125" style="74" customWidth="1"/>
    <col min="15874" max="15887" width="10.140625" style="74" customWidth="1"/>
    <col min="15888" max="15889" width="8" style="74" customWidth="1"/>
    <col min="15890" max="16128" width="11.42578125" style="74"/>
    <col min="16129" max="16129" width="11.5703125" style="74" customWidth="1"/>
    <col min="16130" max="16143" width="10.140625" style="74" customWidth="1"/>
    <col min="16144" max="16145" width="8" style="74" customWidth="1"/>
    <col min="16146" max="16384" width="11.42578125" style="74"/>
  </cols>
  <sheetData>
    <row r="1" spans="1:30" ht="12.75" customHeight="1">
      <c r="A1" s="594" t="s">
        <v>829</v>
      </c>
      <c r="O1" s="835" t="s">
        <v>1002</v>
      </c>
    </row>
    <row r="2" spans="1:30" s="122" customFormat="1" ht="17.25" customHeight="1">
      <c r="A2" s="896" t="s">
        <v>830</v>
      </c>
      <c r="B2" s="896"/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</row>
    <row r="3" spans="1:30" s="595" customFormat="1" ht="15" customHeight="1">
      <c r="A3" s="961" t="s">
        <v>646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</row>
    <row r="4" spans="1:30" ht="11.25" customHeight="1">
      <c r="A4" s="962" t="s">
        <v>831</v>
      </c>
      <c r="B4" s="962"/>
      <c r="C4" s="962"/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  <c r="O4" s="962"/>
      <c r="P4" s="595"/>
      <c r="Q4" s="595"/>
      <c r="R4" s="595"/>
      <c r="S4" s="595"/>
      <c r="T4" s="595"/>
      <c r="U4" s="595"/>
      <c r="V4" s="595"/>
      <c r="W4" s="595"/>
      <c r="X4" s="595"/>
      <c r="Y4" s="595"/>
      <c r="Z4" s="595"/>
      <c r="AA4" s="595"/>
      <c r="AB4" s="595"/>
      <c r="AC4" s="595"/>
      <c r="AD4" s="595"/>
    </row>
    <row r="5" spans="1:30" s="94" customFormat="1" ht="12.75" customHeight="1">
      <c r="A5" s="609"/>
      <c r="B5" s="611"/>
      <c r="C5" s="611"/>
      <c r="D5" s="611"/>
      <c r="E5" s="611"/>
      <c r="F5" s="611"/>
      <c r="G5" s="611"/>
      <c r="H5" s="611"/>
      <c r="I5" s="611"/>
      <c r="J5" s="611"/>
      <c r="K5" s="611"/>
      <c r="L5" s="611"/>
      <c r="M5" s="612"/>
      <c r="N5" s="613"/>
      <c r="O5" s="613" t="s">
        <v>648</v>
      </c>
      <c r="P5" s="595"/>
      <c r="Q5" s="595"/>
      <c r="R5" s="595"/>
      <c r="S5" s="595"/>
      <c r="T5" s="595"/>
      <c r="U5" s="595"/>
      <c r="V5" s="595"/>
      <c r="W5" s="595"/>
      <c r="X5" s="595"/>
      <c r="Y5" s="595"/>
      <c r="Z5" s="595"/>
      <c r="AA5" s="595"/>
      <c r="AB5" s="595"/>
      <c r="AC5" s="595"/>
      <c r="AD5" s="595"/>
    </row>
    <row r="6" spans="1:30" s="163" customFormat="1" ht="16.5" customHeight="1">
      <c r="A6" s="614"/>
      <c r="B6" s="902" t="s">
        <v>820</v>
      </c>
      <c r="C6" s="902"/>
      <c r="D6" s="902"/>
      <c r="E6" s="902"/>
      <c r="F6" s="902"/>
      <c r="G6" s="902"/>
      <c r="H6" s="902"/>
      <c r="I6" s="902"/>
      <c r="J6" s="902"/>
      <c r="K6" s="902"/>
      <c r="L6" s="902"/>
      <c r="M6" s="902"/>
      <c r="N6" s="902"/>
      <c r="O6" s="902"/>
      <c r="P6" s="595"/>
      <c r="Q6" s="595"/>
      <c r="R6" s="595"/>
      <c r="S6" s="595"/>
      <c r="T6" s="595"/>
      <c r="U6" s="595"/>
      <c r="V6" s="595"/>
      <c r="W6" s="595"/>
      <c r="X6" s="595"/>
      <c r="Y6" s="595"/>
      <c r="Z6" s="595"/>
      <c r="AA6" s="595"/>
      <c r="AB6" s="595"/>
      <c r="AC6" s="595"/>
      <c r="AD6" s="595"/>
    </row>
    <row r="7" spans="1:30" s="94" customFormat="1" ht="13.5" customHeight="1">
      <c r="A7" s="73"/>
      <c r="B7" s="618" t="s">
        <v>823</v>
      </c>
      <c r="C7" s="618" t="s">
        <v>755</v>
      </c>
      <c r="D7" s="618" t="s">
        <v>668</v>
      </c>
      <c r="E7" s="618" t="s">
        <v>717</v>
      </c>
      <c r="F7" s="618" t="s">
        <v>821</v>
      </c>
      <c r="G7" s="618" t="s">
        <v>718</v>
      </c>
      <c r="H7" s="618" t="s">
        <v>688</v>
      </c>
      <c r="I7" s="618" t="s">
        <v>672</v>
      </c>
      <c r="J7" s="618" t="s">
        <v>720</v>
      </c>
      <c r="K7" s="618" t="s">
        <v>727</v>
      </c>
      <c r="L7" s="618" t="s">
        <v>798</v>
      </c>
      <c r="M7" s="618" t="s">
        <v>676</v>
      </c>
      <c r="N7" s="618" t="s">
        <v>832</v>
      </c>
      <c r="O7" s="618" t="s">
        <v>822</v>
      </c>
      <c r="P7" s="595"/>
      <c r="Q7" s="595"/>
      <c r="R7" s="595"/>
      <c r="S7" s="595"/>
      <c r="T7" s="595"/>
      <c r="U7" s="595"/>
      <c r="V7" s="595"/>
      <c r="W7" s="595"/>
      <c r="X7" s="595"/>
      <c r="Y7" s="595"/>
      <c r="Z7" s="595"/>
      <c r="AA7" s="595"/>
      <c r="AB7" s="595"/>
      <c r="AC7" s="595"/>
      <c r="AD7" s="595"/>
    </row>
    <row r="8" spans="1:30" s="94" customFormat="1" ht="13.5" customHeight="1">
      <c r="A8" s="600" t="s">
        <v>665</v>
      </c>
      <c r="B8" s="625">
        <v>170</v>
      </c>
      <c r="C8" s="625">
        <v>190.53571428571428</v>
      </c>
      <c r="D8" s="625"/>
      <c r="E8" s="625"/>
      <c r="F8" s="625"/>
      <c r="G8" s="625"/>
      <c r="H8" s="625"/>
      <c r="I8" s="625"/>
      <c r="J8" s="625"/>
      <c r="K8" s="625"/>
      <c r="L8" s="625"/>
      <c r="M8" s="625"/>
      <c r="N8" s="625"/>
      <c r="O8" s="625"/>
      <c r="P8" s="595"/>
      <c r="Q8" s="595"/>
      <c r="R8" s="595"/>
      <c r="S8" s="595"/>
      <c r="T8" s="595"/>
      <c r="U8" s="595"/>
      <c r="V8" s="595"/>
      <c r="W8" s="595"/>
      <c r="X8" s="595"/>
      <c r="Y8" s="595"/>
      <c r="Z8" s="595"/>
      <c r="AA8" s="595"/>
      <c r="AB8" s="595"/>
      <c r="AC8" s="595"/>
      <c r="AD8" s="595"/>
    </row>
    <row r="9" spans="1:30" s="94" customFormat="1" ht="13.5" customHeight="1">
      <c r="A9" s="3" t="s">
        <v>666</v>
      </c>
      <c r="B9" s="625"/>
      <c r="C9" s="625">
        <v>186</v>
      </c>
      <c r="D9" s="625"/>
      <c r="E9" s="625"/>
      <c r="F9" s="625"/>
      <c r="G9" s="625"/>
      <c r="H9" s="625"/>
      <c r="I9" s="625"/>
      <c r="J9" s="625"/>
      <c r="K9" s="625"/>
      <c r="L9" s="625"/>
      <c r="M9" s="625"/>
      <c r="N9" s="625"/>
      <c r="O9" s="625"/>
      <c r="P9" s="595"/>
      <c r="Q9" s="595"/>
      <c r="R9" s="595"/>
      <c r="S9" s="595"/>
      <c r="T9" s="595"/>
      <c r="U9" s="595"/>
      <c r="V9" s="595"/>
      <c r="W9" s="595"/>
      <c r="X9" s="595"/>
      <c r="Y9" s="595"/>
      <c r="Z9" s="595"/>
      <c r="AA9" s="595"/>
      <c r="AB9" s="595"/>
      <c r="AC9" s="595"/>
      <c r="AD9" s="595"/>
    </row>
    <row r="10" spans="1:30" s="94" customFormat="1" ht="13.5" customHeight="1">
      <c r="A10" s="3" t="s">
        <v>667</v>
      </c>
      <c r="B10" s="625"/>
      <c r="C10" s="625"/>
      <c r="D10" s="625">
        <v>187.05882352941177</v>
      </c>
      <c r="E10" s="625"/>
      <c r="F10" s="625"/>
      <c r="G10" s="625"/>
      <c r="H10" s="625"/>
      <c r="I10" s="625"/>
      <c r="J10" s="625"/>
      <c r="K10" s="625"/>
      <c r="L10" s="625"/>
      <c r="M10" s="625"/>
      <c r="N10" s="625"/>
      <c r="O10" s="625"/>
    </row>
    <row r="11" spans="1:30" s="94" customFormat="1" ht="13.5" customHeight="1">
      <c r="A11" s="3" t="s">
        <v>668</v>
      </c>
      <c r="B11" s="625"/>
      <c r="C11" s="625"/>
      <c r="D11" s="625">
        <v>190</v>
      </c>
      <c r="E11" s="625">
        <v>170</v>
      </c>
      <c r="F11" s="625"/>
      <c r="G11" s="625"/>
      <c r="H11" s="625"/>
      <c r="I11" s="625"/>
      <c r="J11" s="625"/>
      <c r="K11" s="625"/>
      <c r="L11" s="625"/>
      <c r="M11" s="625"/>
      <c r="N11" s="625"/>
      <c r="O11" s="625"/>
    </row>
    <row r="12" spans="1:30" s="94" customFormat="1" ht="13.5" customHeight="1">
      <c r="A12" s="3" t="s">
        <v>669</v>
      </c>
      <c r="B12" s="625"/>
      <c r="C12" s="625"/>
      <c r="D12" s="625"/>
      <c r="E12" s="625">
        <v>170</v>
      </c>
      <c r="F12" s="625">
        <v>206.66666666666666</v>
      </c>
      <c r="G12" s="625">
        <v>195.8</v>
      </c>
      <c r="H12" s="625">
        <v>187</v>
      </c>
      <c r="I12" s="625"/>
      <c r="J12" s="625"/>
      <c r="K12" s="625"/>
      <c r="L12" s="625"/>
      <c r="M12" s="625"/>
      <c r="N12" s="625"/>
      <c r="O12" s="625"/>
    </row>
    <row r="13" spans="1:30" s="94" customFormat="1" ht="13.5" customHeight="1">
      <c r="A13" s="3" t="s">
        <v>670</v>
      </c>
      <c r="B13" s="625"/>
      <c r="C13" s="625"/>
      <c r="D13" s="625"/>
      <c r="E13" s="625"/>
      <c r="F13" s="625"/>
      <c r="G13" s="625">
        <v>176.81818181818181</v>
      </c>
      <c r="H13" s="625">
        <v>176.42105263157896</v>
      </c>
      <c r="I13" s="625">
        <v>175</v>
      </c>
      <c r="J13" s="625"/>
      <c r="K13" s="625"/>
      <c r="L13" s="625"/>
      <c r="M13" s="625"/>
      <c r="N13" s="625"/>
      <c r="O13" s="625"/>
    </row>
    <row r="14" spans="1:30" s="94" customFormat="1" ht="13.5" customHeight="1">
      <c r="A14" s="3" t="s">
        <v>695</v>
      </c>
      <c r="B14" s="625"/>
      <c r="C14" s="625"/>
      <c r="D14" s="625"/>
      <c r="E14" s="625"/>
      <c r="F14" s="625"/>
      <c r="G14" s="625"/>
      <c r="H14" s="625">
        <v>173.13157894736841</v>
      </c>
      <c r="I14" s="625">
        <v>170</v>
      </c>
      <c r="J14" s="625"/>
      <c r="K14" s="625"/>
      <c r="L14" s="625"/>
      <c r="M14" s="625"/>
      <c r="N14" s="625"/>
      <c r="O14" s="625"/>
    </row>
    <row r="15" spans="1:30" s="94" customFormat="1" ht="13.5" customHeight="1">
      <c r="A15" s="3" t="s">
        <v>672</v>
      </c>
      <c r="B15" s="625"/>
      <c r="C15" s="625"/>
      <c r="D15" s="625"/>
      <c r="E15" s="625"/>
      <c r="F15" s="625"/>
      <c r="G15" s="625"/>
      <c r="H15" s="625"/>
      <c r="I15" s="625">
        <v>164</v>
      </c>
      <c r="J15" s="625">
        <v>153.5</v>
      </c>
      <c r="K15" s="625"/>
      <c r="L15" s="625"/>
      <c r="M15" s="625"/>
      <c r="N15" s="625"/>
      <c r="O15" s="625"/>
    </row>
    <row r="16" spans="1:30" s="94" customFormat="1" ht="13.5" customHeight="1">
      <c r="A16" s="3" t="s">
        <v>673</v>
      </c>
      <c r="B16" s="625"/>
      <c r="C16" s="625"/>
      <c r="D16" s="625"/>
      <c r="E16" s="625"/>
      <c r="F16" s="625"/>
      <c r="G16" s="625"/>
      <c r="H16" s="625"/>
      <c r="I16" s="625"/>
      <c r="J16" s="625">
        <v>145</v>
      </c>
      <c r="K16" s="625">
        <v>145</v>
      </c>
      <c r="L16" s="625"/>
      <c r="M16" s="625"/>
      <c r="N16" s="625"/>
      <c r="O16" s="625"/>
    </row>
    <row r="17" spans="1:20" s="94" customFormat="1" ht="13.5" customHeight="1">
      <c r="A17" s="3" t="s">
        <v>674</v>
      </c>
      <c r="B17" s="625"/>
      <c r="C17" s="625"/>
      <c r="D17" s="716"/>
      <c r="E17" s="625"/>
      <c r="F17" s="625"/>
      <c r="G17" s="625"/>
      <c r="H17" s="625"/>
      <c r="I17" s="625"/>
      <c r="J17" s="625"/>
      <c r="K17" s="625"/>
      <c r="L17" s="625">
        <v>150</v>
      </c>
      <c r="M17" s="625"/>
      <c r="N17" s="625"/>
      <c r="O17" s="625"/>
    </row>
    <row r="18" spans="1:20" s="94" customFormat="1" ht="13.5" customHeight="1">
      <c r="A18" s="3" t="s">
        <v>675</v>
      </c>
      <c r="B18" s="625"/>
      <c r="C18" s="625"/>
      <c r="D18" s="716"/>
      <c r="E18" s="625"/>
      <c r="F18" s="625"/>
      <c r="G18" s="625"/>
      <c r="H18" s="625"/>
      <c r="I18" s="625"/>
      <c r="J18" s="625"/>
      <c r="K18" s="625"/>
      <c r="L18" s="625"/>
      <c r="M18" s="625">
        <v>150</v>
      </c>
      <c r="N18" s="625"/>
      <c r="O18" s="625"/>
    </row>
    <row r="19" spans="1:20" s="94" customFormat="1" ht="13.5" customHeight="1">
      <c r="A19" s="73" t="s">
        <v>676</v>
      </c>
      <c r="B19" s="625"/>
      <c r="C19" s="625"/>
      <c r="D19" s="716"/>
      <c r="E19" s="716"/>
      <c r="F19" s="625"/>
      <c r="G19" s="625"/>
      <c r="H19" s="625"/>
      <c r="I19" s="625"/>
      <c r="J19" s="625"/>
      <c r="K19" s="625"/>
      <c r="L19" s="625"/>
      <c r="M19" s="625"/>
      <c r="N19" s="625">
        <v>180</v>
      </c>
      <c r="O19" s="625">
        <v>180</v>
      </c>
    </row>
    <row r="20" spans="1:20" s="94" customFormat="1" ht="9" customHeight="1">
      <c r="A20" s="703"/>
      <c r="B20" s="146"/>
      <c r="C20" s="717"/>
      <c r="D20" s="717"/>
      <c r="E20" s="717"/>
      <c r="F20" s="717"/>
      <c r="G20" s="717"/>
      <c r="H20" s="717"/>
      <c r="I20" s="717"/>
      <c r="J20" s="717"/>
      <c r="K20" s="717"/>
      <c r="L20" s="718"/>
      <c r="M20" s="717"/>
      <c r="N20" s="718"/>
      <c r="O20" s="718"/>
    </row>
    <row r="21" spans="1:20" s="94" customFormat="1" ht="19.5" customHeight="1">
      <c r="A21" s="67"/>
      <c r="B21" s="969" t="s">
        <v>794</v>
      </c>
      <c r="C21" s="969"/>
      <c r="D21" s="969"/>
      <c r="E21" s="969"/>
      <c r="F21" s="969"/>
      <c r="G21" s="969"/>
      <c r="H21" s="969"/>
      <c r="I21" s="969"/>
      <c r="J21" s="969"/>
      <c r="K21" s="969"/>
      <c r="L21" s="969"/>
      <c r="M21" s="969"/>
      <c r="N21" s="969"/>
      <c r="O21" s="969"/>
      <c r="R21" s="601"/>
      <c r="S21" s="601"/>
      <c r="T21" s="601"/>
    </row>
    <row r="22" spans="1:20" s="163" customFormat="1" ht="14.25" customHeight="1">
      <c r="A22" s="73"/>
      <c r="B22" s="618" t="s">
        <v>833</v>
      </c>
      <c r="C22" s="618" t="s">
        <v>755</v>
      </c>
      <c r="D22" s="618" t="s">
        <v>668</v>
      </c>
      <c r="E22" s="618" t="s">
        <v>810</v>
      </c>
      <c r="F22" s="618" t="s">
        <v>777</v>
      </c>
      <c r="G22" s="618" t="s">
        <v>778</v>
      </c>
      <c r="H22" s="618" t="s">
        <v>688</v>
      </c>
      <c r="I22" s="618" t="s">
        <v>796</v>
      </c>
      <c r="J22" s="618" t="s">
        <v>727</v>
      </c>
      <c r="K22" s="618" t="s">
        <v>834</v>
      </c>
      <c r="L22" s="618" t="s">
        <v>826</v>
      </c>
      <c r="M22" s="618" t="s">
        <v>655</v>
      </c>
      <c r="N22" s="618" t="s">
        <v>835</v>
      </c>
      <c r="O22" s="618" t="s">
        <v>836</v>
      </c>
      <c r="P22" s="94"/>
      <c r="Q22" s="94"/>
      <c r="R22" s="5"/>
      <c r="S22" s="5"/>
      <c r="T22" s="5"/>
    </row>
    <row r="23" spans="1:20" ht="12.75" customHeight="1">
      <c r="A23" s="600" t="s">
        <v>665</v>
      </c>
      <c r="B23" s="625">
        <v>285.53706404958677</v>
      </c>
      <c r="C23" s="625"/>
      <c r="D23" s="625"/>
      <c r="E23" s="625"/>
      <c r="F23" s="625">
        <v>284.59625</v>
      </c>
      <c r="G23" s="625"/>
      <c r="H23" s="625"/>
      <c r="I23" s="625"/>
      <c r="J23" s="625"/>
      <c r="K23" s="625"/>
      <c r="L23" s="625"/>
      <c r="M23" s="625"/>
      <c r="N23" s="625"/>
      <c r="O23" s="625"/>
      <c r="P23" s="94"/>
      <c r="Q23" s="94"/>
    </row>
    <row r="24" spans="1:20" ht="13.5">
      <c r="A24" s="3" t="s">
        <v>666</v>
      </c>
      <c r="B24" s="625">
        <v>291.50520000000006</v>
      </c>
      <c r="C24" s="625">
        <v>291.11479125000011</v>
      </c>
      <c r="D24" s="625">
        <v>293.58738000000011</v>
      </c>
      <c r="E24" s="625">
        <v>287.34084000000007</v>
      </c>
      <c r="F24" s="625">
        <v>285.83704333333338</v>
      </c>
      <c r="G24" s="625"/>
      <c r="H24" s="625"/>
      <c r="I24" s="625"/>
      <c r="J24" s="625"/>
      <c r="K24" s="625"/>
      <c r="L24" s="625"/>
      <c r="M24" s="625"/>
      <c r="N24" s="625"/>
      <c r="O24" s="625"/>
      <c r="P24" s="94"/>
      <c r="Q24" s="94"/>
    </row>
    <row r="25" spans="1:20" ht="13.5">
      <c r="A25" s="3" t="s">
        <v>667</v>
      </c>
      <c r="B25" s="625"/>
      <c r="C25" s="625"/>
      <c r="D25" s="625">
        <v>298.38736507936511</v>
      </c>
      <c r="E25" s="625"/>
      <c r="F25" s="625"/>
      <c r="G25" s="625"/>
      <c r="H25" s="625"/>
      <c r="I25" s="625"/>
      <c r="J25" s="625"/>
      <c r="K25" s="625"/>
      <c r="L25" s="625"/>
      <c r="M25" s="625"/>
      <c r="N25" s="625"/>
      <c r="O25" s="625"/>
      <c r="P25" s="94"/>
      <c r="Q25" s="94"/>
    </row>
    <row r="26" spans="1:20" ht="13.5">
      <c r="A26" s="3" t="s">
        <v>668</v>
      </c>
      <c r="B26" s="625"/>
      <c r="C26" s="625"/>
      <c r="D26" s="625"/>
      <c r="E26" s="625"/>
      <c r="F26" s="625"/>
      <c r="G26" s="625"/>
      <c r="H26" s="625"/>
      <c r="I26" s="625"/>
      <c r="J26" s="625"/>
      <c r="K26" s="625"/>
      <c r="L26" s="625"/>
      <c r="M26" s="625"/>
      <c r="N26" s="625"/>
      <c r="O26" s="625"/>
    </row>
    <row r="27" spans="1:20" ht="13.5">
      <c r="A27" s="3" t="s">
        <v>669</v>
      </c>
      <c r="B27" s="625"/>
      <c r="C27" s="625"/>
      <c r="D27" s="625"/>
      <c r="E27" s="625"/>
      <c r="F27" s="625"/>
      <c r="G27" s="625">
        <v>293.202</v>
      </c>
      <c r="H27" s="625"/>
      <c r="I27" s="625">
        <v>298.84049999999996</v>
      </c>
      <c r="J27" s="625"/>
      <c r="K27" s="625">
        <v>290.94659999999999</v>
      </c>
      <c r="L27" s="625"/>
      <c r="M27" s="625"/>
      <c r="N27" s="625"/>
      <c r="O27" s="625"/>
    </row>
    <row r="28" spans="1:20" ht="13.5">
      <c r="A28" s="3" t="s">
        <v>670</v>
      </c>
      <c r="B28" s="625"/>
      <c r="C28" s="625"/>
      <c r="D28" s="625"/>
      <c r="E28" s="625"/>
      <c r="F28" s="625"/>
      <c r="G28" s="625"/>
      <c r="H28" s="625">
        <v>302.04857142857139</v>
      </c>
      <c r="I28" s="625">
        <v>300.89571428571429</v>
      </c>
      <c r="J28" s="625"/>
      <c r="K28" s="625">
        <v>294.47265306122443</v>
      </c>
      <c r="L28" s="625"/>
      <c r="M28" s="625"/>
      <c r="N28" s="625"/>
      <c r="O28" s="625"/>
    </row>
    <row r="29" spans="1:20" ht="13.5">
      <c r="A29" s="3" t="s">
        <v>695</v>
      </c>
      <c r="B29" s="625"/>
      <c r="C29" s="625"/>
      <c r="D29" s="625"/>
      <c r="E29" s="625"/>
      <c r="F29" s="625"/>
      <c r="G29" s="625"/>
      <c r="H29" s="625">
        <v>305.82462608695658</v>
      </c>
      <c r="I29" s="625">
        <v>290.75162344045373</v>
      </c>
      <c r="J29" s="625"/>
      <c r="K29" s="625">
        <v>287.04681134215502</v>
      </c>
      <c r="L29" s="625"/>
      <c r="M29" s="625"/>
      <c r="N29" s="625"/>
      <c r="O29" s="625"/>
    </row>
    <row r="30" spans="1:20" ht="13.5">
      <c r="A30" s="3" t="s">
        <v>672</v>
      </c>
      <c r="B30" s="625"/>
      <c r="C30" s="625"/>
      <c r="D30" s="625"/>
      <c r="E30" s="625"/>
      <c r="F30" s="625"/>
      <c r="G30" s="625"/>
      <c r="H30" s="625"/>
      <c r="I30" s="625">
        <v>293.34909297052155</v>
      </c>
      <c r="J30" s="625"/>
      <c r="K30" s="625">
        <v>289.96642857142859</v>
      </c>
      <c r="L30" s="625"/>
      <c r="M30" s="625"/>
      <c r="N30" s="625"/>
      <c r="O30" s="625"/>
    </row>
    <row r="31" spans="1:20" ht="13.5">
      <c r="A31" s="3" t="s">
        <v>673</v>
      </c>
      <c r="B31" s="625"/>
      <c r="C31" s="625"/>
      <c r="D31" s="625"/>
      <c r="E31" s="625"/>
      <c r="F31" s="625"/>
      <c r="G31" s="625"/>
      <c r="H31" s="625"/>
      <c r="I31" s="625">
        <v>295.30367999999999</v>
      </c>
      <c r="J31" s="625"/>
      <c r="K31" s="625">
        <v>291.78816</v>
      </c>
      <c r="L31" s="625"/>
      <c r="M31" s="625"/>
      <c r="N31" s="625"/>
      <c r="O31" s="625"/>
    </row>
    <row r="32" spans="1:20" ht="13.5">
      <c r="A32" s="3" t="s">
        <v>674</v>
      </c>
      <c r="B32" s="625"/>
      <c r="C32" s="625"/>
      <c r="D32" s="625"/>
      <c r="E32" s="716"/>
      <c r="F32" s="625"/>
      <c r="G32" s="625"/>
      <c r="H32" s="625"/>
      <c r="I32" s="625"/>
      <c r="J32" s="625">
        <v>278.95201187500004</v>
      </c>
      <c r="K32" s="625"/>
      <c r="L32" s="625">
        <v>290.42375000000004</v>
      </c>
      <c r="M32" s="625"/>
      <c r="N32" s="625"/>
      <c r="O32" s="625"/>
    </row>
    <row r="33" spans="1:15" ht="13.5">
      <c r="A33" s="3" t="s">
        <v>675</v>
      </c>
      <c r="B33" s="625"/>
      <c r="C33" s="625"/>
      <c r="D33" s="625"/>
      <c r="E33" s="716"/>
      <c r="F33" s="625"/>
      <c r="G33" s="625"/>
      <c r="H33" s="625"/>
      <c r="I33" s="625"/>
      <c r="J33" s="625"/>
      <c r="K33" s="625"/>
      <c r="L33" s="625">
        <v>298.8247075000001</v>
      </c>
      <c r="M33" s="625"/>
      <c r="N33" s="625"/>
      <c r="O33" s="625"/>
    </row>
    <row r="34" spans="1:15" ht="13.5">
      <c r="A34" s="73" t="s">
        <v>676</v>
      </c>
      <c r="B34" s="625"/>
      <c r="C34" s="625"/>
      <c r="D34" s="625"/>
      <c r="E34" s="716"/>
      <c r="F34" s="716"/>
      <c r="G34" s="625"/>
      <c r="H34" s="625"/>
      <c r="I34" s="625"/>
      <c r="J34" s="625"/>
      <c r="K34" s="625"/>
      <c r="L34" s="625">
        <v>304.53800000000001</v>
      </c>
      <c r="M34" s="625">
        <v>297.5102</v>
      </c>
      <c r="N34" s="625">
        <v>297.33</v>
      </c>
      <c r="O34" s="625">
        <v>298.68150000000003</v>
      </c>
    </row>
    <row r="35" spans="1:15" ht="13.5">
      <c r="A35" s="3"/>
      <c r="B35" s="719"/>
      <c r="C35" s="719"/>
      <c r="D35" s="719"/>
      <c r="E35" s="719"/>
      <c r="F35" s="719"/>
      <c r="G35" s="601"/>
      <c r="H35" s="601"/>
      <c r="I35" s="719"/>
      <c r="J35" s="601"/>
      <c r="K35" s="601"/>
      <c r="L35" s="719"/>
      <c r="M35" s="601"/>
      <c r="N35" s="601"/>
      <c r="O35" s="601"/>
    </row>
    <row r="36" spans="1:15" ht="12.75">
      <c r="A36" s="666" t="s">
        <v>837</v>
      </c>
      <c r="B36" s="680"/>
      <c r="C36" s="680"/>
      <c r="D36" s="680"/>
      <c r="E36" s="680"/>
      <c r="F36" s="680"/>
      <c r="G36" s="680"/>
      <c r="H36" s="680"/>
      <c r="I36" s="680"/>
      <c r="J36" s="680"/>
      <c r="K36" s="680"/>
      <c r="L36" s="680"/>
      <c r="M36" s="680"/>
      <c r="N36" s="680"/>
      <c r="O36" s="680"/>
    </row>
    <row r="37" spans="1:15" ht="12.75">
      <c r="A37" s="696"/>
    </row>
  </sheetData>
  <mergeCells count="5">
    <mergeCell ref="A2:O2"/>
    <mergeCell ref="A3:O3"/>
    <mergeCell ref="A4:O4"/>
    <mergeCell ref="B6:O6"/>
    <mergeCell ref="B21:O21"/>
  </mergeCells>
  <hyperlinks>
    <hyperlink ref="O1" location="Indice!A1" display="VOLVER"/>
  </hyperlinks>
  <printOptions horizontalCentered="1" verticalCentered="1"/>
  <pageMargins left="0.75" right="0.75" top="0.78740157480314965" bottom="0.78740157480314965" header="0" footer="0"/>
  <pageSetup paperSize="9" pageOrder="overThenDown" orientation="landscape" blackAndWhite="1" verticalDpi="18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showGridLines="0" topLeftCell="A13" zoomScaleNormal="100" workbookViewId="0">
      <selection activeCell="A39" sqref="A39"/>
    </sheetView>
  </sheetViews>
  <sheetFormatPr baseColWidth="10" defaultColWidth="11.42578125" defaultRowHeight="12"/>
  <cols>
    <col min="1" max="1" width="10.42578125" style="74" customWidth="1"/>
    <col min="2" max="18" width="9" style="74" customWidth="1"/>
    <col min="19" max="256" width="11.42578125" style="74"/>
    <col min="257" max="257" width="10.42578125" style="74" customWidth="1"/>
    <col min="258" max="274" width="9" style="74" customWidth="1"/>
    <col min="275" max="512" width="11.42578125" style="74"/>
    <col min="513" max="513" width="10.42578125" style="74" customWidth="1"/>
    <col min="514" max="530" width="9" style="74" customWidth="1"/>
    <col min="531" max="768" width="11.42578125" style="74"/>
    <col min="769" max="769" width="10.42578125" style="74" customWidth="1"/>
    <col min="770" max="786" width="9" style="74" customWidth="1"/>
    <col min="787" max="1024" width="11.42578125" style="74"/>
    <col min="1025" max="1025" width="10.42578125" style="74" customWidth="1"/>
    <col min="1026" max="1042" width="9" style="74" customWidth="1"/>
    <col min="1043" max="1280" width="11.42578125" style="74"/>
    <col min="1281" max="1281" width="10.42578125" style="74" customWidth="1"/>
    <col min="1282" max="1298" width="9" style="74" customWidth="1"/>
    <col min="1299" max="1536" width="11.42578125" style="74"/>
    <col min="1537" max="1537" width="10.42578125" style="74" customWidth="1"/>
    <col min="1538" max="1554" width="9" style="74" customWidth="1"/>
    <col min="1555" max="1792" width="11.42578125" style="74"/>
    <col min="1793" max="1793" width="10.42578125" style="74" customWidth="1"/>
    <col min="1794" max="1810" width="9" style="74" customWidth="1"/>
    <col min="1811" max="2048" width="11.42578125" style="74"/>
    <col min="2049" max="2049" width="10.42578125" style="74" customWidth="1"/>
    <col min="2050" max="2066" width="9" style="74" customWidth="1"/>
    <col min="2067" max="2304" width="11.42578125" style="74"/>
    <col min="2305" max="2305" width="10.42578125" style="74" customWidth="1"/>
    <col min="2306" max="2322" width="9" style="74" customWidth="1"/>
    <col min="2323" max="2560" width="11.42578125" style="74"/>
    <col min="2561" max="2561" width="10.42578125" style="74" customWidth="1"/>
    <col min="2562" max="2578" width="9" style="74" customWidth="1"/>
    <col min="2579" max="2816" width="11.42578125" style="74"/>
    <col min="2817" max="2817" width="10.42578125" style="74" customWidth="1"/>
    <col min="2818" max="2834" width="9" style="74" customWidth="1"/>
    <col min="2835" max="3072" width="11.42578125" style="74"/>
    <col min="3073" max="3073" width="10.42578125" style="74" customWidth="1"/>
    <col min="3074" max="3090" width="9" style="74" customWidth="1"/>
    <col min="3091" max="3328" width="11.42578125" style="74"/>
    <col min="3329" max="3329" width="10.42578125" style="74" customWidth="1"/>
    <col min="3330" max="3346" width="9" style="74" customWidth="1"/>
    <col min="3347" max="3584" width="11.42578125" style="74"/>
    <col min="3585" max="3585" width="10.42578125" style="74" customWidth="1"/>
    <col min="3586" max="3602" width="9" style="74" customWidth="1"/>
    <col min="3603" max="3840" width="11.42578125" style="74"/>
    <col min="3841" max="3841" width="10.42578125" style="74" customWidth="1"/>
    <col min="3842" max="3858" width="9" style="74" customWidth="1"/>
    <col min="3859" max="4096" width="11.42578125" style="74"/>
    <col min="4097" max="4097" width="10.42578125" style="74" customWidth="1"/>
    <col min="4098" max="4114" width="9" style="74" customWidth="1"/>
    <col min="4115" max="4352" width="11.42578125" style="74"/>
    <col min="4353" max="4353" width="10.42578125" style="74" customWidth="1"/>
    <col min="4354" max="4370" width="9" style="74" customWidth="1"/>
    <col min="4371" max="4608" width="11.42578125" style="74"/>
    <col min="4609" max="4609" width="10.42578125" style="74" customWidth="1"/>
    <col min="4610" max="4626" width="9" style="74" customWidth="1"/>
    <col min="4627" max="4864" width="11.42578125" style="74"/>
    <col min="4865" max="4865" width="10.42578125" style="74" customWidth="1"/>
    <col min="4866" max="4882" width="9" style="74" customWidth="1"/>
    <col min="4883" max="5120" width="11.42578125" style="74"/>
    <col min="5121" max="5121" width="10.42578125" style="74" customWidth="1"/>
    <col min="5122" max="5138" width="9" style="74" customWidth="1"/>
    <col min="5139" max="5376" width="11.42578125" style="74"/>
    <col min="5377" max="5377" width="10.42578125" style="74" customWidth="1"/>
    <col min="5378" max="5394" width="9" style="74" customWidth="1"/>
    <col min="5395" max="5632" width="11.42578125" style="74"/>
    <col min="5633" max="5633" width="10.42578125" style="74" customWidth="1"/>
    <col min="5634" max="5650" width="9" style="74" customWidth="1"/>
    <col min="5651" max="5888" width="11.42578125" style="74"/>
    <col min="5889" max="5889" width="10.42578125" style="74" customWidth="1"/>
    <col min="5890" max="5906" width="9" style="74" customWidth="1"/>
    <col min="5907" max="6144" width="11.42578125" style="74"/>
    <col min="6145" max="6145" width="10.42578125" style="74" customWidth="1"/>
    <col min="6146" max="6162" width="9" style="74" customWidth="1"/>
    <col min="6163" max="6400" width="11.42578125" style="74"/>
    <col min="6401" max="6401" width="10.42578125" style="74" customWidth="1"/>
    <col min="6402" max="6418" width="9" style="74" customWidth="1"/>
    <col min="6419" max="6656" width="11.42578125" style="74"/>
    <col min="6657" max="6657" width="10.42578125" style="74" customWidth="1"/>
    <col min="6658" max="6674" width="9" style="74" customWidth="1"/>
    <col min="6675" max="6912" width="11.42578125" style="74"/>
    <col min="6913" max="6913" width="10.42578125" style="74" customWidth="1"/>
    <col min="6914" max="6930" width="9" style="74" customWidth="1"/>
    <col min="6931" max="7168" width="11.42578125" style="74"/>
    <col min="7169" max="7169" width="10.42578125" style="74" customWidth="1"/>
    <col min="7170" max="7186" width="9" style="74" customWidth="1"/>
    <col min="7187" max="7424" width="11.42578125" style="74"/>
    <col min="7425" max="7425" width="10.42578125" style="74" customWidth="1"/>
    <col min="7426" max="7442" width="9" style="74" customWidth="1"/>
    <col min="7443" max="7680" width="11.42578125" style="74"/>
    <col min="7681" max="7681" width="10.42578125" style="74" customWidth="1"/>
    <col min="7682" max="7698" width="9" style="74" customWidth="1"/>
    <col min="7699" max="7936" width="11.42578125" style="74"/>
    <col min="7937" max="7937" width="10.42578125" style="74" customWidth="1"/>
    <col min="7938" max="7954" width="9" style="74" customWidth="1"/>
    <col min="7955" max="8192" width="11.42578125" style="74"/>
    <col min="8193" max="8193" width="10.42578125" style="74" customWidth="1"/>
    <col min="8194" max="8210" width="9" style="74" customWidth="1"/>
    <col min="8211" max="8448" width="11.42578125" style="74"/>
    <col min="8449" max="8449" width="10.42578125" style="74" customWidth="1"/>
    <col min="8450" max="8466" width="9" style="74" customWidth="1"/>
    <col min="8467" max="8704" width="11.42578125" style="74"/>
    <col min="8705" max="8705" width="10.42578125" style="74" customWidth="1"/>
    <col min="8706" max="8722" width="9" style="74" customWidth="1"/>
    <col min="8723" max="8960" width="11.42578125" style="74"/>
    <col min="8961" max="8961" width="10.42578125" style="74" customWidth="1"/>
    <col min="8962" max="8978" width="9" style="74" customWidth="1"/>
    <col min="8979" max="9216" width="11.42578125" style="74"/>
    <col min="9217" max="9217" width="10.42578125" style="74" customWidth="1"/>
    <col min="9218" max="9234" width="9" style="74" customWidth="1"/>
    <col min="9235" max="9472" width="11.42578125" style="74"/>
    <col min="9473" max="9473" width="10.42578125" style="74" customWidth="1"/>
    <col min="9474" max="9490" width="9" style="74" customWidth="1"/>
    <col min="9491" max="9728" width="11.42578125" style="74"/>
    <col min="9729" max="9729" width="10.42578125" style="74" customWidth="1"/>
    <col min="9730" max="9746" width="9" style="74" customWidth="1"/>
    <col min="9747" max="9984" width="11.42578125" style="74"/>
    <col min="9985" max="9985" width="10.42578125" style="74" customWidth="1"/>
    <col min="9986" max="10002" width="9" style="74" customWidth="1"/>
    <col min="10003" max="10240" width="11.42578125" style="74"/>
    <col min="10241" max="10241" width="10.42578125" style="74" customWidth="1"/>
    <col min="10242" max="10258" width="9" style="74" customWidth="1"/>
    <col min="10259" max="10496" width="11.42578125" style="74"/>
    <col min="10497" max="10497" width="10.42578125" style="74" customWidth="1"/>
    <col min="10498" max="10514" width="9" style="74" customWidth="1"/>
    <col min="10515" max="10752" width="11.42578125" style="74"/>
    <col min="10753" max="10753" width="10.42578125" style="74" customWidth="1"/>
    <col min="10754" max="10770" width="9" style="74" customWidth="1"/>
    <col min="10771" max="11008" width="11.42578125" style="74"/>
    <col min="11009" max="11009" width="10.42578125" style="74" customWidth="1"/>
    <col min="11010" max="11026" width="9" style="74" customWidth="1"/>
    <col min="11027" max="11264" width="11.42578125" style="74"/>
    <col min="11265" max="11265" width="10.42578125" style="74" customWidth="1"/>
    <col min="11266" max="11282" width="9" style="74" customWidth="1"/>
    <col min="11283" max="11520" width="11.42578125" style="74"/>
    <col min="11521" max="11521" width="10.42578125" style="74" customWidth="1"/>
    <col min="11522" max="11538" width="9" style="74" customWidth="1"/>
    <col min="11539" max="11776" width="11.42578125" style="74"/>
    <col min="11777" max="11777" width="10.42578125" style="74" customWidth="1"/>
    <col min="11778" max="11794" width="9" style="74" customWidth="1"/>
    <col min="11795" max="12032" width="11.42578125" style="74"/>
    <col min="12033" max="12033" width="10.42578125" style="74" customWidth="1"/>
    <col min="12034" max="12050" width="9" style="74" customWidth="1"/>
    <col min="12051" max="12288" width="11.42578125" style="74"/>
    <col min="12289" max="12289" width="10.42578125" style="74" customWidth="1"/>
    <col min="12290" max="12306" width="9" style="74" customWidth="1"/>
    <col min="12307" max="12544" width="11.42578125" style="74"/>
    <col min="12545" max="12545" width="10.42578125" style="74" customWidth="1"/>
    <col min="12546" max="12562" width="9" style="74" customWidth="1"/>
    <col min="12563" max="12800" width="11.42578125" style="74"/>
    <col min="12801" max="12801" width="10.42578125" style="74" customWidth="1"/>
    <col min="12802" max="12818" width="9" style="74" customWidth="1"/>
    <col min="12819" max="13056" width="11.42578125" style="74"/>
    <col min="13057" max="13057" width="10.42578125" style="74" customWidth="1"/>
    <col min="13058" max="13074" width="9" style="74" customWidth="1"/>
    <col min="13075" max="13312" width="11.42578125" style="74"/>
    <col min="13313" max="13313" width="10.42578125" style="74" customWidth="1"/>
    <col min="13314" max="13330" width="9" style="74" customWidth="1"/>
    <col min="13331" max="13568" width="11.42578125" style="74"/>
    <col min="13569" max="13569" width="10.42578125" style="74" customWidth="1"/>
    <col min="13570" max="13586" width="9" style="74" customWidth="1"/>
    <col min="13587" max="13824" width="11.42578125" style="74"/>
    <col min="13825" max="13825" width="10.42578125" style="74" customWidth="1"/>
    <col min="13826" max="13842" width="9" style="74" customWidth="1"/>
    <col min="13843" max="14080" width="11.42578125" style="74"/>
    <col min="14081" max="14081" width="10.42578125" style="74" customWidth="1"/>
    <col min="14082" max="14098" width="9" style="74" customWidth="1"/>
    <col min="14099" max="14336" width="11.42578125" style="74"/>
    <col min="14337" max="14337" width="10.42578125" style="74" customWidth="1"/>
    <col min="14338" max="14354" width="9" style="74" customWidth="1"/>
    <col min="14355" max="14592" width="11.42578125" style="74"/>
    <col min="14593" max="14593" width="10.42578125" style="74" customWidth="1"/>
    <col min="14594" max="14610" width="9" style="74" customWidth="1"/>
    <col min="14611" max="14848" width="11.42578125" style="74"/>
    <col min="14849" max="14849" width="10.42578125" style="74" customWidth="1"/>
    <col min="14850" max="14866" width="9" style="74" customWidth="1"/>
    <col min="14867" max="15104" width="11.42578125" style="74"/>
    <col min="15105" max="15105" width="10.42578125" style="74" customWidth="1"/>
    <col min="15106" max="15122" width="9" style="74" customWidth="1"/>
    <col min="15123" max="15360" width="11.42578125" style="74"/>
    <col min="15361" max="15361" width="10.42578125" style="74" customWidth="1"/>
    <col min="15362" max="15378" width="9" style="74" customWidth="1"/>
    <col min="15379" max="15616" width="11.42578125" style="74"/>
    <col min="15617" max="15617" width="10.42578125" style="74" customWidth="1"/>
    <col min="15618" max="15634" width="9" style="74" customWidth="1"/>
    <col min="15635" max="15872" width="11.42578125" style="74"/>
    <col min="15873" max="15873" width="10.42578125" style="74" customWidth="1"/>
    <col min="15874" max="15890" width="9" style="74" customWidth="1"/>
    <col min="15891" max="16128" width="11.42578125" style="74"/>
    <col min="16129" max="16129" width="10.42578125" style="74" customWidth="1"/>
    <col min="16130" max="16146" width="9" style="74" customWidth="1"/>
    <col min="16147" max="16384" width="11.42578125" style="74"/>
  </cols>
  <sheetData>
    <row r="1" spans="1:18" s="636" customFormat="1" ht="14.25" customHeight="1">
      <c r="A1" s="31" t="s">
        <v>838</v>
      </c>
      <c r="R1" s="835" t="s">
        <v>1002</v>
      </c>
    </row>
    <row r="2" spans="1:18" s="637" customFormat="1" ht="16.5" customHeight="1">
      <c r="A2" s="881" t="s">
        <v>839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1"/>
      <c r="P2" s="881"/>
    </row>
    <row r="3" spans="1:18" s="595" customFormat="1" ht="15.75" customHeight="1">
      <c r="A3" s="961" t="s">
        <v>646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</row>
    <row r="4" spans="1:18" s="636" customFormat="1" ht="14.25" customHeight="1">
      <c r="A4" s="967" t="s">
        <v>703</v>
      </c>
      <c r="B4" s="967"/>
      <c r="C4" s="967"/>
      <c r="D4" s="967"/>
      <c r="E4" s="967"/>
      <c r="F4" s="967"/>
      <c r="G4" s="967"/>
      <c r="H4" s="967"/>
      <c r="I4" s="967"/>
      <c r="J4" s="967"/>
      <c r="K4" s="967"/>
      <c r="L4" s="967"/>
      <c r="M4" s="967"/>
      <c r="N4" s="967"/>
      <c r="O4" s="967"/>
      <c r="P4" s="967"/>
    </row>
    <row r="5" spans="1:18" s="94" customFormat="1" ht="12" customHeight="1">
      <c r="A5" s="609"/>
      <c r="B5" s="611"/>
      <c r="C5" s="611"/>
      <c r="D5" s="611"/>
      <c r="E5" s="611"/>
      <c r="F5" s="611"/>
      <c r="G5" s="611"/>
      <c r="H5" s="611"/>
      <c r="I5" s="611"/>
      <c r="J5" s="611"/>
      <c r="K5" s="611"/>
      <c r="L5" s="612"/>
      <c r="M5" s="612"/>
      <c r="N5" s="612"/>
      <c r="O5" s="612"/>
      <c r="Q5" s="613"/>
      <c r="R5" s="98" t="s">
        <v>648</v>
      </c>
    </row>
    <row r="6" spans="1:18" s="163" customFormat="1" ht="14.25" customHeight="1">
      <c r="A6" s="614"/>
      <c r="B6" s="968" t="s">
        <v>840</v>
      </c>
      <c r="C6" s="968"/>
      <c r="D6" s="968"/>
      <c r="E6" s="968"/>
      <c r="F6" s="968"/>
      <c r="G6" s="968"/>
      <c r="H6" s="968"/>
      <c r="I6" s="968"/>
      <c r="J6" s="968"/>
      <c r="K6" s="968"/>
      <c r="L6" s="968"/>
      <c r="M6" s="968"/>
      <c r="N6" s="968"/>
      <c r="O6" s="968"/>
      <c r="P6" s="968"/>
      <c r="Q6" s="968"/>
    </row>
    <row r="7" spans="1:18" s="163" customFormat="1" ht="13.5" customHeight="1">
      <c r="A7" s="67"/>
      <c r="B7" s="618" t="s">
        <v>683</v>
      </c>
      <c r="C7" s="618" t="s">
        <v>825</v>
      </c>
      <c r="D7" s="618" t="s">
        <v>833</v>
      </c>
      <c r="E7" s="620" t="s">
        <v>685</v>
      </c>
      <c r="F7" s="618" t="s">
        <v>668</v>
      </c>
      <c r="G7" s="618" t="s">
        <v>686</v>
      </c>
      <c r="H7" s="618" t="s">
        <v>777</v>
      </c>
      <c r="I7" s="618" t="s">
        <v>687</v>
      </c>
      <c r="J7" s="618" t="s">
        <v>708</v>
      </c>
      <c r="K7" s="619" t="s">
        <v>796</v>
      </c>
      <c r="L7" s="619" t="s">
        <v>710</v>
      </c>
      <c r="M7" s="619" t="s">
        <v>841</v>
      </c>
      <c r="N7" s="619" t="s">
        <v>711</v>
      </c>
      <c r="O7" s="619" t="s">
        <v>800</v>
      </c>
      <c r="P7" s="619" t="s">
        <v>842</v>
      </c>
      <c r="Q7" s="619" t="s">
        <v>843</v>
      </c>
      <c r="R7" s="619" t="s">
        <v>844</v>
      </c>
    </row>
    <row r="8" spans="1:18" s="94" customFormat="1" ht="14.25" customHeight="1">
      <c r="A8" s="600" t="s">
        <v>665</v>
      </c>
      <c r="B8" s="639">
        <v>1134.0154414141414</v>
      </c>
      <c r="C8" s="88">
        <v>1117.4048466942149</v>
      </c>
      <c r="D8" s="640">
        <v>1115.758422107438</v>
      </c>
      <c r="E8" s="641"/>
      <c r="F8" s="641"/>
      <c r="G8" s="641"/>
      <c r="H8" s="641">
        <v>1115.6172999999999</v>
      </c>
      <c r="I8" s="641"/>
      <c r="J8" s="641"/>
      <c r="K8" s="641">
        <v>1040.3051353305784</v>
      </c>
      <c r="L8" s="641"/>
      <c r="M8" s="601">
        <v>1040.6344202479338</v>
      </c>
      <c r="N8" s="601"/>
      <c r="O8" s="601">
        <v>1035.4129022727273</v>
      </c>
      <c r="P8" s="601"/>
      <c r="Q8" s="601"/>
      <c r="R8" s="601"/>
    </row>
    <row r="9" spans="1:18" s="94" customFormat="1" ht="14.25" customHeight="1">
      <c r="A9" s="3" t="s">
        <v>666</v>
      </c>
      <c r="B9" s="88"/>
      <c r="C9" s="88">
        <v>1115.4700966666669</v>
      </c>
      <c r="D9" s="640">
        <v>1113.2455453846158</v>
      </c>
      <c r="E9" s="641">
        <v>1141.0346400000003</v>
      </c>
      <c r="F9" s="641">
        <v>1139.7332775000002</v>
      </c>
      <c r="G9" s="641"/>
      <c r="H9" s="641">
        <v>1125.2621265000002</v>
      </c>
      <c r="I9" s="641"/>
      <c r="J9" s="641"/>
      <c r="K9" s="641">
        <v>1068.6268305000003</v>
      </c>
      <c r="L9" s="641"/>
      <c r="M9" s="601">
        <v>1068.1583400000004</v>
      </c>
      <c r="N9" s="601"/>
      <c r="O9" s="601">
        <v>1068.3227226315792</v>
      </c>
      <c r="P9" s="601"/>
      <c r="Q9" s="601"/>
      <c r="R9" s="601"/>
    </row>
    <row r="10" spans="1:18" s="94" customFormat="1" ht="14.25" customHeight="1">
      <c r="A10" s="3" t="s">
        <v>667</v>
      </c>
      <c r="B10" s="88"/>
      <c r="C10" s="88"/>
      <c r="D10" s="640">
        <v>1049.0349523809525</v>
      </c>
      <c r="E10" s="641">
        <v>1101.5599727891158</v>
      </c>
      <c r="F10" s="641">
        <v>1170.93344973545</v>
      </c>
      <c r="G10" s="641">
        <v>1173.6449714285718</v>
      </c>
      <c r="H10" s="641">
        <v>1131.8023523809527</v>
      </c>
      <c r="I10" s="641"/>
      <c r="J10" s="641"/>
      <c r="K10" s="641">
        <v>1074.0865333333336</v>
      </c>
      <c r="L10" s="641"/>
      <c r="M10" s="601">
        <v>1064.3142571428573</v>
      </c>
      <c r="N10" s="601"/>
      <c r="O10" s="601">
        <v>1066.1919259259262</v>
      </c>
      <c r="P10" s="601">
        <v>1079.134642857143</v>
      </c>
      <c r="Q10" s="601"/>
      <c r="R10" s="601"/>
    </row>
    <row r="11" spans="1:18" s="94" customFormat="1" ht="14.25" customHeight="1">
      <c r="A11" s="3" t="s">
        <v>668</v>
      </c>
      <c r="B11" s="88"/>
      <c r="C11" s="88"/>
      <c r="D11" s="640"/>
      <c r="E11" s="641"/>
      <c r="F11" s="641">
        <v>1241.0160321428571</v>
      </c>
      <c r="G11" s="641">
        <v>1211.8409534374998</v>
      </c>
      <c r="H11" s="641">
        <v>1202.6893603571427</v>
      </c>
      <c r="I11" s="641">
        <v>1191.1119603846153</v>
      </c>
      <c r="J11" s="641">
        <v>1180.6855299999997</v>
      </c>
      <c r="K11" s="641">
        <v>1106.5037277777776</v>
      </c>
      <c r="L11" s="641"/>
      <c r="M11" s="601">
        <v>1103.5165411111109</v>
      </c>
      <c r="N11" s="601"/>
      <c r="O11" s="601">
        <v>1104.9479013888888</v>
      </c>
      <c r="P11" s="601">
        <v>1103.0420140624999</v>
      </c>
      <c r="Q11" s="601">
        <v>1091.0699299999999</v>
      </c>
      <c r="R11" s="601"/>
    </row>
    <row r="12" spans="1:18" s="94" customFormat="1" ht="14.25" customHeight="1">
      <c r="A12" s="3" t="s">
        <v>669</v>
      </c>
      <c r="B12" s="88"/>
      <c r="C12" s="88"/>
      <c r="D12" s="640"/>
      <c r="E12" s="641"/>
      <c r="F12" s="641"/>
      <c r="G12" s="641">
        <v>1199.4969000000001</v>
      </c>
      <c r="H12" s="641">
        <v>1222.144875</v>
      </c>
      <c r="I12" s="641">
        <v>1202.8800000000001</v>
      </c>
      <c r="J12" s="641">
        <v>1185.9108000000001</v>
      </c>
      <c r="K12" s="641">
        <v>1123.1892</v>
      </c>
      <c r="L12" s="641"/>
      <c r="M12" s="601">
        <v>1124.7465</v>
      </c>
      <c r="N12" s="601"/>
      <c r="O12" s="601">
        <v>1127.163</v>
      </c>
      <c r="P12" s="601">
        <v>1129.8426299999999</v>
      </c>
      <c r="Q12" s="601">
        <v>1116.7754062499998</v>
      </c>
      <c r="R12" s="601"/>
    </row>
    <row r="13" spans="1:18" s="94" customFormat="1" ht="14.25" customHeight="1">
      <c r="A13" s="3" t="s">
        <v>670</v>
      </c>
      <c r="B13" s="88"/>
      <c r="C13" s="88"/>
      <c r="D13" s="642"/>
      <c r="E13" s="643"/>
      <c r="F13" s="643"/>
      <c r="G13" s="643"/>
      <c r="H13" s="643"/>
      <c r="I13" s="641">
        <v>1261.738095238095</v>
      </c>
      <c r="J13" s="641">
        <v>1248.1195488721803</v>
      </c>
      <c r="K13" s="641">
        <v>1173.8281632653061</v>
      </c>
      <c r="L13" s="641"/>
      <c r="M13" s="601">
        <v>1175.5848979591835</v>
      </c>
      <c r="N13" s="601"/>
      <c r="O13" s="601">
        <v>1178.3846938775509</v>
      </c>
      <c r="P13" s="601">
        <v>1181.2393877551021</v>
      </c>
      <c r="Q13" s="601">
        <v>1149.7828571428572</v>
      </c>
      <c r="R13" s="601"/>
    </row>
    <row r="14" spans="1:18" s="94" customFormat="1" ht="14.25" customHeight="1">
      <c r="A14" s="3" t="s">
        <v>695</v>
      </c>
      <c r="B14" s="88"/>
      <c r="C14" s="88"/>
      <c r="D14" s="642"/>
      <c r="E14" s="643"/>
      <c r="F14" s="643"/>
      <c r="G14" s="643"/>
      <c r="H14" s="643"/>
      <c r="I14" s="641"/>
      <c r="J14" s="641">
        <v>1275.5921808695653</v>
      </c>
      <c r="K14" s="641">
        <v>1197.1618162570892</v>
      </c>
      <c r="L14" s="641"/>
      <c r="M14" s="601">
        <v>1201.1711334593574</v>
      </c>
      <c r="N14" s="601"/>
      <c r="O14" s="601">
        <v>1205.0281981096409</v>
      </c>
      <c r="P14" s="601">
        <v>1205.6372083175804</v>
      </c>
      <c r="Q14" s="601">
        <v>1171.5141818181819</v>
      </c>
      <c r="R14" s="601">
        <v>1208.7724830917878</v>
      </c>
    </row>
    <row r="15" spans="1:18" s="94" customFormat="1" ht="14.25" customHeight="1">
      <c r="A15" s="3" t="s">
        <v>672</v>
      </c>
      <c r="B15" s="88"/>
      <c r="C15" s="88"/>
      <c r="D15" s="642"/>
      <c r="E15" s="643"/>
      <c r="F15" s="643"/>
      <c r="G15" s="644"/>
      <c r="H15" s="644"/>
      <c r="I15" s="645"/>
      <c r="J15" s="645"/>
      <c r="K15" s="641">
        <v>1200.3553113553112</v>
      </c>
      <c r="L15" s="641">
        <v>1240.0722916666666</v>
      </c>
      <c r="M15" s="601">
        <v>1208.8866213151928</v>
      </c>
      <c r="N15" s="601"/>
      <c r="O15" s="601">
        <v>1210.439319727891</v>
      </c>
      <c r="P15" s="601">
        <v>1210.9938548752834</v>
      </c>
      <c r="Q15" s="601">
        <v>1166.797403628118</v>
      </c>
      <c r="R15" s="601">
        <v>1209.323725490196</v>
      </c>
    </row>
    <row r="16" spans="1:18" s="94" customFormat="1" ht="14.25" customHeight="1">
      <c r="A16" s="3" t="s">
        <v>673</v>
      </c>
      <c r="B16" s="88"/>
      <c r="C16" s="88"/>
      <c r="D16" s="642"/>
      <c r="E16" s="643"/>
      <c r="F16" s="643"/>
      <c r="G16" s="644"/>
      <c r="H16" s="644"/>
      <c r="I16" s="645"/>
      <c r="J16" s="645"/>
      <c r="K16" s="641"/>
      <c r="L16" s="641">
        <v>1247.0981688888887</v>
      </c>
      <c r="M16" s="601">
        <v>1240.1582719999999</v>
      </c>
      <c r="N16" s="601"/>
      <c r="O16" s="601">
        <v>1219.4752960000001</v>
      </c>
      <c r="P16" s="601">
        <v>1213.3231360000002</v>
      </c>
      <c r="Q16" s="601">
        <v>1171.429856</v>
      </c>
      <c r="R16" s="601">
        <v>1195.218208</v>
      </c>
    </row>
    <row r="17" spans="1:18" s="94" customFormat="1" ht="14.25" customHeight="1">
      <c r="A17" s="3" t="s">
        <v>674</v>
      </c>
      <c r="B17" s="720">
        <v>1245.7594745454546</v>
      </c>
      <c r="C17" s="720"/>
      <c r="D17" s="642"/>
      <c r="E17" s="643"/>
      <c r="F17" s="643"/>
      <c r="G17" s="644"/>
      <c r="H17" s="644"/>
      <c r="I17" s="645"/>
      <c r="J17" s="645"/>
      <c r="K17" s="646"/>
      <c r="L17" s="641">
        <v>1336.6753093750001</v>
      </c>
      <c r="M17" s="601">
        <v>1260.5842868750001</v>
      </c>
      <c r="N17" s="601">
        <v>1253.7857309090909</v>
      </c>
      <c r="O17" s="601">
        <v>1231.0909907894738</v>
      </c>
      <c r="P17" s="601">
        <v>1216.9060834210529</v>
      </c>
      <c r="Q17" s="601">
        <v>1174.9627797368423</v>
      </c>
      <c r="R17" s="601">
        <v>1186.9295969444445</v>
      </c>
    </row>
    <row r="18" spans="1:18" s="94" customFormat="1" ht="14.25" customHeight="1">
      <c r="A18" s="3" t="s">
        <v>675</v>
      </c>
      <c r="B18" s="720">
        <v>1242.9836237500003</v>
      </c>
      <c r="C18" s="720"/>
      <c r="D18" s="642"/>
      <c r="E18" s="643"/>
      <c r="F18" s="643"/>
      <c r="G18" s="644"/>
      <c r="H18" s="644"/>
      <c r="I18" s="645"/>
      <c r="J18" s="645"/>
      <c r="K18" s="646"/>
      <c r="L18" s="641"/>
      <c r="M18" s="601"/>
      <c r="N18" s="601">
        <v>1258.1849580000005</v>
      </c>
      <c r="O18" s="601">
        <v>1233.3310655000005</v>
      </c>
      <c r="P18" s="601">
        <v>1222.8693107500003</v>
      </c>
      <c r="Q18" s="601">
        <v>1179.2882992500004</v>
      </c>
      <c r="R18" s="601">
        <v>1188.1194926315793</v>
      </c>
    </row>
    <row r="19" spans="1:18" s="94" customFormat="1" ht="14.25" customHeight="1">
      <c r="A19" s="607" t="s">
        <v>676</v>
      </c>
      <c r="B19" s="721">
        <v>1251.9353255639096</v>
      </c>
      <c r="C19" s="721">
        <v>1233.3187285714284</v>
      </c>
      <c r="D19" s="648"/>
      <c r="E19" s="648"/>
      <c r="F19" s="648"/>
      <c r="G19" s="649"/>
      <c r="H19" s="649"/>
      <c r="I19" s="650"/>
      <c r="J19" s="650"/>
      <c r="K19" s="650"/>
      <c r="L19" s="651"/>
      <c r="M19" s="652"/>
      <c r="N19" s="652">
        <v>1271.7354942857141</v>
      </c>
      <c r="O19" s="652">
        <v>1239.8191264285713</v>
      </c>
      <c r="P19" s="652">
        <v>1221.6062999999999</v>
      </c>
      <c r="Q19" s="652">
        <v>1182.8967235714285</v>
      </c>
      <c r="R19" s="652">
        <v>1187.2303221428569</v>
      </c>
    </row>
    <row r="20" spans="1:18" s="163" customFormat="1" ht="14.25" customHeight="1">
      <c r="A20" s="31" t="s">
        <v>845</v>
      </c>
      <c r="B20" s="88"/>
      <c r="C20" s="88"/>
      <c r="D20" s="642"/>
      <c r="E20" s="642"/>
      <c r="F20" s="642"/>
      <c r="G20" s="653"/>
      <c r="H20" s="653"/>
      <c r="I20" s="654"/>
      <c r="J20" s="654"/>
      <c r="K20" s="654"/>
      <c r="L20" s="654"/>
      <c r="M20" s="640"/>
      <c r="N20" s="640"/>
      <c r="O20" s="640"/>
      <c r="P20" s="640"/>
      <c r="Q20" s="655"/>
      <c r="R20" s="655"/>
    </row>
    <row r="21" spans="1:18" s="163" customFormat="1" ht="16.5" customHeight="1">
      <c r="A21" s="881" t="s">
        <v>846</v>
      </c>
      <c r="B21" s="881"/>
      <c r="C21" s="881"/>
      <c r="D21" s="881"/>
      <c r="E21" s="881"/>
      <c r="F21" s="881"/>
      <c r="G21" s="881"/>
      <c r="H21" s="881"/>
      <c r="I21" s="881"/>
      <c r="J21" s="881"/>
      <c r="K21" s="881"/>
      <c r="L21" s="881"/>
      <c r="M21" s="881"/>
      <c r="N21" s="881"/>
      <c r="O21" s="881"/>
      <c r="P21" s="881"/>
      <c r="Q21" s="881"/>
    </row>
    <row r="22" spans="1:18" s="94" customFormat="1" ht="15.75" customHeight="1">
      <c r="A22" s="961" t="s">
        <v>646</v>
      </c>
      <c r="B22" s="961"/>
      <c r="C22" s="961"/>
      <c r="D22" s="961"/>
      <c r="E22" s="961"/>
      <c r="F22" s="961"/>
      <c r="G22" s="961"/>
      <c r="H22" s="961"/>
      <c r="I22" s="961"/>
      <c r="J22" s="961"/>
      <c r="K22" s="961"/>
      <c r="L22" s="961"/>
      <c r="M22" s="961"/>
      <c r="N22" s="961"/>
      <c r="O22" s="961"/>
      <c r="P22" s="961"/>
      <c r="Q22" s="961"/>
    </row>
    <row r="23" spans="1:18" s="163" customFormat="1" ht="14.25" customHeight="1">
      <c r="A23" s="967" t="s">
        <v>714</v>
      </c>
      <c r="B23" s="967"/>
      <c r="C23" s="967"/>
      <c r="D23" s="967"/>
      <c r="E23" s="967"/>
      <c r="F23" s="967"/>
      <c r="G23" s="967"/>
      <c r="H23" s="967"/>
      <c r="I23" s="967"/>
      <c r="J23" s="967"/>
      <c r="K23" s="967"/>
      <c r="L23" s="967"/>
      <c r="M23" s="967"/>
      <c r="N23" s="967"/>
      <c r="O23" s="967"/>
      <c r="P23" s="967"/>
      <c r="Q23" s="967"/>
    </row>
    <row r="24" spans="1:18" s="163" customFormat="1" ht="12" customHeight="1">
      <c r="A24" s="609"/>
      <c r="B24" s="609"/>
      <c r="C24" s="609"/>
      <c r="D24" s="611"/>
      <c r="E24" s="611"/>
      <c r="F24" s="611"/>
      <c r="G24" s="611"/>
      <c r="H24" s="611"/>
      <c r="I24" s="611"/>
      <c r="J24" s="611"/>
      <c r="K24" s="611"/>
      <c r="L24" s="611"/>
      <c r="M24" s="612"/>
      <c r="N24" s="612"/>
      <c r="O24" s="94"/>
      <c r="P24" s="94"/>
      <c r="Q24" s="613"/>
      <c r="R24" s="98" t="s">
        <v>648</v>
      </c>
    </row>
    <row r="25" spans="1:18" s="94" customFormat="1" ht="14.25" customHeight="1">
      <c r="A25" s="614"/>
      <c r="B25" s="968" t="s">
        <v>840</v>
      </c>
      <c r="C25" s="968"/>
      <c r="D25" s="968"/>
      <c r="E25" s="968"/>
      <c r="F25" s="968"/>
      <c r="G25" s="968"/>
      <c r="H25" s="968"/>
      <c r="I25" s="968"/>
      <c r="J25" s="968"/>
      <c r="K25" s="968"/>
      <c r="L25" s="968"/>
      <c r="M25" s="968"/>
      <c r="N25" s="968"/>
      <c r="O25" s="968"/>
      <c r="P25" s="968"/>
      <c r="Q25" s="968"/>
    </row>
    <row r="26" spans="1:18" s="163" customFormat="1" ht="13.5" customHeight="1">
      <c r="A26" s="67"/>
      <c r="B26" s="618" t="s">
        <v>683</v>
      </c>
      <c r="C26" s="618" t="s">
        <v>716</v>
      </c>
      <c r="D26" s="620" t="s">
        <v>685</v>
      </c>
      <c r="E26" s="618" t="s">
        <v>668</v>
      </c>
      <c r="F26" s="618" t="s">
        <v>812</v>
      </c>
      <c r="G26" s="618" t="s">
        <v>717</v>
      </c>
      <c r="H26" s="618" t="s">
        <v>718</v>
      </c>
      <c r="I26" s="618" t="s">
        <v>708</v>
      </c>
      <c r="J26" s="618" t="s">
        <v>814</v>
      </c>
      <c r="K26" s="658" t="s">
        <v>719</v>
      </c>
      <c r="L26" s="658" t="s">
        <v>796</v>
      </c>
      <c r="M26" s="658" t="s">
        <v>720</v>
      </c>
      <c r="N26" s="658" t="s">
        <v>674</v>
      </c>
      <c r="O26" s="658" t="s">
        <v>675</v>
      </c>
      <c r="P26" s="658" t="s">
        <v>676</v>
      </c>
      <c r="Q26" s="618" t="s">
        <v>693</v>
      </c>
      <c r="R26" s="618" t="s">
        <v>722</v>
      </c>
    </row>
    <row r="27" spans="1:18" s="94" customFormat="1" ht="14.25" customHeight="1">
      <c r="A27" s="600" t="s">
        <v>665</v>
      </c>
      <c r="B27" s="639">
        <v>1351.1764705882354</v>
      </c>
      <c r="C27" s="88">
        <v>1230.7142857142858</v>
      </c>
      <c r="D27" s="88">
        <v>1200.1923076923076</v>
      </c>
      <c r="E27" s="88">
        <v>1180</v>
      </c>
      <c r="F27" s="88">
        <v>1202.5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</row>
    <row r="28" spans="1:18" s="94" customFormat="1" ht="14.25" customHeight="1">
      <c r="A28" s="3" t="s">
        <v>666</v>
      </c>
      <c r="B28" s="88">
        <v>1410</v>
      </c>
      <c r="C28" s="88">
        <v>1523.3333333333333</v>
      </c>
      <c r="D28" s="88">
        <v>1313</v>
      </c>
      <c r="E28" s="88">
        <v>1258.75</v>
      </c>
      <c r="F28" s="88">
        <v>1205.909090909091</v>
      </c>
      <c r="G28" s="88">
        <v>1258.125</v>
      </c>
      <c r="H28" s="88">
        <v>1241.875</v>
      </c>
      <c r="I28" s="88"/>
      <c r="J28" s="88"/>
      <c r="K28" s="88"/>
      <c r="L28" s="88"/>
      <c r="M28" s="88"/>
      <c r="N28" s="88"/>
      <c r="O28" s="88"/>
      <c r="P28" s="88"/>
      <c r="Q28" s="88"/>
      <c r="R28" s="88"/>
    </row>
    <row r="29" spans="1:18" s="94" customFormat="1" ht="14.25" customHeight="1">
      <c r="A29" s="3" t="s">
        <v>667</v>
      </c>
      <c r="B29" s="88"/>
      <c r="C29" s="88">
        <v>1651</v>
      </c>
      <c r="D29" s="88">
        <v>1575.2941176470588</v>
      </c>
      <c r="E29" s="88">
        <v>1305.5555555555557</v>
      </c>
      <c r="F29" s="88">
        <v>1222.5</v>
      </c>
      <c r="G29" s="88">
        <v>1220.6666666666667</v>
      </c>
      <c r="H29" s="88">
        <v>1199.3333333333333</v>
      </c>
      <c r="I29" s="88">
        <v>1140</v>
      </c>
      <c r="J29" s="88">
        <v>1140</v>
      </c>
      <c r="K29" s="88">
        <v>1125</v>
      </c>
      <c r="L29" s="88">
        <v>1130</v>
      </c>
      <c r="M29" s="88">
        <v>1116.4285714285713</v>
      </c>
      <c r="N29" s="88"/>
      <c r="O29" s="88"/>
      <c r="P29" s="88"/>
      <c r="Q29" s="88"/>
      <c r="R29" s="88"/>
    </row>
    <row r="30" spans="1:18" s="94" customFormat="1" ht="14.25" customHeight="1">
      <c r="A30" s="3" t="s">
        <v>668</v>
      </c>
      <c r="B30" s="88"/>
      <c r="C30" s="88"/>
      <c r="D30" s="88">
        <v>1428</v>
      </c>
      <c r="E30" s="88">
        <v>1300.8333333333333</v>
      </c>
      <c r="F30" s="88"/>
      <c r="G30" s="88">
        <v>1153.6111111111111</v>
      </c>
      <c r="H30" s="88">
        <v>1128.3333333333333</v>
      </c>
      <c r="I30" s="88">
        <v>1098.8888888888889</v>
      </c>
      <c r="J30" s="88">
        <v>1060</v>
      </c>
      <c r="K30" s="88">
        <v>1093.3333333333333</v>
      </c>
      <c r="L30" s="88"/>
      <c r="M30" s="88">
        <v>1091.3888888888889</v>
      </c>
      <c r="N30" s="88"/>
      <c r="O30" s="88"/>
      <c r="P30" s="88"/>
      <c r="Q30" s="88"/>
      <c r="R30" s="88"/>
    </row>
    <row r="31" spans="1:18" s="94" customFormat="1" ht="14.25" customHeight="1">
      <c r="A31" s="3" t="s">
        <v>669</v>
      </c>
      <c r="B31" s="88"/>
      <c r="C31" s="88"/>
      <c r="D31" s="88"/>
      <c r="E31" s="88">
        <v>1281.4285714285713</v>
      </c>
      <c r="F31" s="88"/>
      <c r="G31" s="88">
        <v>1224.5238095238096</v>
      </c>
      <c r="H31" s="88">
        <v>1090.7142857142858</v>
      </c>
      <c r="I31" s="88">
        <v>1075.25</v>
      </c>
      <c r="J31" s="88"/>
      <c r="K31" s="88">
        <v>1075.75</v>
      </c>
      <c r="L31" s="88"/>
      <c r="M31" s="88">
        <v>1081.5</v>
      </c>
      <c r="N31" s="88"/>
      <c r="O31" s="88"/>
      <c r="P31" s="88"/>
      <c r="Q31" s="88"/>
      <c r="R31" s="88"/>
    </row>
    <row r="32" spans="1:18" s="94" customFormat="1" ht="14.25" customHeight="1">
      <c r="A32" s="3" t="s">
        <v>670</v>
      </c>
      <c r="B32" s="88"/>
      <c r="C32" s="88"/>
      <c r="D32" s="88"/>
      <c r="E32" s="88"/>
      <c r="F32" s="88"/>
      <c r="G32" s="88">
        <v>1268</v>
      </c>
      <c r="H32" s="88">
        <v>1221.5</v>
      </c>
      <c r="I32" s="88">
        <v>1161.4473684210527</v>
      </c>
      <c r="J32" s="88"/>
      <c r="K32" s="88">
        <v>1115</v>
      </c>
      <c r="L32" s="88"/>
      <c r="M32" s="88">
        <v>1097</v>
      </c>
      <c r="N32" s="88"/>
      <c r="O32" s="88"/>
      <c r="P32" s="88"/>
      <c r="Q32" s="88"/>
      <c r="R32" s="88"/>
    </row>
    <row r="33" spans="1:18" s="94" customFormat="1" ht="14.25" customHeight="1">
      <c r="A33" s="3" t="s">
        <v>695</v>
      </c>
      <c r="B33" s="88"/>
      <c r="C33" s="88"/>
      <c r="D33" s="88"/>
      <c r="E33" s="88"/>
      <c r="F33" s="88"/>
      <c r="G33" s="88"/>
      <c r="H33" s="88">
        <v>1254.375</v>
      </c>
      <c r="I33" s="88">
        <v>1267.391304347826</v>
      </c>
      <c r="J33" s="88"/>
      <c r="K33" s="88">
        <v>1251.5217391304348</v>
      </c>
      <c r="L33" s="88"/>
      <c r="M33" s="88">
        <v>1258.9473684210527</v>
      </c>
      <c r="N33" s="88"/>
      <c r="O33" s="88"/>
      <c r="P33" s="88"/>
      <c r="Q33" s="88"/>
      <c r="R33" s="88"/>
    </row>
    <row r="34" spans="1:18" s="94" customFormat="1" ht="14.25" customHeight="1">
      <c r="A34" s="3" t="s">
        <v>672</v>
      </c>
      <c r="B34" s="88"/>
      <c r="C34" s="88"/>
      <c r="D34" s="88"/>
      <c r="E34" s="88"/>
      <c r="F34" s="88"/>
      <c r="G34" s="88"/>
      <c r="H34" s="88"/>
      <c r="I34" s="88">
        <v>1321</v>
      </c>
      <c r="J34" s="88"/>
      <c r="K34" s="88">
        <v>1332.3529411764705</v>
      </c>
      <c r="L34" s="88"/>
      <c r="M34" s="88">
        <v>1277.1052631578948</v>
      </c>
      <c r="N34" s="88">
        <v>1271.4285714285713</v>
      </c>
      <c r="O34" s="88"/>
      <c r="P34" s="88"/>
      <c r="Q34" s="88"/>
      <c r="R34" s="88"/>
    </row>
    <row r="35" spans="1:18" s="94" customFormat="1" ht="14.25" customHeight="1">
      <c r="A35" s="3" t="s">
        <v>673</v>
      </c>
      <c r="B35" s="88"/>
      <c r="C35" s="88"/>
      <c r="D35" s="88"/>
      <c r="E35" s="88"/>
      <c r="F35" s="88"/>
      <c r="G35" s="88"/>
      <c r="H35" s="88"/>
      <c r="I35" s="88"/>
      <c r="J35" s="88"/>
      <c r="K35" s="88">
        <v>1354</v>
      </c>
      <c r="L35" s="88"/>
      <c r="M35" s="88">
        <v>1300.25</v>
      </c>
      <c r="N35" s="88">
        <v>1302.75</v>
      </c>
      <c r="O35" s="88">
        <v>1318.8235294117646</v>
      </c>
      <c r="P35" s="88"/>
      <c r="Q35" s="88"/>
      <c r="R35" s="88"/>
    </row>
    <row r="36" spans="1:18" s="94" customFormat="1" ht="14.25" customHeight="1">
      <c r="A36" s="3" t="s">
        <v>674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>
        <v>1341.0526315789473</v>
      </c>
      <c r="O36" s="88">
        <v>1291.578947368421</v>
      </c>
      <c r="P36" s="88">
        <v>1301.3157894736842</v>
      </c>
      <c r="Q36" s="88"/>
      <c r="R36" s="88"/>
    </row>
    <row r="37" spans="1:18" s="94" customFormat="1" ht="14.25" customHeight="1">
      <c r="A37" s="3" t="s">
        <v>675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>
        <v>1250.7368421052631</v>
      </c>
      <c r="P37" s="88">
        <v>1235.95</v>
      </c>
      <c r="Q37" s="88">
        <v>1230</v>
      </c>
      <c r="R37" s="88"/>
    </row>
    <row r="38" spans="1:18" s="94" customFormat="1" ht="14.25" customHeight="1">
      <c r="A38" s="607" t="s">
        <v>676</v>
      </c>
      <c r="B38" s="647"/>
      <c r="C38" s="647"/>
      <c r="D38" s="647"/>
      <c r="E38" s="647"/>
      <c r="F38" s="647"/>
      <c r="G38" s="647"/>
      <c r="H38" s="647"/>
      <c r="I38" s="647"/>
      <c r="J38" s="647"/>
      <c r="K38" s="647"/>
      <c r="L38" s="647"/>
      <c r="M38" s="647"/>
      <c r="N38" s="647"/>
      <c r="O38" s="647">
        <v>1279</v>
      </c>
      <c r="P38" s="647">
        <v>1275.5882352941176</v>
      </c>
      <c r="Q38" s="647">
        <v>1245.2941176470588</v>
      </c>
      <c r="R38" s="647">
        <v>1251.3636363636363</v>
      </c>
    </row>
    <row r="39" spans="1:18" s="163" customFormat="1" ht="10.5" customHeight="1">
      <c r="A39" s="608" t="s">
        <v>1049</v>
      </c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</row>
  </sheetData>
  <mergeCells count="8">
    <mergeCell ref="A23:Q23"/>
    <mergeCell ref="B25:Q25"/>
    <mergeCell ref="A2:P2"/>
    <mergeCell ref="A3:P3"/>
    <mergeCell ref="A4:P4"/>
    <mergeCell ref="B6:Q6"/>
    <mergeCell ref="A21:Q21"/>
    <mergeCell ref="A22:Q22"/>
  </mergeCells>
  <hyperlinks>
    <hyperlink ref="R1" location="Indice!A1" display="VOLVER"/>
  </hyperlinks>
  <printOptions horizontalCentered="1" verticalCentered="1"/>
  <pageMargins left="0.75" right="0.75" top="0.78740157480314965" bottom="0.78740157480314965" header="0" footer="0"/>
  <pageSetup paperSize="9" pageOrder="overThenDown" orientation="landscape" blackAndWhite="1" verticalDpi="180" r:id="rId1"/>
  <headerFooter alignWithMargins="0"/>
  <rowBreaks count="1" manualBreakCount="1">
    <brk id="36" max="65535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showGridLines="0" workbookViewId="0">
      <selection activeCell="B9" sqref="B9"/>
    </sheetView>
  </sheetViews>
  <sheetFormatPr baseColWidth="10" defaultRowHeight="12.75"/>
  <cols>
    <col min="1" max="1" width="4" customWidth="1"/>
    <col min="2" max="2" width="157.42578125" bestFit="1" customWidth="1"/>
  </cols>
  <sheetData>
    <row r="1" spans="2:2" ht="15.75">
      <c r="B1" s="839"/>
    </row>
    <row r="2" spans="2:2" ht="15.75">
      <c r="B2" s="839" t="s">
        <v>1003</v>
      </c>
    </row>
    <row r="3" spans="2:2" ht="15">
      <c r="B3" s="840"/>
    </row>
    <row r="4" spans="2:2">
      <c r="B4" s="841" t="s">
        <v>1004</v>
      </c>
    </row>
    <row r="5" spans="2:2">
      <c r="B5" s="841" t="s">
        <v>1068</v>
      </c>
    </row>
    <row r="6" spans="2:2">
      <c r="B6" s="841" t="s">
        <v>1067</v>
      </c>
    </row>
    <row r="7" spans="2:2">
      <c r="B7" s="841" t="s">
        <v>1010</v>
      </c>
    </row>
    <row r="8" spans="2:2">
      <c r="B8" s="841" t="s">
        <v>1069</v>
      </c>
    </row>
    <row r="9" spans="2:2">
      <c r="B9" s="842" t="s">
        <v>1048</v>
      </c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2"/>
  <sheetViews>
    <sheetView showGridLines="0" workbookViewId="0">
      <selection activeCell="B2" sqref="B2"/>
    </sheetView>
  </sheetViews>
  <sheetFormatPr baseColWidth="10" defaultRowHeight="12.75"/>
  <cols>
    <col min="1" max="1" width="4" customWidth="1"/>
    <col min="2" max="2" width="87.42578125" customWidth="1"/>
  </cols>
  <sheetData>
    <row r="1" spans="2:2" ht="30.75">
      <c r="B1" s="843"/>
    </row>
    <row r="2" spans="2:2" ht="15">
      <c r="B2" s="844" t="s">
        <v>1005</v>
      </c>
    </row>
    <row r="3" spans="2:2" ht="15">
      <c r="B3" s="845"/>
    </row>
    <row r="4" spans="2:2" ht="15">
      <c r="B4" s="840"/>
    </row>
    <row r="5" spans="2:2" ht="15">
      <c r="B5" s="844" t="s">
        <v>1006</v>
      </c>
    </row>
    <row r="6" spans="2:2" ht="15">
      <c r="B6" s="840"/>
    </row>
    <row r="7" spans="2:2">
      <c r="B7" s="841" t="s">
        <v>1042</v>
      </c>
    </row>
    <row r="8" spans="2:2">
      <c r="B8" s="841" t="s">
        <v>1041</v>
      </c>
    </row>
    <row r="9" spans="2:2">
      <c r="B9" s="841" t="s">
        <v>1043</v>
      </c>
    </row>
    <row r="10" spans="2:2">
      <c r="B10" s="841" t="s">
        <v>1044</v>
      </c>
    </row>
    <row r="11" spans="2:2">
      <c r="B11" s="841" t="s">
        <v>1045</v>
      </c>
    </row>
    <row r="12" spans="2:2">
      <c r="B12" s="841" t="s">
        <v>1046</v>
      </c>
    </row>
    <row r="13" spans="2:2">
      <c r="B13" s="841" t="s">
        <v>1047</v>
      </c>
    </row>
    <row r="14" spans="2:2">
      <c r="B14" s="841"/>
    </row>
    <row r="15" spans="2:2">
      <c r="B15" s="841"/>
    </row>
    <row r="16" spans="2:2">
      <c r="B16" s="841"/>
    </row>
    <row r="17" spans="2:2" ht="15">
      <c r="B17" s="844" t="s">
        <v>1007</v>
      </c>
    </row>
    <row r="18" spans="2:2" ht="15">
      <c r="B18" s="840"/>
    </row>
    <row r="19" spans="2:2">
      <c r="B19" s="841" t="s">
        <v>1008</v>
      </c>
    </row>
    <row r="20" spans="2:2">
      <c r="B20" s="842" t="s">
        <v>1009</v>
      </c>
    </row>
    <row r="21" spans="2:2">
      <c r="B21" s="846"/>
    </row>
    <row r="22" spans="2:2">
      <c r="B22" s="846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5"/>
    <pageSetUpPr fitToPage="1"/>
  </sheetPr>
  <dimension ref="A1:X235"/>
  <sheetViews>
    <sheetView showGridLines="0" showZeros="0" zoomScale="90" zoomScaleNormal="90" workbookViewId="0">
      <pane ySplit="5" topLeftCell="A205" activePane="bottomLeft" state="frozen"/>
      <selection activeCell="E44" sqref="E44"/>
      <selection pane="bottomLeft" activeCell="A234" sqref="A234:R234"/>
    </sheetView>
  </sheetViews>
  <sheetFormatPr baseColWidth="10" defaultColWidth="11.42578125" defaultRowHeight="13.5"/>
  <cols>
    <col min="1" max="1" width="11.42578125" style="20" customWidth="1"/>
    <col min="2" max="2" width="10.5703125" style="26" customWidth="1"/>
    <col min="3" max="4" width="13" style="19" customWidth="1"/>
    <col min="5" max="15" width="10.5703125" style="19" customWidth="1"/>
    <col min="16" max="17" width="10.5703125" style="21" customWidth="1"/>
    <col min="18" max="18" width="13" style="19" bestFit="1" customWidth="1"/>
    <col min="19" max="19" width="10" style="3" customWidth="1"/>
    <col min="20" max="23" width="10" style="20" customWidth="1"/>
    <col min="24" max="16384" width="11.42578125" style="20"/>
  </cols>
  <sheetData>
    <row r="1" spans="1:20" ht="13.5" customHeight="1">
      <c r="A1" s="1" t="s">
        <v>35</v>
      </c>
      <c r="R1" s="830" t="s">
        <v>1002</v>
      </c>
    </row>
    <row r="2" spans="1:20" s="21" customFormat="1" ht="21" customHeight="1">
      <c r="A2" s="875" t="s">
        <v>70</v>
      </c>
      <c r="B2" s="875"/>
      <c r="C2" s="875"/>
      <c r="D2" s="875"/>
      <c r="E2" s="875"/>
      <c r="F2" s="875"/>
      <c r="G2" s="875"/>
      <c r="H2" s="875"/>
      <c r="I2" s="875"/>
      <c r="J2" s="875"/>
      <c r="K2" s="875"/>
      <c r="L2" s="875"/>
      <c r="M2" s="875"/>
      <c r="N2" s="875"/>
      <c r="O2" s="875"/>
      <c r="P2" s="875"/>
      <c r="Q2" s="875"/>
      <c r="R2" s="875"/>
      <c r="S2" s="5"/>
    </row>
    <row r="3" spans="1:20" s="21" customFormat="1" ht="18" customHeight="1">
      <c r="A3" s="876" t="s">
        <v>33</v>
      </c>
      <c r="B3" s="876"/>
      <c r="C3" s="876"/>
      <c r="D3" s="876"/>
      <c r="E3" s="876"/>
      <c r="F3" s="876"/>
      <c r="G3" s="876"/>
      <c r="H3" s="876"/>
      <c r="I3" s="876"/>
      <c r="J3" s="876"/>
      <c r="K3" s="876"/>
      <c r="L3" s="876"/>
      <c r="M3" s="876"/>
      <c r="N3" s="876"/>
      <c r="O3" s="876"/>
      <c r="P3" s="876"/>
      <c r="Q3" s="876"/>
      <c r="R3" s="876"/>
      <c r="S3" s="5"/>
    </row>
    <row r="4" spans="1:20" s="21" customFormat="1" ht="15.75" customHeight="1">
      <c r="A4" s="877" t="s">
        <v>113</v>
      </c>
      <c r="B4" s="877"/>
      <c r="C4" s="877"/>
      <c r="D4" s="877"/>
      <c r="E4" s="877"/>
      <c r="F4" s="877"/>
      <c r="G4" s="877"/>
      <c r="H4" s="877"/>
      <c r="I4" s="877"/>
      <c r="J4" s="877"/>
      <c r="K4" s="877"/>
      <c r="L4" s="877"/>
      <c r="M4" s="877"/>
      <c r="N4" s="877"/>
      <c r="O4" s="877"/>
      <c r="P4" s="877"/>
      <c r="Q4" s="877"/>
      <c r="R4" s="877"/>
      <c r="S4" s="5"/>
    </row>
    <row r="5" spans="1:20" s="21" customFormat="1" ht="16.5" customHeight="1">
      <c r="A5" s="29" t="s">
        <v>31</v>
      </c>
      <c r="B5" s="75" t="s">
        <v>36</v>
      </c>
      <c r="C5" s="28" t="s">
        <v>2</v>
      </c>
      <c r="D5" s="28" t="s">
        <v>29</v>
      </c>
      <c r="E5" s="13" t="s">
        <v>11</v>
      </c>
      <c r="F5" s="13" t="s">
        <v>4</v>
      </c>
      <c r="G5" s="13" t="s">
        <v>17</v>
      </c>
      <c r="H5" s="13" t="s">
        <v>5</v>
      </c>
      <c r="I5" s="13" t="s">
        <v>18</v>
      </c>
      <c r="J5" s="28" t="s">
        <v>27</v>
      </c>
      <c r="K5" s="13" t="s">
        <v>6</v>
      </c>
      <c r="L5" s="28" t="s">
        <v>19</v>
      </c>
      <c r="M5" s="13" t="s">
        <v>22</v>
      </c>
      <c r="N5" s="13" t="s">
        <v>23</v>
      </c>
      <c r="O5" s="13" t="s">
        <v>3</v>
      </c>
      <c r="P5" s="28" t="s">
        <v>37</v>
      </c>
      <c r="Q5" s="59" t="s">
        <v>32</v>
      </c>
      <c r="R5" s="59" t="s">
        <v>30</v>
      </c>
      <c r="S5" s="14"/>
      <c r="T5" s="22"/>
    </row>
    <row r="6" spans="1:20" ht="24" customHeight="1">
      <c r="A6" s="874" t="s">
        <v>54</v>
      </c>
      <c r="B6" s="874"/>
      <c r="C6" s="874"/>
      <c r="D6" s="874"/>
      <c r="E6" s="874"/>
      <c r="F6" s="874"/>
      <c r="G6" s="874"/>
      <c r="H6" s="874"/>
      <c r="I6" s="874"/>
      <c r="J6" s="874"/>
      <c r="K6" s="874"/>
      <c r="L6" s="874"/>
      <c r="M6" s="874"/>
      <c r="N6" s="874"/>
      <c r="O6" s="874"/>
      <c r="P6" s="874"/>
      <c r="Q6" s="874"/>
      <c r="R6" s="874"/>
    </row>
    <row r="7" spans="1:20" ht="11.25" customHeight="1">
      <c r="A7" s="10" t="s">
        <v>112</v>
      </c>
      <c r="B7" s="76">
        <v>21642.465</v>
      </c>
      <c r="C7" s="9">
        <v>8701.06</v>
      </c>
      <c r="D7" s="9">
        <v>3.3820000000000001</v>
      </c>
      <c r="E7" s="11">
        <v>641.77</v>
      </c>
      <c r="F7" s="11">
        <v>4258.5999999999995</v>
      </c>
      <c r="G7" s="11">
        <v>158.35000000000002</v>
      </c>
      <c r="H7" s="11">
        <v>1599.33</v>
      </c>
      <c r="I7" s="11">
        <v>93.434999999999988</v>
      </c>
      <c r="J7" s="11">
        <v>6.9509999999999996</v>
      </c>
      <c r="K7" s="11">
        <v>2160.1999999999998</v>
      </c>
      <c r="L7" s="11">
        <v>54.924999999999997</v>
      </c>
      <c r="M7" s="11">
        <v>66.855999999999995</v>
      </c>
      <c r="N7" s="11">
        <v>370.40000000000003</v>
      </c>
      <c r="O7" s="11">
        <v>3154.8599999999997</v>
      </c>
      <c r="P7" s="11">
        <v>213.29999999999998</v>
      </c>
      <c r="Q7" s="11">
        <v>104.35</v>
      </c>
      <c r="R7" s="11">
        <v>54.695999999999998</v>
      </c>
    </row>
    <row r="8" spans="1:20" ht="11.25" customHeight="1">
      <c r="A8" s="10" t="s">
        <v>111</v>
      </c>
      <c r="B8" s="76">
        <v>20110.525000000001</v>
      </c>
      <c r="C8" s="9">
        <v>8312.49</v>
      </c>
      <c r="D8" s="9">
        <v>2.835</v>
      </c>
      <c r="E8" s="11">
        <v>632.24999999999989</v>
      </c>
      <c r="F8" s="11">
        <v>3611.25</v>
      </c>
      <c r="G8" s="11">
        <v>156.89999999999998</v>
      </c>
      <c r="H8" s="11">
        <v>1527.08</v>
      </c>
      <c r="I8" s="11">
        <v>115.58499999999999</v>
      </c>
      <c r="J8" s="11">
        <v>7.5990000000000002</v>
      </c>
      <c r="K8" s="11">
        <v>1448</v>
      </c>
      <c r="L8" s="11">
        <v>58.252999999999993</v>
      </c>
      <c r="M8" s="11">
        <v>69.304999999999993</v>
      </c>
      <c r="N8" s="11">
        <v>392.21000000000004</v>
      </c>
      <c r="O8" s="11">
        <v>3383.8999999999996</v>
      </c>
      <c r="P8" s="11">
        <v>225.75</v>
      </c>
      <c r="Q8" s="11">
        <v>111.84</v>
      </c>
      <c r="R8" s="11">
        <v>55.277999999999999</v>
      </c>
    </row>
    <row r="9" spans="1:20" ht="11.25" customHeight="1">
      <c r="A9" s="10" t="s">
        <v>110</v>
      </c>
      <c r="B9" s="76">
        <v>19685.516</v>
      </c>
      <c r="C9" s="9">
        <v>7856.87</v>
      </c>
      <c r="D9" s="9">
        <v>2.7080000000000002</v>
      </c>
      <c r="E9" s="11">
        <v>656.07999999999993</v>
      </c>
      <c r="F9" s="9">
        <v>3447.6000000000004</v>
      </c>
      <c r="G9" s="11">
        <v>142.17000000000002</v>
      </c>
      <c r="H9" s="9">
        <v>1315.6999999999998</v>
      </c>
      <c r="I9" s="9">
        <v>130.33000000000001</v>
      </c>
      <c r="J9" s="9">
        <v>7.2190000000000003</v>
      </c>
      <c r="K9" s="9">
        <v>1564.0000000000002</v>
      </c>
      <c r="L9" s="9">
        <v>61.820000000000007</v>
      </c>
      <c r="M9" s="9">
        <v>59.115000000000002</v>
      </c>
      <c r="N9" s="9">
        <v>350.79999999999995</v>
      </c>
      <c r="O9" s="9">
        <v>3697.2999999999997</v>
      </c>
      <c r="P9" s="46">
        <v>250.45000000000002</v>
      </c>
      <c r="Q9" s="46">
        <v>88.539999999999992</v>
      </c>
      <c r="R9" s="46">
        <v>54.814</v>
      </c>
    </row>
    <row r="10" spans="1:20" ht="11.25" customHeight="1">
      <c r="A10" s="10" t="s">
        <v>109</v>
      </c>
      <c r="B10" s="76">
        <v>21404.362000000001</v>
      </c>
      <c r="C10" s="9">
        <v>8336.7950000000001</v>
      </c>
      <c r="D10" s="9">
        <v>2.38</v>
      </c>
      <c r="E10" s="11">
        <v>691.96</v>
      </c>
      <c r="F10" s="9">
        <v>4109.4299999999994</v>
      </c>
      <c r="G10" s="11">
        <v>138.30500000000001</v>
      </c>
      <c r="H10" s="9">
        <v>1089.49</v>
      </c>
      <c r="I10" s="9">
        <v>162.41</v>
      </c>
      <c r="J10" s="9">
        <v>7.2669999999999995</v>
      </c>
      <c r="K10" s="9">
        <v>2130.5299999999997</v>
      </c>
      <c r="L10" s="9">
        <v>72.849999999999994</v>
      </c>
      <c r="M10" s="9">
        <v>57.904999999999994</v>
      </c>
      <c r="N10" s="9">
        <v>412.6</v>
      </c>
      <c r="O10" s="9">
        <v>3805.15</v>
      </c>
      <c r="P10" s="46">
        <v>236</v>
      </c>
      <c r="Q10" s="46">
        <v>97.07</v>
      </c>
      <c r="R10" s="46">
        <v>54.22</v>
      </c>
    </row>
    <row r="11" spans="1:20" ht="11.25" customHeight="1">
      <c r="A11" s="10" t="s">
        <v>108</v>
      </c>
      <c r="B11" s="76">
        <v>19661.77</v>
      </c>
      <c r="C11" s="9">
        <v>7592.77</v>
      </c>
      <c r="D11" s="9">
        <v>3.28</v>
      </c>
      <c r="E11" s="11">
        <v>641.53899999999987</v>
      </c>
      <c r="F11" s="9">
        <v>3968.1999999999994</v>
      </c>
      <c r="G11" s="11">
        <v>133.66</v>
      </c>
      <c r="H11" s="9">
        <v>912.36000000000013</v>
      </c>
      <c r="I11" s="9">
        <v>183.24</v>
      </c>
      <c r="J11" s="9">
        <v>7.0720000000000001</v>
      </c>
      <c r="K11" s="9">
        <v>2032.42</v>
      </c>
      <c r="L11" s="9">
        <v>78.91</v>
      </c>
      <c r="M11" s="9">
        <v>44.117000000000004</v>
      </c>
      <c r="N11" s="9">
        <v>427.59999999999997</v>
      </c>
      <c r="O11" s="9">
        <v>3268.4</v>
      </c>
      <c r="P11" s="46">
        <v>232.67000000000002</v>
      </c>
      <c r="Q11" s="46">
        <v>63.099999999999994</v>
      </c>
      <c r="R11" s="46">
        <v>72.431999999999988</v>
      </c>
    </row>
    <row r="12" spans="1:20" ht="11.25" customHeight="1">
      <c r="A12" s="10" t="s">
        <v>107</v>
      </c>
      <c r="B12" s="76">
        <v>19584.16</v>
      </c>
      <c r="C12" s="9">
        <v>7780.65</v>
      </c>
      <c r="D12" s="9">
        <v>2.13</v>
      </c>
      <c r="E12" s="11">
        <v>619.4699999999998</v>
      </c>
      <c r="F12" s="11">
        <v>3827.85</v>
      </c>
      <c r="G12" s="11">
        <v>145.65600000000001</v>
      </c>
      <c r="H12" s="11">
        <v>812.92</v>
      </c>
      <c r="I12" s="11">
        <v>192.82999999999998</v>
      </c>
      <c r="J12" s="11">
        <v>6.9620000000000006</v>
      </c>
      <c r="K12" s="11">
        <v>2227.38</v>
      </c>
      <c r="L12" s="11">
        <v>60.97</v>
      </c>
      <c r="M12" s="11">
        <v>37.299999999999997</v>
      </c>
      <c r="N12" s="11">
        <v>433.93</v>
      </c>
      <c r="O12" s="11">
        <v>3087.3599999999997</v>
      </c>
      <c r="P12" s="11">
        <v>212.39</v>
      </c>
      <c r="Q12" s="11">
        <v>64.63</v>
      </c>
      <c r="R12" s="11">
        <v>71.731999999999999</v>
      </c>
    </row>
    <row r="13" spans="1:20" ht="11.25" customHeight="1">
      <c r="A13" s="10" t="s">
        <v>106</v>
      </c>
      <c r="B13" s="76">
        <v>20086.506000000001</v>
      </c>
      <c r="C13" s="9">
        <v>8202.5499999999993</v>
      </c>
      <c r="D13" s="9">
        <v>3.6799999999999997</v>
      </c>
      <c r="E13" s="11">
        <v>718.8900000000001</v>
      </c>
      <c r="F13" s="11">
        <v>3754.69</v>
      </c>
      <c r="G13" s="11">
        <v>138.315</v>
      </c>
      <c r="H13" s="11">
        <v>859.16</v>
      </c>
      <c r="I13" s="11">
        <v>143.75400000000002</v>
      </c>
      <c r="J13" s="11">
        <v>6.3280000000000012</v>
      </c>
      <c r="K13" s="11">
        <v>2108.0500000000002</v>
      </c>
      <c r="L13" s="11">
        <v>59.6</v>
      </c>
      <c r="M13" s="11">
        <v>31.125999999999998</v>
      </c>
      <c r="N13" s="11">
        <v>426.3</v>
      </c>
      <c r="O13" s="11">
        <v>3256.895</v>
      </c>
      <c r="P13" s="11">
        <v>223.98999999999995</v>
      </c>
      <c r="Q13" s="11">
        <v>65.405000000000001</v>
      </c>
      <c r="R13" s="11">
        <v>87.772999999999996</v>
      </c>
    </row>
    <row r="14" spans="1:20" ht="11.25" customHeight="1">
      <c r="A14" s="10" t="s">
        <v>105</v>
      </c>
      <c r="B14" s="76">
        <v>21987.09</v>
      </c>
      <c r="C14" s="9">
        <v>8992.4000000000015</v>
      </c>
      <c r="D14" s="9">
        <v>5.12</v>
      </c>
      <c r="E14" s="11">
        <v>629.04000000000008</v>
      </c>
      <c r="F14" s="11">
        <v>4419.7</v>
      </c>
      <c r="G14" s="11">
        <v>160.43</v>
      </c>
      <c r="H14" s="11">
        <v>1033.8200000000002</v>
      </c>
      <c r="I14" s="11">
        <v>162.17000000000002</v>
      </c>
      <c r="J14" s="11">
        <v>6.57</v>
      </c>
      <c r="K14" s="11">
        <v>2189.86</v>
      </c>
      <c r="L14" s="11">
        <v>66.59</v>
      </c>
      <c r="M14" s="11">
        <v>44.3</v>
      </c>
      <c r="N14" s="11">
        <v>407.4</v>
      </c>
      <c r="O14" s="11">
        <v>3444.1</v>
      </c>
      <c r="P14" s="11">
        <v>249.6</v>
      </c>
      <c r="Q14" s="11">
        <v>81.55</v>
      </c>
      <c r="R14" s="11">
        <v>94.440000000000012</v>
      </c>
    </row>
    <row r="15" spans="1:20" ht="11.25" customHeight="1">
      <c r="A15" s="10" t="s">
        <v>104</v>
      </c>
      <c r="B15" s="76">
        <v>20799.22</v>
      </c>
      <c r="C15" s="9">
        <v>8240.4000000000015</v>
      </c>
      <c r="D15" s="9">
        <v>6.6049999999999995</v>
      </c>
      <c r="E15" s="11">
        <v>791.78000000000009</v>
      </c>
      <c r="F15" s="9">
        <v>4174.5300000000007</v>
      </c>
      <c r="G15" s="11">
        <v>175.10000000000002</v>
      </c>
      <c r="H15" s="9">
        <v>946.62</v>
      </c>
      <c r="I15" s="9">
        <v>191.2</v>
      </c>
      <c r="J15" s="9">
        <v>6.17</v>
      </c>
      <c r="K15" s="9">
        <v>1878.53</v>
      </c>
      <c r="L15" s="9">
        <v>62.259999999999991</v>
      </c>
      <c r="M15" s="9">
        <v>54.41</v>
      </c>
      <c r="N15" s="9">
        <v>272.61500000000001</v>
      </c>
      <c r="O15" s="9">
        <v>3563</v>
      </c>
      <c r="P15" s="46">
        <v>237.3</v>
      </c>
      <c r="Q15" s="46">
        <v>104.94</v>
      </c>
      <c r="R15" s="46">
        <v>93.759999999999991</v>
      </c>
    </row>
    <row r="16" spans="1:20" ht="11.25" customHeight="1">
      <c r="A16" s="10" t="s">
        <v>103</v>
      </c>
      <c r="B16" s="76">
        <v>21027.68</v>
      </c>
      <c r="C16" s="9">
        <v>8371.869999999999</v>
      </c>
      <c r="D16" s="9">
        <v>6.18</v>
      </c>
      <c r="E16" s="11">
        <v>834.19999999999993</v>
      </c>
      <c r="F16" s="9">
        <v>4233.57</v>
      </c>
      <c r="G16" s="11">
        <v>180.405</v>
      </c>
      <c r="H16" s="9">
        <v>872.14999999999986</v>
      </c>
      <c r="I16" s="9">
        <v>177.65</v>
      </c>
      <c r="J16" s="9">
        <v>9</v>
      </c>
      <c r="K16" s="9">
        <v>1771.605</v>
      </c>
      <c r="L16" s="9">
        <v>65.39</v>
      </c>
      <c r="M16" s="9">
        <v>75.050000000000011</v>
      </c>
      <c r="N16" s="9">
        <v>298.53999999999996</v>
      </c>
      <c r="O16" s="9">
        <v>3624.16</v>
      </c>
      <c r="P16" s="46">
        <v>257.5</v>
      </c>
      <c r="Q16" s="46">
        <v>117.88000000000001</v>
      </c>
      <c r="R16" s="46">
        <v>132.53</v>
      </c>
    </row>
    <row r="17" spans="1:21" ht="11.25" customHeight="1">
      <c r="A17" s="10" t="s">
        <v>102</v>
      </c>
      <c r="B17" s="76">
        <v>20458.46</v>
      </c>
      <c r="C17" s="9">
        <v>8179</v>
      </c>
      <c r="D17" s="9">
        <v>7.2299999999999995</v>
      </c>
      <c r="E17" s="11">
        <v>850.87000000000012</v>
      </c>
      <c r="F17" s="11">
        <v>3869.8199999999997</v>
      </c>
      <c r="G17" s="11">
        <v>140.94999999999999</v>
      </c>
      <c r="H17" s="11">
        <v>863.78499999999997</v>
      </c>
      <c r="I17" s="11">
        <v>167.05</v>
      </c>
      <c r="J17" s="11">
        <v>7.919999999999999</v>
      </c>
      <c r="K17" s="11">
        <v>1668.6999999999998</v>
      </c>
      <c r="L17" s="11">
        <v>67.62</v>
      </c>
      <c r="M17" s="11">
        <v>76.7</v>
      </c>
      <c r="N17" s="11">
        <v>389.15</v>
      </c>
      <c r="O17" s="11">
        <v>3651.415</v>
      </c>
      <c r="P17" s="11">
        <v>261.89</v>
      </c>
      <c r="Q17" s="11">
        <v>135.55000000000001</v>
      </c>
      <c r="R17" s="11">
        <v>120.81000000000002</v>
      </c>
    </row>
    <row r="18" spans="1:21" ht="11.25" customHeight="1">
      <c r="A18" s="10" t="s">
        <v>101</v>
      </c>
      <c r="B18" s="76">
        <v>21472.744999999999</v>
      </c>
      <c r="C18" s="9">
        <v>8355.65</v>
      </c>
      <c r="D18" s="9">
        <v>7.4270000000000005</v>
      </c>
      <c r="E18" s="11">
        <v>618.15</v>
      </c>
      <c r="F18" s="11">
        <v>4650.5499999999993</v>
      </c>
      <c r="G18" s="11">
        <v>129.40000000000003</v>
      </c>
      <c r="H18" s="11">
        <v>904.32999999999993</v>
      </c>
      <c r="I18" s="11">
        <v>110.96</v>
      </c>
      <c r="J18" s="11">
        <v>7.6049999999999995</v>
      </c>
      <c r="K18" s="11">
        <v>1885</v>
      </c>
      <c r="L18" s="11">
        <v>64.92</v>
      </c>
      <c r="M18" s="11">
        <v>73.910000000000011</v>
      </c>
      <c r="N18" s="11">
        <v>395.98</v>
      </c>
      <c r="O18" s="11">
        <v>3761.83</v>
      </c>
      <c r="P18" s="11">
        <v>234.42</v>
      </c>
      <c r="Q18" s="11">
        <v>149.82999999999998</v>
      </c>
      <c r="R18" s="11">
        <v>122.78299999999999</v>
      </c>
    </row>
    <row r="19" spans="1:21" s="27" customFormat="1" ht="12" customHeight="1">
      <c r="A19" s="10" t="s">
        <v>100</v>
      </c>
      <c r="B19" s="76">
        <v>21947.24</v>
      </c>
      <c r="C19" s="9">
        <v>9066.7000000000007</v>
      </c>
      <c r="D19" s="9">
        <v>8.84</v>
      </c>
      <c r="E19" s="11">
        <v>757.59</v>
      </c>
      <c r="F19" s="9">
        <v>4393.6499999999996</v>
      </c>
      <c r="G19" s="11">
        <v>140.97</v>
      </c>
      <c r="H19" s="9">
        <v>989.55000000000018</v>
      </c>
      <c r="I19" s="9">
        <v>134.64999999999998</v>
      </c>
      <c r="J19" s="9">
        <v>8.14</v>
      </c>
      <c r="K19" s="9">
        <v>1756.65</v>
      </c>
      <c r="L19" s="9">
        <v>66.98</v>
      </c>
      <c r="M19" s="9">
        <v>116.11999999999999</v>
      </c>
      <c r="N19" s="9">
        <v>412.4</v>
      </c>
      <c r="O19" s="9">
        <v>3629.0099999999998</v>
      </c>
      <c r="P19" s="46">
        <v>242.51</v>
      </c>
      <c r="Q19" s="46">
        <v>164.56</v>
      </c>
      <c r="R19" s="9">
        <v>58.920000000000009</v>
      </c>
      <c r="S19" s="10"/>
      <c r="U19" s="25"/>
    </row>
    <row r="20" spans="1:21" s="27" customFormat="1" ht="12" customHeight="1">
      <c r="A20" s="10" t="s">
        <v>99</v>
      </c>
      <c r="B20" s="76">
        <v>23292.424999999999</v>
      </c>
      <c r="C20" s="9">
        <v>9536.7999999999993</v>
      </c>
      <c r="D20" s="9">
        <v>23.354999999999997</v>
      </c>
      <c r="E20" s="11">
        <v>689.44500000000005</v>
      </c>
      <c r="F20" s="11">
        <v>4574.2700000000004</v>
      </c>
      <c r="G20" s="11">
        <v>111.66</v>
      </c>
      <c r="H20" s="11">
        <v>1065.05</v>
      </c>
      <c r="I20" s="11">
        <v>114.53</v>
      </c>
      <c r="J20" s="11">
        <v>9.91</v>
      </c>
      <c r="K20" s="11">
        <v>2188.0500000000002</v>
      </c>
      <c r="L20" s="11">
        <v>69.185000000000002</v>
      </c>
      <c r="M20" s="11">
        <v>138.745</v>
      </c>
      <c r="N20" s="11">
        <v>434.40000000000003</v>
      </c>
      <c r="O20" s="11">
        <v>3830.2999999999997</v>
      </c>
      <c r="P20" s="11">
        <v>297.3</v>
      </c>
      <c r="Q20" s="46">
        <v>166.20500000000001</v>
      </c>
      <c r="R20" s="9">
        <v>43.22</v>
      </c>
      <c r="S20" s="10"/>
      <c r="U20" s="25"/>
    </row>
    <row r="21" spans="1:21" s="33" customFormat="1" ht="12" customHeight="1">
      <c r="A21" s="10" t="s">
        <v>98</v>
      </c>
      <c r="B21" s="76">
        <v>23446.55</v>
      </c>
      <c r="C21" s="9">
        <v>9978.2999999999993</v>
      </c>
      <c r="D21" s="9">
        <v>24.31</v>
      </c>
      <c r="E21" s="11">
        <v>695.84999999999991</v>
      </c>
      <c r="F21" s="11">
        <v>4481.8999999999996</v>
      </c>
      <c r="G21" s="11">
        <v>135.23000000000002</v>
      </c>
      <c r="H21" s="11">
        <v>945.49</v>
      </c>
      <c r="I21" s="11">
        <v>134.35499999999999</v>
      </c>
      <c r="J21" s="11">
        <v>11.154999999999999</v>
      </c>
      <c r="K21" s="11">
        <v>1922.1000000000001</v>
      </c>
      <c r="L21" s="11">
        <v>69.709999999999994</v>
      </c>
      <c r="M21" s="11">
        <v>169.91499999999999</v>
      </c>
      <c r="N21" s="11">
        <v>512.90000000000009</v>
      </c>
      <c r="O21" s="11">
        <v>3822.9500000000003</v>
      </c>
      <c r="P21" s="11">
        <v>320.33999999999997</v>
      </c>
      <c r="Q21" s="46">
        <v>178.37</v>
      </c>
      <c r="R21" s="9">
        <v>43.675000000000004</v>
      </c>
      <c r="S21" s="10"/>
      <c r="U21" s="34"/>
    </row>
    <row r="22" spans="1:21" s="27" customFormat="1" ht="12" customHeight="1">
      <c r="A22" s="10" t="s">
        <v>97</v>
      </c>
      <c r="B22" s="76">
        <v>22103.010000000002</v>
      </c>
      <c r="C22" s="9">
        <v>9378</v>
      </c>
      <c r="D22" s="9">
        <v>29.42</v>
      </c>
      <c r="E22" s="11">
        <v>681.45</v>
      </c>
      <c r="F22" s="11">
        <v>4155.07</v>
      </c>
      <c r="G22" s="11">
        <v>115.27</v>
      </c>
      <c r="H22" s="11">
        <v>883</v>
      </c>
      <c r="I22" s="11">
        <v>126.16600000000001</v>
      </c>
      <c r="J22" s="11">
        <v>15.370000000000003</v>
      </c>
      <c r="K22" s="11">
        <v>1907.4</v>
      </c>
      <c r="L22" s="11">
        <v>52.344000000000001</v>
      </c>
      <c r="M22" s="11">
        <v>173.85500000000002</v>
      </c>
      <c r="N22" s="11">
        <v>387.04999999999995</v>
      </c>
      <c r="O22" s="11">
        <v>3712.87</v>
      </c>
      <c r="P22" s="11">
        <v>270.20999999999998</v>
      </c>
      <c r="Q22" s="46">
        <v>180.01</v>
      </c>
      <c r="R22" s="9">
        <v>35.524999999999999</v>
      </c>
      <c r="S22" s="10"/>
      <c r="U22" s="25"/>
    </row>
    <row r="23" spans="1:21" s="27" customFormat="1" ht="12" customHeight="1">
      <c r="A23" s="10" t="s">
        <v>96</v>
      </c>
      <c r="B23" s="76">
        <v>21806.385000000002</v>
      </c>
      <c r="C23" s="9">
        <v>9462.7000000000007</v>
      </c>
      <c r="D23" s="9">
        <v>44.19</v>
      </c>
      <c r="E23" s="11">
        <v>626.99</v>
      </c>
      <c r="F23" s="9">
        <v>3887.7999999999997</v>
      </c>
      <c r="G23" s="11">
        <v>123.97</v>
      </c>
      <c r="H23" s="9">
        <v>888.8</v>
      </c>
      <c r="I23" s="9">
        <v>89.162000000000006</v>
      </c>
      <c r="J23" s="9">
        <v>14.945</v>
      </c>
      <c r="K23" s="9">
        <v>1830</v>
      </c>
      <c r="L23" s="9">
        <v>40.417999999999999</v>
      </c>
      <c r="M23" s="9">
        <v>154.30000000000001</v>
      </c>
      <c r="N23" s="9">
        <v>418.51999999999992</v>
      </c>
      <c r="O23" s="9">
        <v>3701.04</v>
      </c>
      <c r="P23" s="46">
        <v>276.3</v>
      </c>
      <c r="Q23" s="46">
        <v>213.55</v>
      </c>
      <c r="R23" s="9">
        <v>33.700000000000003</v>
      </c>
      <c r="S23" s="10"/>
      <c r="U23" s="25"/>
    </row>
    <row r="24" spans="1:21" s="27" customFormat="1" ht="12" customHeight="1">
      <c r="A24" s="10" t="s">
        <v>95</v>
      </c>
      <c r="B24" s="76">
        <v>19457.18</v>
      </c>
      <c r="C24" s="9">
        <v>8396.0499999999993</v>
      </c>
      <c r="D24" s="9">
        <v>58.254999999999995</v>
      </c>
      <c r="E24" s="11">
        <v>372.12000000000006</v>
      </c>
      <c r="F24" s="9">
        <v>3507.87</v>
      </c>
      <c r="G24" s="11">
        <v>81.927999999999997</v>
      </c>
      <c r="H24" s="9">
        <v>797.12</v>
      </c>
      <c r="I24" s="9">
        <v>94.582000000000008</v>
      </c>
      <c r="J24" s="9">
        <v>11.23</v>
      </c>
      <c r="K24" s="9">
        <v>1600.25</v>
      </c>
      <c r="L24" s="9">
        <v>36.309999999999995</v>
      </c>
      <c r="M24" s="9">
        <v>143.52500000000001</v>
      </c>
      <c r="N24" s="9">
        <v>303.25</v>
      </c>
      <c r="O24" s="9">
        <v>3509.4</v>
      </c>
      <c r="P24" s="46">
        <v>347.79999999999995</v>
      </c>
      <c r="Q24" s="46">
        <v>171.95999999999998</v>
      </c>
      <c r="R24" s="9">
        <v>25.53</v>
      </c>
      <c r="S24" s="10"/>
      <c r="U24" s="25"/>
    </row>
    <row r="25" spans="1:21" s="27" customFormat="1" ht="12" customHeight="1">
      <c r="A25" s="10" t="s">
        <v>94</v>
      </c>
      <c r="B25" s="76">
        <v>19686.263999999999</v>
      </c>
      <c r="C25" s="9">
        <v>7741.1</v>
      </c>
      <c r="D25" s="9">
        <v>46.5</v>
      </c>
      <c r="E25" s="11">
        <v>588.4</v>
      </c>
      <c r="F25" s="11">
        <v>3845.4670000000001</v>
      </c>
      <c r="G25" s="11">
        <v>61.59</v>
      </c>
      <c r="H25" s="11">
        <v>758.61</v>
      </c>
      <c r="I25" s="11">
        <v>129.82</v>
      </c>
      <c r="J25" s="11">
        <v>14.559999999999999</v>
      </c>
      <c r="K25" s="11">
        <v>1825</v>
      </c>
      <c r="L25" s="11">
        <v>41.94</v>
      </c>
      <c r="M25" s="11">
        <v>181.5</v>
      </c>
      <c r="N25" s="11">
        <v>279.25</v>
      </c>
      <c r="O25" s="11">
        <v>3681.5</v>
      </c>
      <c r="P25" s="11">
        <v>299.95999999999998</v>
      </c>
      <c r="Q25" s="46">
        <v>166.26499999999999</v>
      </c>
      <c r="R25" s="9">
        <v>24.802000000000003</v>
      </c>
      <c r="S25" s="10"/>
      <c r="T25" s="25"/>
    </row>
    <row r="26" spans="1:21" s="27" customFormat="1" ht="12" customHeight="1">
      <c r="A26" s="10" t="s">
        <v>93</v>
      </c>
      <c r="B26" s="76">
        <v>19322.660000000003</v>
      </c>
      <c r="C26" s="9">
        <v>8006.43</v>
      </c>
      <c r="D26" s="9">
        <v>18.085000000000001</v>
      </c>
      <c r="E26" s="11">
        <v>537.65000000000009</v>
      </c>
      <c r="F26" s="11">
        <v>3503.2</v>
      </c>
      <c r="G26" s="11">
        <v>75.382999999999996</v>
      </c>
      <c r="H26" s="11">
        <v>860.05</v>
      </c>
      <c r="I26" s="11">
        <v>118</v>
      </c>
      <c r="J26" s="11">
        <v>15.06</v>
      </c>
      <c r="K26" s="11">
        <v>1865.05</v>
      </c>
      <c r="L26" s="11">
        <v>66.25</v>
      </c>
      <c r="M26" s="11">
        <v>152</v>
      </c>
      <c r="N26" s="11">
        <v>225.8</v>
      </c>
      <c r="O26" s="11">
        <v>3540.02</v>
      </c>
      <c r="P26" s="11">
        <v>212.29999999999998</v>
      </c>
      <c r="Q26" s="46">
        <v>102.617</v>
      </c>
      <c r="R26" s="9">
        <v>24.765000000000001</v>
      </c>
      <c r="S26" s="10"/>
      <c r="T26" s="25"/>
    </row>
    <row r="27" spans="1:21" s="27" customFormat="1" ht="12" customHeight="1">
      <c r="A27" s="10" t="s">
        <v>92</v>
      </c>
      <c r="B27" s="76">
        <v>20852.25</v>
      </c>
      <c r="C27" s="9">
        <v>8380.2000000000007</v>
      </c>
      <c r="D27" s="9">
        <v>41.800000000000004</v>
      </c>
      <c r="E27" s="11">
        <v>696.3649999999999</v>
      </c>
      <c r="F27" s="11">
        <v>3850.37</v>
      </c>
      <c r="G27" s="11">
        <v>92.55</v>
      </c>
      <c r="H27" s="11">
        <v>1036.9000000000001</v>
      </c>
      <c r="I27" s="11">
        <v>107.8</v>
      </c>
      <c r="J27" s="11">
        <v>13.17</v>
      </c>
      <c r="K27" s="11">
        <v>2064.0500000000002</v>
      </c>
      <c r="L27" s="11">
        <v>47.849999999999994</v>
      </c>
      <c r="M27" s="11">
        <v>186.6</v>
      </c>
      <c r="N27" s="11">
        <v>207</v>
      </c>
      <c r="O27" s="11">
        <v>3713.16</v>
      </c>
      <c r="P27" s="11">
        <v>231.5</v>
      </c>
      <c r="Q27" s="46">
        <v>157.31</v>
      </c>
      <c r="R27" s="9">
        <v>25.625000000000004</v>
      </c>
      <c r="S27" s="10"/>
      <c r="T27" s="25"/>
    </row>
    <row r="28" spans="1:21" ht="11.25" customHeight="1">
      <c r="A28" s="10" t="s">
        <v>91</v>
      </c>
      <c r="B28" s="76">
        <v>19876.55</v>
      </c>
      <c r="C28" s="9">
        <v>7511.0499999999993</v>
      </c>
      <c r="D28" s="9">
        <v>44</v>
      </c>
      <c r="E28" s="11">
        <v>732.69999999999993</v>
      </c>
      <c r="F28" s="9">
        <v>3805.2</v>
      </c>
      <c r="G28" s="11">
        <v>48.9</v>
      </c>
      <c r="H28" s="9">
        <v>908.4</v>
      </c>
      <c r="I28" s="9">
        <v>95.7</v>
      </c>
      <c r="J28" s="9">
        <v>10.5</v>
      </c>
      <c r="K28" s="9">
        <v>2158.8000000000002</v>
      </c>
      <c r="L28" s="9">
        <v>22.900000000000002</v>
      </c>
      <c r="M28" s="9">
        <v>143.5</v>
      </c>
      <c r="N28" s="9">
        <v>175.2</v>
      </c>
      <c r="O28" s="9">
        <v>3825.3</v>
      </c>
      <c r="P28" s="46">
        <v>231.5</v>
      </c>
      <c r="Q28" s="46">
        <v>160.80000000000001</v>
      </c>
      <c r="R28" s="46">
        <v>2.1</v>
      </c>
    </row>
    <row r="29" spans="1:21" ht="11.25" customHeight="1">
      <c r="A29" s="10" t="s">
        <v>90</v>
      </c>
      <c r="B29" s="76">
        <v>19595.925000000003</v>
      </c>
      <c r="C29" s="9">
        <v>7130.3250000000007</v>
      </c>
      <c r="D29" s="9">
        <v>48</v>
      </c>
      <c r="E29" s="11">
        <v>714.3</v>
      </c>
      <c r="F29" s="11">
        <v>4138.3</v>
      </c>
      <c r="G29" s="11">
        <v>66.599999999999994</v>
      </c>
      <c r="H29" s="11">
        <v>882.75</v>
      </c>
      <c r="I29" s="11">
        <v>86.2</v>
      </c>
      <c r="J29" s="11">
        <v>10.35</v>
      </c>
      <c r="K29" s="11">
        <v>1996.75</v>
      </c>
      <c r="L29" s="11">
        <v>17.200000000000003</v>
      </c>
      <c r="M29" s="11">
        <v>185.20000000000002</v>
      </c>
      <c r="N29" s="11">
        <v>191.8</v>
      </c>
      <c r="O29" s="11">
        <v>3737.45</v>
      </c>
      <c r="P29" s="11">
        <v>236</v>
      </c>
      <c r="Q29" s="11">
        <v>154.69999999999999</v>
      </c>
      <c r="R29" s="11">
        <v>0</v>
      </c>
    </row>
    <row r="30" spans="1:21" ht="11.25" customHeight="1">
      <c r="A30" s="10" t="s">
        <v>89</v>
      </c>
      <c r="B30" s="76">
        <v>19556.982</v>
      </c>
      <c r="C30" s="9">
        <v>7501.01</v>
      </c>
      <c r="D30" s="9">
        <v>36.35</v>
      </c>
      <c r="E30" s="11">
        <v>655.8</v>
      </c>
      <c r="F30" s="11">
        <v>3905.5699999999997</v>
      </c>
      <c r="G30" s="11">
        <v>70.516999999999996</v>
      </c>
      <c r="H30" s="11">
        <v>792.64999999999986</v>
      </c>
      <c r="I30" s="11">
        <v>46.16</v>
      </c>
      <c r="J30" s="11">
        <v>17.049999999999997</v>
      </c>
      <c r="K30" s="11">
        <v>2084.6999999999998</v>
      </c>
      <c r="L30" s="11">
        <v>26</v>
      </c>
      <c r="M30" s="11">
        <v>275.59999999999997</v>
      </c>
      <c r="N30" s="11">
        <v>161.30000000000001</v>
      </c>
      <c r="O30" s="11">
        <v>3561.2249999999995</v>
      </c>
      <c r="P30" s="11">
        <v>250.10000000000002</v>
      </c>
      <c r="Q30" s="11">
        <v>171.4</v>
      </c>
      <c r="R30" s="11">
        <v>1.55</v>
      </c>
    </row>
    <row r="31" spans="1:21" ht="11.25" customHeight="1">
      <c r="A31" s="10" t="s">
        <v>88</v>
      </c>
      <c r="B31" s="76">
        <v>20110.415000000001</v>
      </c>
      <c r="C31" s="9">
        <v>7152.6949999999997</v>
      </c>
      <c r="D31" s="9">
        <v>44.85</v>
      </c>
      <c r="E31" s="11">
        <v>685.9</v>
      </c>
      <c r="F31" s="11">
        <v>4389.05</v>
      </c>
      <c r="G31" s="11">
        <v>72.929999999999993</v>
      </c>
      <c r="H31" s="11">
        <v>759.5</v>
      </c>
      <c r="I31" s="11">
        <v>66.62</v>
      </c>
      <c r="J31" s="11">
        <v>9.379999999999999</v>
      </c>
      <c r="K31" s="11">
        <v>2083.84</v>
      </c>
      <c r="L31" s="11">
        <v>28.85</v>
      </c>
      <c r="M31" s="11">
        <v>298.09999999999997</v>
      </c>
      <c r="N31" s="11">
        <v>179.5</v>
      </c>
      <c r="O31" s="11">
        <v>3870.7000000000003</v>
      </c>
      <c r="P31" s="11">
        <v>301.09999999999997</v>
      </c>
      <c r="Q31" s="11">
        <v>167</v>
      </c>
      <c r="R31" s="11">
        <v>0.4</v>
      </c>
    </row>
    <row r="32" spans="1:21" ht="11.25" customHeight="1">
      <c r="A32" s="10" t="s">
        <v>87</v>
      </c>
      <c r="B32" s="76">
        <v>21948.004999999997</v>
      </c>
      <c r="C32" s="9">
        <v>7989.97</v>
      </c>
      <c r="D32" s="9">
        <v>41.2</v>
      </c>
      <c r="E32" s="11">
        <v>877</v>
      </c>
      <c r="F32" s="9">
        <v>4578.6900000000005</v>
      </c>
      <c r="G32" s="11">
        <v>87.03</v>
      </c>
      <c r="H32" s="9">
        <v>894</v>
      </c>
      <c r="I32" s="9">
        <v>62.09</v>
      </c>
      <c r="J32" s="9">
        <v>11.52</v>
      </c>
      <c r="K32" s="9">
        <v>2212.0499999999997</v>
      </c>
      <c r="L32" s="9">
        <v>28.680000000000003</v>
      </c>
      <c r="M32" s="9">
        <v>290.16000000000003</v>
      </c>
      <c r="N32" s="9">
        <v>227.7</v>
      </c>
      <c r="O32" s="9">
        <v>4073.2550000000001</v>
      </c>
      <c r="P32" s="46">
        <v>413.45</v>
      </c>
      <c r="Q32" s="46">
        <v>160.52000000000001</v>
      </c>
      <c r="R32" s="46">
        <v>0.69</v>
      </c>
    </row>
    <row r="33" spans="1:21" ht="11.25" customHeight="1">
      <c r="A33" s="10" t="s">
        <v>86</v>
      </c>
      <c r="B33" s="76">
        <v>22874.079999999998</v>
      </c>
      <c r="C33" s="9">
        <v>8367.3449999999993</v>
      </c>
      <c r="D33" s="9">
        <v>27.3</v>
      </c>
      <c r="E33" s="11">
        <v>912.9</v>
      </c>
      <c r="F33" s="9">
        <v>4713.0999999999995</v>
      </c>
      <c r="G33" s="11">
        <v>102.71</v>
      </c>
      <c r="H33" s="9">
        <v>1035.2</v>
      </c>
      <c r="I33" s="9">
        <v>82.16</v>
      </c>
      <c r="J33" s="9">
        <v>10.27</v>
      </c>
      <c r="K33" s="9">
        <v>2347.6099999999997</v>
      </c>
      <c r="L33" s="9">
        <v>30.349999999999998</v>
      </c>
      <c r="M33" s="9">
        <v>258.28000000000003</v>
      </c>
      <c r="N33" s="9">
        <v>189.70499999999998</v>
      </c>
      <c r="O33" s="9">
        <v>4177.55</v>
      </c>
      <c r="P33" s="46">
        <v>478.40000000000003</v>
      </c>
      <c r="Q33" s="46">
        <v>141.19999999999999</v>
      </c>
      <c r="R33" s="46">
        <v>0</v>
      </c>
    </row>
    <row r="34" spans="1:21" ht="11.25" customHeight="1">
      <c r="A34" s="10" t="s">
        <v>85</v>
      </c>
      <c r="B34" s="76">
        <v>26442.618000000002</v>
      </c>
      <c r="C34" s="9">
        <v>10190.005000000001</v>
      </c>
      <c r="D34" s="9">
        <v>30</v>
      </c>
      <c r="E34" s="11">
        <v>1038.8</v>
      </c>
      <c r="F34" s="11">
        <v>5338.83</v>
      </c>
      <c r="G34" s="11">
        <v>103.57300000000001</v>
      </c>
      <c r="H34" s="11">
        <v>1237.6500000000001</v>
      </c>
      <c r="I34" s="11">
        <v>52.15</v>
      </c>
      <c r="J34" s="11">
        <v>7.8</v>
      </c>
      <c r="K34" s="11">
        <v>2387.0499999999997</v>
      </c>
      <c r="L34" s="11">
        <v>25.200000000000003</v>
      </c>
      <c r="M34" s="11">
        <v>338.78999999999996</v>
      </c>
      <c r="N34" s="11">
        <v>175.20000000000002</v>
      </c>
      <c r="O34" s="11">
        <v>4752.3100000000004</v>
      </c>
      <c r="P34" s="11">
        <v>578.80000000000007</v>
      </c>
      <c r="Q34" s="11">
        <v>186.46</v>
      </c>
      <c r="R34" s="11">
        <v>0</v>
      </c>
    </row>
    <row r="35" spans="1:21" ht="11.25" customHeight="1">
      <c r="A35" s="10" t="s">
        <v>84</v>
      </c>
      <c r="B35" s="76">
        <v>25826.125000000004</v>
      </c>
      <c r="C35" s="9">
        <v>9721.9500000000007</v>
      </c>
      <c r="D35" s="9">
        <v>28.4</v>
      </c>
      <c r="E35" s="11">
        <v>1056.05</v>
      </c>
      <c r="F35" s="11">
        <v>5129.1900000000005</v>
      </c>
      <c r="G35" s="11">
        <v>112.72</v>
      </c>
      <c r="H35" s="11">
        <v>1317.6</v>
      </c>
      <c r="I35" s="11">
        <v>67.450000000000017</v>
      </c>
      <c r="J35" s="11">
        <v>9.3000000000000007</v>
      </c>
      <c r="K35" s="11">
        <v>2465.8149999999996</v>
      </c>
      <c r="L35" s="11">
        <v>29.67</v>
      </c>
      <c r="M35" s="11">
        <v>352.8</v>
      </c>
      <c r="N35" s="11">
        <v>135</v>
      </c>
      <c r="O35" s="11">
        <v>4592.93</v>
      </c>
      <c r="P35" s="11">
        <v>613.75</v>
      </c>
      <c r="Q35" s="11">
        <v>193.5</v>
      </c>
      <c r="R35" s="11">
        <v>0</v>
      </c>
    </row>
    <row r="36" spans="1:21" s="27" customFormat="1" ht="12" customHeight="1">
      <c r="A36" s="10" t="s">
        <v>83</v>
      </c>
      <c r="B36" s="76">
        <v>26296.664999999997</v>
      </c>
      <c r="C36" s="9">
        <v>9479.4749999999985</v>
      </c>
      <c r="D36" s="9">
        <v>32.1</v>
      </c>
      <c r="E36" s="11">
        <v>984.69999999999993</v>
      </c>
      <c r="F36" s="9">
        <v>5611.9</v>
      </c>
      <c r="G36" s="11">
        <v>126.36</v>
      </c>
      <c r="H36" s="9">
        <v>1426.05</v>
      </c>
      <c r="I36" s="9">
        <v>75.850000000000009</v>
      </c>
      <c r="J36" s="9">
        <v>17.150000000000002</v>
      </c>
      <c r="K36" s="9">
        <v>2328.5299999999997</v>
      </c>
      <c r="L36" s="9">
        <v>32.950000000000003</v>
      </c>
      <c r="M36" s="9">
        <v>406.59999999999997</v>
      </c>
      <c r="N36" s="9">
        <v>155.9</v>
      </c>
      <c r="O36" s="9">
        <v>4628.92</v>
      </c>
      <c r="P36" s="46">
        <v>757.7</v>
      </c>
      <c r="Q36" s="46">
        <v>232.13</v>
      </c>
      <c r="R36" s="9">
        <v>0.35</v>
      </c>
      <c r="S36" s="10"/>
      <c r="U36" s="25"/>
    </row>
    <row r="37" spans="1:21" s="27" customFormat="1" ht="12" customHeight="1">
      <c r="A37" s="10" t="s">
        <v>82</v>
      </c>
      <c r="B37" s="76">
        <v>26439.736000000001</v>
      </c>
      <c r="C37" s="9">
        <v>9614.59</v>
      </c>
      <c r="D37" s="9">
        <v>39.5</v>
      </c>
      <c r="E37" s="11">
        <v>951.4</v>
      </c>
      <c r="F37" s="11">
        <v>5870.0810000000001</v>
      </c>
      <c r="G37" s="11">
        <v>88.614999999999995</v>
      </c>
      <c r="H37" s="11">
        <v>1299.9000000000001</v>
      </c>
      <c r="I37" s="11">
        <v>27.9</v>
      </c>
      <c r="J37" s="11">
        <v>9.3000000000000007</v>
      </c>
      <c r="K37" s="11">
        <v>2197.8500000000004</v>
      </c>
      <c r="L37" s="11">
        <v>32.15</v>
      </c>
      <c r="M37" s="11">
        <v>351.6</v>
      </c>
      <c r="N37" s="11">
        <v>185.2</v>
      </c>
      <c r="O37" s="11">
        <v>4835.8</v>
      </c>
      <c r="P37" s="11">
        <v>685.80000000000007</v>
      </c>
      <c r="Q37" s="46">
        <v>249.7</v>
      </c>
      <c r="R37" s="9">
        <v>0.35</v>
      </c>
      <c r="S37" s="10"/>
      <c r="U37" s="25"/>
    </row>
    <row r="38" spans="1:21" s="33" customFormat="1" ht="12" customHeight="1">
      <c r="A38" s="10" t="s">
        <v>81</v>
      </c>
      <c r="B38" s="76">
        <v>26925.194999999992</v>
      </c>
      <c r="C38" s="9">
        <v>9023.8000000000011</v>
      </c>
      <c r="D38" s="9">
        <v>62.35</v>
      </c>
      <c r="E38" s="11">
        <v>1056.0999999999999</v>
      </c>
      <c r="F38" s="11">
        <v>6150.7</v>
      </c>
      <c r="G38" s="11">
        <v>87.919999999999987</v>
      </c>
      <c r="H38" s="11">
        <v>1486.1999999999998</v>
      </c>
      <c r="I38" s="11">
        <v>42.85</v>
      </c>
      <c r="J38" s="11">
        <v>10.6</v>
      </c>
      <c r="K38" s="11">
        <v>2063.085</v>
      </c>
      <c r="L38" s="11">
        <v>31.25</v>
      </c>
      <c r="M38" s="11">
        <v>477.79999999999995</v>
      </c>
      <c r="N38" s="11">
        <v>188.3</v>
      </c>
      <c r="O38" s="11">
        <v>4934.6000000000004</v>
      </c>
      <c r="P38" s="11">
        <v>1013.9</v>
      </c>
      <c r="Q38" s="46">
        <v>294.5</v>
      </c>
      <c r="R38" s="9">
        <v>1.24</v>
      </c>
      <c r="S38" s="10"/>
      <c r="U38" s="34"/>
    </row>
    <row r="39" spans="1:21" s="27" customFormat="1" ht="12" customHeight="1">
      <c r="A39" s="10" t="s">
        <v>80</v>
      </c>
      <c r="B39" s="76">
        <v>27228.790999999997</v>
      </c>
      <c r="C39" s="9">
        <v>8569.6389999999992</v>
      </c>
      <c r="D39" s="9">
        <v>66.23</v>
      </c>
      <c r="E39" s="11">
        <v>1113.3</v>
      </c>
      <c r="F39" s="11">
        <v>6485.2759999999998</v>
      </c>
      <c r="G39" s="11">
        <v>80.986000000000004</v>
      </c>
      <c r="H39" s="11">
        <v>1683.83</v>
      </c>
      <c r="I39" s="11">
        <v>43.599000000000004</v>
      </c>
      <c r="J39" s="11">
        <v>9.7729999999999997</v>
      </c>
      <c r="K39" s="11">
        <v>1986.8899999999999</v>
      </c>
      <c r="L39" s="11">
        <v>29.42</v>
      </c>
      <c r="M39" s="11">
        <v>499.38</v>
      </c>
      <c r="N39" s="11">
        <v>193.79999999999998</v>
      </c>
      <c r="O39" s="11">
        <v>5031.4500000000007</v>
      </c>
      <c r="P39" s="11">
        <v>1050.229</v>
      </c>
      <c r="Q39" s="46">
        <v>383.63900000000001</v>
      </c>
      <c r="R39" s="9">
        <v>1.35</v>
      </c>
      <c r="S39" s="10"/>
      <c r="U39" s="25"/>
    </row>
    <row r="40" spans="1:21" s="27" customFormat="1" ht="12" customHeight="1">
      <c r="A40" s="10" t="s">
        <v>79</v>
      </c>
      <c r="B40" s="76">
        <v>27467.261000000002</v>
      </c>
      <c r="C40" s="9">
        <v>8574.6909999999989</v>
      </c>
      <c r="D40" s="9">
        <v>57.4</v>
      </c>
      <c r="E40" s="11">
        <v>1445.4</v>
      </c>
      <c r="F40" s="9">
        <v>6347.6710000000003</v>
      </c>
      <c r="G40" s="11">
        <v>82.684000000000012</v>
      </c>
      <c r="H40" s="9">
        <v>1770.66</v>
      </c>
      <c r="I40" s="9">
        <v>52.59</v>
      </c>
      <c r="J40" s="9">
        <v>9.6</v>
      </c>
      <c r="K40" s="9">
        <v>2010.595</v>
      </c>
      <c r="L40" s="9">
        <v>25.72</v>
      </c>
      <c r="M40" s="9">
        <v>497.5</v>
      </c>
      <c r="N40" s="9">
        <v>210.5</v>
      </c>
      <c r="O40" s="9">
        <v>4908.5</v>
      </c>
      <c r="P40" s="46">
        <v>1079.7</v>
      </c>
      <c r="Q40" s="46">
        <v>392.7</v>
      </c>
      <c r="R40" s="9">
        <v>1.35</v>
      </c>
      <c r="S40" s="10"/>
      <c r="U40" s="25"/>
    </row>
    <row r="41" spans="1:21" s="27" customFormat="1" ht="12" customHeight="1">
      <c r="A41" s="10" t="s">
        <v>78</v>
      </c>
      <c r="B41" s="76">
        <v>28700.035</v>
      </c>
      <c r="C41" s="9">
        <v>9109.3109999999997</v>
      </c>
      <c r="D41" s="9">
        <v>52.4</v>
      </c>
      <c r="E41" s="11">
        <v>1493.27</v>
      </c>
      <c r="F41" s="9">
        <v>6596.6360000000004</v>
      </c>
      <c r="G41" s="11">
        <v>115.38200000000002</v>
      </c>
      <c r="H41" s="9">
        <v>1935.81</v>
      </c>
      <c r="I41" s="9">
        <v>71.230999999999995</v>
      </c>
      <c r="J41" s="9">
        <v>14.799999999999999</v>
      </c>
      <c r="K41" s="9">
        <v>1872.8</v>
      </c>
      <c r="L41" s="9">
        <v>29.004999999999999</v>
      </c>
      <c r="M41" s="9">
        <v>609</v>
      </c>
      <c r="N41" s="9">
        <v>239.6</v>
      </c>
      <c r="O41" s="9">
        <v>5007.5600000000004</v>
      </c>
      <c r="P41" s="46">
        <v>1135.0999999999999</v>
      </c>
      <c r="Q41" s="46">
        <v>417.13</v>
      </c>
      <c r="R41" s="9">
        <v>1</v>
      </c>
      <c r="S41" s="10"/>
      <c r="U41" s="25"/>
    </row>
    <row r="42" spans="1:21" s="27" customFormat="1" ht="12" customHeight="1">
      <c r="A42" s="10" t="s">
        <v>77</v>
      </c>
      <c r="B42" s="76">
        <v>29430.894</v>
      </c>
      <c r="C42" s="9">
        <v>9548.5550000000003</v>
      </c>
      <c r="D42" s="9">
        <v>69.894000000000005</v>
      </c>
      <c r="E42" s="11">
        <v>1258.2729999999999</v>
      </c>
      <c r="F42" s="11">
        <v>6886.9060000000009</v>
      </c>
      <c r="G42" s="11">
        <v>120.94800000000001</v>
      </c>
      <c r="H42" s="11">
        <v>2084.4519999999998</v>
      </c>
      <c r="I42" s="11">
        <v>100.795</v>
      </c>
      <c r="J42" s="11">
        <v>13.45</v>
      </c>
      <c r="K42" s="11">
        <v>1866.8240000000001</v>
      </c>
      <c r="L42" s="11">
        <v>32.834000000000003</v>
      </c>
      <c r="M42" s="11">
        <v>688.99800000000005</v>
      </c>
      <c r="N42" s="11">
        <v>269.54599999999999</v>
      </c>
      <c r="O42" s="11">
        <v>5010.0940000000001</v>
      </c>
      <c r="P42" s="11">
        <v>1015.765</v>
      </c>
      <c r="Q42" s="46">
        <v>462.66</v>
      </c>
      <c r="R42" s="9">
        <v>0.9</v>
      </c>
      <c r="S42" s="10"/>
      <c r="T42" s="25"/>
    </row>
    <row r="43" spans="1:21" s="27" customFormat="1" ht="12" customHeight="1">
      <c r="A43" s="10" t="s">
        <v>76</v>
      </c>
      <c r="B43" s="76">
        <v>28893.85</v>
      </c>
      <c r="C43" s="9">
        <v>9386.2649999999994</v>
      </c>
      <c r="D43" s="9">
        <v>71</v>
      </c>
      <c r="E43" s="11">
        <v>1450.6479999999999</v>
      </c>
      <c r="F43" s="11">
        <v>6764.6640000000007</v>
      </c>
      <c r="G43" s="11">
        <v>126.586</v>
      </c>
      <c r="H43" s="11">
        <v>2026.93</v>
      </c>
      <c r="I43" s="11">
        <v>76.850000000000009</v>
      </c>
      <c r="J43" s="11">
        <v>11.6</v>
      </c>
      <c r="K43" s="11">
        <v>1457.64</v>
      </c>
      <c r="L43" s="11">
        <v>32.638999999999996</v>
      </c>
      <c r="M43" s="11">
        <v>646.45000000000005</v>
      </c>
      <c r="N43" s="11">
        <v>275.62</v>
      </c>
      <c r="O43" s="11">
        <v>4911.4400000000005</v>
      </c>
      <c r="P43" s="11">
        <v>1135.28</v>
      </c>
      <c r="Q43" s="46">
        <v>520.23799999999994</v>
      </c>
      <c r="R43" s="9">
        <v>0</v>
      </c>
      <c r="S43" s="10"/>
      <c r="T43" s="25"/>
    </row>
    <row r="44" spans="1:21" s="27" customFormat="1" ht="12" customHeight="1">
      <c r="A44" s="10" t="s">
        <v>75</v>
      </c>
      <c r="B44" s="76">
        <v>31050.036</v>
      </c>
      <c r="C44" s="9">
        <v>10148.447</v>
      </c>
      <c r="D44" s="9">
        <v>70</v>
      </c>
      <c r="E44" s="11">
        <v>1710.2199999999998</v>
      </c>
      <c r="F44" s="11">
        <v>7191.2120000000004</v>
      </c>
      <c r="G44" s="11">
        <v>120.38300000000001</v>
      </c>
      <c r="H44" s="11">
        <v>2198.71</v>
      </c>
      <c r="I44" s="11">
        <v>90.354000000000013</v>
      </c>
      <c r="J44" s="11">
        <v>12.499999999999998</v>
      </c>
      <c r="K44" s="11">
        <v>1515.86</v>
      </c>
      <c r="L44" s="11">
        <v>33.270000000000003</v>
      </c>
      <c r="M44" s="11">
        <v>732.2</v>
      </c>
      <c r="N44" s="11">
        <v>326.01</v>
      </c>
      <c r="O44" s="11">
        <v>5028.21</v>
      </c>
      <c r="P44" s="11">
        <v>1332.43</v>
      </c>
      <c r="Q44" s="46">
        <v>539.32999999999993</v>
      </c>
      <c r="R44" s="9">
        <v>0.9</v>
      </c>
      <c r="S44" s="10"/>
      <c r="T44" s="25"/>
    </row>
    <row r="45" spans="1:21" s="27" customFormat="1" ht="12" customHeight="1">
      <c r="A45" s="10" t="s">
        <v>74</v>
      </c>
      <c r="B45" s="76">
        <v>32835.460999999996</v>
      </c>
      <c r="C45" s="9">
        <v>10793.156999999999</v>
      </c>
      <c r="D45" s="9">
        <v>79</v>
      </c>
      <c r="E45" s="11">
        <v>1459.2</v>
      </c>
      <c r="F45" s="11">
        <v>8008.5810000000001</v>
      </c>
      <c r="G45" s="11">
        <v>142.04600000000002</v>
      </c>
      <c r="H45" s="11">
        <v>2272.819</v>
      </c>
      <c r="I45" s="11">
        <v>52.874000000000002</v>
      </c>
      <c r="J45" s="11">
        <v>12.829999999999998</v>
      </c>
      <c r="K45" s="11">
        <v>1792.9</v>
      </c>
      <c r="L45" s="11">
        <v>33.427</v>
      </c>
      <c r="M45" s="11">
        <v>713.5</v>
      </c>
      <c r="N45" s="11">
        <v>440.64499999999992</v>
      </c>
      <c r="O45" s="11">
        <v>5224.5619999999999</v>
      </c>
      <c r="P45" s="11">
        <v>1262.8399999999999</v>
      </c>
      <c r="Q45" s="46">
        <v>547.08000000000004</v>
      </c>
      <c r="R45" s="9">
        <v>0</v>
      </c>
      <c r="S45" s="10"/>
      <c r="T45" s="25"/>
    </row>
    <row r="46" spans="1:21" ht="11.25" customHeight="1">
      <c r="A46" s="10" t="s">
        <v>57</v>
      </c>
      <c r="B46" s="76">
        <v>31695.162</v>
      </c>
      <c r="C46" s="9">
        <v>11334.221</v>
      </c>
      <c r="D46" s="9">
        <v>84.3</v>
      </c>
      <c r="E46" s="11">
        <v>1247.057</v>
      </c>
      <c r="F46" s="9">
        <v>7705.5910000000013</v>
      </c>
      <c r="G46" s="11">
        <v>139.55799999999999</v>
      </c>
      <c r="H46" s="9">
        <v>1960.2449999999999</v>
      </c>
      <c r="I46" s="9">
        <v>47.384999999999998</v>
      </c>
      <c r="J46" s="9">
        <v>14.79</v>
      </c>
      <c r="K46" s="9">
        <v>1835.7799999999997</v>
      </c>
      <c r="L46" s="9">
        <v>32.756</v>
      </c>
      <c r="M46" s="9">
        <v>894.45</v>
      </c>
      <c r="N46" s="9">
        <v>386.73</v>
      </c>
      <c r="O46" s="9">
        <v>4524.2339999999995</v>
      </c>
      <c r="P46" s="46">
        <v>962.78499999999997</v>
      </c>
      <c r="Q46" s="46">
        <v>525.28000000000009</v>
      </c>
      <c r="R46" s="46">
        <v>0</v>
      </c>
    </row>
    <row r="47" spans="1:21" ht="11.25" customHeight="1">
      <c r="A47" s="10" t="s">
        <v>58</v>
      </c>
      <c r="B47" s="76">
        <v>30955.806000000004</v>
      </c>
      <c r="C47" s="9">
        <v>10808.852999999999</v>
      </c>
      <c r="D47" s="9">
        <v>75</v>
      </c>
      <c r="E47" s="11">
        <v>1301.99</v>
      </c>
      <c r="F47" s="11">
        <v>6858.88</v>
      </c>
      <c r="G47" s="11">
        <v>129.21600000000001</v>
      </c>
      <c r="H47" s="11">
        <v>2291.4700000000003</v>
      </c>
      <c r="I47" s="11">
        <v>48.71</v>
      </c>
      <c r="J47" s="11">
        <v>18.338000000000001</v>
      </c>
      <c r="K47" s="11">
        <v>1595.7600000000002</v>
      </c>
      <c r="L47" s="11">
        <v>33.92</v>
      </c>
      <c r="M47" s="11">
        <v>907.72500000000002</v>
      </c>
      <c r="N47" s="11">
        <v>323.38500000000005</v>
      </c>
      <c r="O47" s="11">
        <v>4847.2290000000003</v>
      </c>
      <c r="P47" s="11">
        <v>1209.7199999999998</v>
      </c>
      <c r="Q47" s="11">
        <v>505.61</v>
      </c>
      <c r="R47" s="11">
        <v>0</v>
      </c>
    </row>
    <row r="48" spans="1:21" ht="11.25" customHeight="1">
      <c r="A48" s="10" t="s">
        <v>59</v>
      </c>
      <c r="B48" s="76">
        <v>34450.159</v>
      </c>
      <c r="C48" s="9">
        <v>12293.127999999999</v>
      </c>
      <c r="D48" s="9">
        <v>85.5</v>
      </c>
      <c r="E48" s="11">
        <v>1710.3700000000001</v>
      </c>
      <c r="F48" s="11">
        <v>7305.072000000001</v>
      </c>
      <c r="G48" s="11">
        <v>148.93899999999999</v>
      </c>
      <c r="H48" s="11">
        <v>2270.63</v>
      </c>
      <c r="I48" s="11">
        <v>52.18</v>
      </c>
      <c r="J48" s="11">
        <v>20.917999999999999</v>
      </c>
      <c r="K48" s="11">
        <v>1709</v>
      </c>
      <c r="L48" s="11">
        <v>36.25</v>
      </c>
      <c r="M48" s="11">
        <v>1008.59</v>
      </c>
      <c r="N48" s="11">
        <v>419.24000000000007</v>
      </c>
      <c r="O48" s="11">
        <v>4695.6570000000002</v>
      </c>
      <c r="P48" s="11">
        <v>2206.7449999999999</v>
      </c>
      <c r="Q48" s="11">
        <v>487.94000000000005</v>
      </c>
      <c r="R48" s="11">
        <v>0</v>
      </c>
    </row>
    <row r="49" spans="1:21" ht="11.25" customHeight="1">
      <c r="A49" s="10" t="s">
        <v>60</v>
      </c>
      <c r="B49" s="76">
        <v>35295.237000000001</v>
      </c>
      <c r="C49" s="9">
        <v>12800.403</v>
      </c>
      <c r="D49" s="9">
        <v>69.06</v>
      </c>
      <c r="E49" s="11">
        <v>1692.63</v>
      </c>
      <c r="F49" s="11">
        <v>7479.6910000000007</v>
      </c>
      <c r="G49" s="11">
        <v>142.05200000000002</v>
      </c>
      <c r="H49" s="11">
        <v>2233.2000000000003</v>
      </c>
      <c r="I49" s="11">
        <v>59.08</v>
      </c>
      <c r="J49" s="11">
        <v>20.978000000000002</v>
      </c>
      <c r="K49" s="11">
        <v>1729.155</v>
      </c>
      <c r="L49" s="11">
        <v>36.080000000000005</v>
      </c>
      <c r="M49" s="11">
        <v>1047.836</v>
      </c>
      <c r="N49" s="11">
        <v>451.07</v>
      </c>
      <c r="O49" s="11">
        <v>4849.5719999999992</v>
      </c>
      <c r="P49" s="11">
        <v>2257.6999999999998</v>
      </c>
      <c r="Q49" s="11">
        <v>426.73</v>
      </c>
      <c r="R49" s="11">
        <v>0</v>
      </c>
    </row>
    <row r="50" spans="1:21" ht="11.25" customHeight="1">
      <c r="A50" s="10" t="s">
        <v>61</v>
      </c>
      <c r="B50" s="76">
        <v>36619.64</v>
      </c>
      <c r="C50" s="9">
        <v>12811.043000000001</v>
      </c>
      <c r="D50" s="9">
        <v>49.14</v>
      </c>
      <c r="E50" s="11">
        <v>1467.8200000000002</v>
      </c>
      <c r="F50" s="9">
        <v>8590.5030000000006</v>
      </c>
      <c r="G50" s="11">
        <v>130.45499999999998</v>
      </c>
      <c r="H50" s="9">
        <v>2256.08</v>
      </c>
      <c r="I50" s="9">
        <v>48</v>
      </c>
      <c r="J50" s="9">
        <v>17.653000000000002</v>
      </c>
      <c r="K50" s="9">
        <v>1650.5700000000002</v>
      </c>
      <c r="L50" s="9">
        <v>36.295000000000002</v>
      </c>
      <c r="M50" s="9">
        <v>963.47900000000004</v>
      </c>
      <c r="N50" s="9">
        <v>878.26299999999992</v>
      </c>
      <c r="O50" s="9">
        <v>5061.6389999999992</v>
      </c>
      <c r="P50" s="46">
        <v>2309.86</v>
      </c>
      <c r="Q50" s="46">
        <v>348.84</v>
      </c>
      <c r="R50" s="46">
        <v>0</v>
      </c>
    </row>
    <row r="51" spans="1:21" ht="11.25" customHeight="1">
      <c r="A51" s="10" t="s">
        <v>62</v>
      </c>
      <c r="B51" s="76">
        <v>36230.287000000004</v>
      </c>
      <c r="C51" s="9">
        <v>12726.619999999999</v>
      </c>
      <c r="D51" s="9">
        <v>20.65</v>
      </c>
      <c r="E51" s="11">
        <v>1479.7000000000003</v>
      </c>
      <c r="F51" s="9">
        <v>8784.3810000000012</v>
      </c>
      <c r="G51" s="11">
        <v>150.005</v>
      </c>
      <c r="H51" s="9">
        <v>2409.0100000000002</v>
      </c>
      <c r="I51" s="9">
        <v>45</v>
      </c>
      <c r="J51" s="9">
        <v>15.377999999999998</v>
      </c>
      <c r="K51" s="9">
        <v>1767.4</v>
      </c>
      <c r="L51" s="9">
        <v>32.119999999999997</v>
      </c>
      <c r="M51" s="9">
        <v>716.2700000000001</v>
      </c>
      <c r="N51" s="9">
        <v>688.10500000000002</v>
      </c>
      <c r="O51" s="9">
        <v>5114.1729999999998</v>
      </c>
      <c r="P51" s="46">
        <v>1986.8049999999998</v>
      </c>
      <c r="Q51" s="46">
        <v>294.67</v>
      </c>
      <c r="R51" s="46">
        <v>0</v>
      </c>
    </row>
    <row r="52" spans="1:21" ht="11.25" customHeight="1">
      <c r="A52" s="10" t="s">
        <v>38</v>
      </c>
      <c r="B52" s="76">
        <v>37483.076000000001</v>
      </c>
      <c r="C52" s="9">
        <v>13127.929</v>
      </c>
      <c r="D52" s="9">
        <v>50.4</v>
      </c>
      <c r="E52" s="11">
        <v>1300.875</v>
      </c>
      <c r="F52" s="11">
        <v>9368.496000000001</v>
      </c>
      <c r="G52" s="11">
        <v>138.33000000000001</v>
      </c>
      <c r="H52" s="11">
        <v>2425.2950000000001</v>
      </c>
      <c r="I52" s="11">
        <v>90.71</v>
      </c>
      <c r="J52" s="11">
        <v>16.893000000000001</v>
      </c>
      <c r="K52" s="11">
        <v>1878.5500000000002</v>
      </c>
      <c r="L52" s="11">
        <v>32.119999999999997</v>
      </c>
      <c r="M52" s="11">
        <v>782.23299999999995</v>
      </c>
      <c r="N52" s="11">
        <v>743.85500000000002</v>
      </c>
      <c r="O52" s="11">
        <v>5433.2500000000009</v>
      </c>
      <c r="P52" s="11">
        <v>1774.2</v>
      </c>
      <c r="Q52" s="11">
        <v>319.94</v>
      </c>
      <c r="R52" s="11">
        <v>0</v>
      </c>
    </row>
    <row r="53" spans="1:21" ht="11.25" customHeight="1">
      <c r="A53" s="10" t="s">
        <v>39</v>
      </c>
      <c r="B53" s="76">
        <v>38456.302000000003</v>
      </c>
      <c r="C53" s="9">
        <v>13173.754999999999</v>
      </c>
      <c r="D53" s="9">
        <v>105.96200000000002</v>
      </c>
      <c r="E53" s="11">
        <v>1461.867</v>
      </c>
      <c r="F53" s="11">
        <v>9467.0099999999984</v>
      </c>
      <c r="G53" s="11">
        <v>130.10000000000002</v>
      </c>
      <c r="H53" s="11">
        <v>2265.52</v>
      </c>
      <c r="I53" s="11">
        <v>78.88</v>
      </c>
      <c r="J53" s="11">
        <v>17.643000000000001</v>
      </c>
      <c r="K53" s="11">
        <v>2115.2849999999999</v>
      </c>
      <c r="L53" s="11">
        <v>25.07</v>
      </c>
      <c r="M53" s="11">
        <v>933.22500000000002</v>
      </c>
      <c r="N53" s="11">
        <v>848.38599999999997</v>
      </c>
      <c r="O53" s="11">
        <v>5235.357</v>
      </c>
      <c r="P53" s="11">
        <v>2182.442</v>
      </c>
      <c r="Q53" s="11">
        <v>415.80000000000007</v>
      </c>
      <c r="R53" s="11">
        <v>0</v>
      </c>
    </row>
    <row r="54" spans="1:21" s="27" customFormat="1" ht="12" customHeight="1">
      <c r="A54" s="10" t="s">
        <v>40</v>
      </c>
      <c r="B54" s="76">
        <v>39065.237999999998</v>
      </c>
      <c r="C54" s="9">
        <v>13452.273999999998</v>
      </c>
      <c r="D54" s="9">
        <v>74.2</v>
      </c>
      <c r="E54" s="11">
        <v>1553.3879999999999</v>
      </c>
      <c r="F54" s="9">
        <v>9846.2659999999996</v>
      </c>
      <c r="G54" s="11">
        <v>130.4</v>
      </c>
      <c r="H54" s="9">
        <v>2394.3650000000002</v>
      </c>
      <c r="I54" s="9">
        <v>100</v>
      </c>
      <c r="J54" s="9">
        <v>16.335000000000001</v>
      </c>
      <c r="K54" s="9">
        <v>1990.0650000000001</v>
      </c>
      <c r="L54" s="9">
        <v>29.59</v>
      </c>
      <c r="M54" s="9">
        <v>850.94399999999996</v>
      </c>
      <c r="N54" s="9">
        <v>754.24</v>
      </c>
      <c r="O54" s="9">
        <v>5310.6459999999997</v>
      </c>
      <c r="P54" s="46">
        <v>2140.1059999999998</v>
      </c>
      <c r="Q54" s="46">
        <v>422.41899999999998</v>
      </c>
      <c r="R54" s="9">
        <v>0</v>
      </c>
      <c r="S54" s="10"/>
      <c r="U54" s="25"/>
    </row>
    <row r="55" spans="1:21" s="27" customFormat="1" ht="12" customHeight="1">
      <c r="A55" s="10" t="s">
        <v>41</v>
      </c>
      <c r="B55" s="76">
        <v>38233.024999999994</v>
      </c>
      <c r="C55" s="9">
        <v>12560.093999999999</v>
      </c>
      <c r="D55" s="9">
        <v>92.75</v>
      </c>
      <c r="E55" s="11">
        <v>1580.011</v>
      </c>
      <c r="F55" s="11">
        <v>9242.23</v>
      </c>
      <c r="G55" s="11">
        <v>124.91</v>
      </c>
      <c r="H55" s="11">
        <v>2429.6099999999997</v>
      </c>
      <c r="I55" s="11">
        <v>163.66</v>
      </c>
      <c r="J55" s="11">
        <v>16.333000000000002</v>
      </c>
      <c r="K55" s="11">
        <v>1748.4299999999998</v>
      </c>
      <c r="L55" s="11">
        <v>30.89</v>
      </c>
      <c r="M55" s="11">
        <v>903.21899999999994</v>
      </c>
      <c r="N55" s="11">
        <v>877.54</v>
      </c>
      <c r="O55" s="11">
        <v>5622.3979999999992</v>
      </c>
      <c r="P55" s="11">
        <v>2419.4899999999998</v>
      </c>
      <c r="Q55" s="46">
        <v>421.46000000000004</v>
      </c>
      <c r="R55" s="9">
        <v>0</v>
      </c>
      <c r="S55" s="10"/>
      <c r="U55" s="25"/>
    </row>
    <row r="56" spans="1:21" s="33" customFormat="1" ht="12" customHeight="1">
      <c r="A56" s="10" t="s">
        <v>42</v>
      </c>
      <c r="B56" s="76">
        <v>38869.366000000002</v>
      </c>
      <c r="C56" s="9">
        <v>13312.067999999999</v>
      </c>
      <c r="D56" s="9">
        <v>78.759999999999991</v>
      </c>
      <c r="E56" s="11">
        <v>1532.9670000000001</v>
      </c>
      <c r="F56" s="11">
        <v>9242.8169999999991</v>
      </c>
      <c r="G56" s="11">
        <v>115.175</v>
      </c>
      <c r="H56" s="11">
        <v>2364</v>
      </c>
      <c r="I56" s="11">
        <v>126.63499999999999</v>
      </c>
      <c r="J56" s="11">
        <v>17.652000000000001</v>
      </c>
      <c r="K56" s="11">
        <v>1965.1700000000003</v>
      </c>
      <c r="L56" s="11">
        <v>35.15</v>
      </c>
      <c r="M56" s="11">
        <v>855.21600000000012</v>
      </c>
      <c r="N56" s="11">
        <v>859.16000000000008</v>
      </c>
      <c r="O56" s="11">
        <v>5497.1380000000008</v>
      </c>
      <c r="P56" s="11">
        <v>2495.1779999999999</v>
      </c>
      <c r="Q56" s="46">
        <v>372.28</v>
      </c>
      <c r="R56" s="9">
        <v>0</v>
      </c>
      <c r="S56" s="10"/>
      <c r="U56" s="34"/>
    </row>
    <row r="57" spans="1:21" s="27" customFormat="1" ht="12" customHeight="1">
      <c r="A57" s="10" t="s">
        <v>44</v>
      </c>
      <c r="B57" s="76">
        <v>39865.061999999998</v>
      </c>
      <c r="C57" s="9">
        <v>13046.672</v>
      </c>
      <c r="D57" s="9">
        <v>88</v>
      </c>
      <c r="E57" s="11">
        <v>1470.241</v>
      </c>
      <c r="F57" s="11">
        <v>9874.8289999999997</v>
      </c>
      <c r="G57" s="11">
        <v>116.184</v>
      </c>
      <c r="H57" s="11">
        <v>2341.2249999999999</v>
      </c>
      <c r="I57" s="11">
        <v>98</v>
      </c>
      <c r="J57" s="11">
        <v>17.642000000000003</v>
      </c>
      <c r="K57" s="11">
        <v>1980.3899999999999</v>
      </c>
      <c r="L57" s="11">
        <v>34.9</v>
      </c>
      <c r="M57" s="11">
        <v>833.34899999999993</v>
      </c>
      <c r="N57" s="11">
        <v>889.41000000000008</v>
      </c>
      <c r="O57" s="11">
        <v>5962.0160000000005</v>
      </c>
      <c r="P57" s="11">
        <v>2745.0439999999999</v>
      </c>
      <c r="Q57" s="46">
        <v>367.15999999999997</v>
      </c>
      <c r="R57" s="9">
        <v>0</v>
      </c>
      <c r="S57" s="10"/>
      <c r="U57" s="25"/>
    </row>
    <row r="58" spans="1:21" s="27" customFormat="1" ht="12" customHeight="1">
      <c r="A58" s="10" t="s">
        <v>45</v>
      </c>
      <c r="B58" s="76">
        <v>40163.553000000007</v>
      </c>
      <c r="C58" s="9">
        <v>13943.627</v>
      </c>
      <c r="D58" s="9">
        <v>82.18</v>
      </c>
      <c r="E58" s="11">
        <v>1326.395</v>
      </c>
      <c r="F58" s="9">
        <v>9377.7279999999992</v>
      </c>
      <c r="G58" s="11">
        <v>114.46</v>
      </c>
      <c r="H58" s="9">
        <v>2405.7689999999998</v>
      </c>
      <c r="I58" s="9">
        <v>94.036000000000001</v>
      </c>
      <c r="J58" s="9">
        <v>24.209</v>
      </c>
      <c r="K58" s="9">
        <v>2104.319</v>
      </c>
      <c r="L58" s="9">
        <v>34.9</v>
      </c>
      <c r="M58" s="9">
        <v>802.81099999999992</v>
      </c>
      <c r="N58" s="9">
        <v>790.22499999999991</v>
      </c>
      <c r="O58" s="9">
        <v>6108.2949999999992</v>
      </c>
      <c r="P58" s="46">
        <v>2604.0540000000005</v>
      </c>
      <c r="Q58" s="46">
        <v>350.54499999999996</v>
      </c>
      <c r="R58" s="9">
        <v>0</v>
      </c>
      <c r="S58" s="10"/>
      <c r="U58" s="25"/>
    </row>
    <row r="59" spans="1:21" s="27" customFormat="1" ht="12" customHeight="1">
      <c r="A59" s="10" t="s">
        <v>46</v>
      </c>
      <c r="B59" s="76">
        <v>41685.501999999993</v>
      </c>
      <c r="C59" s="9">
        <v>14269.553</v>
      </c>
      <c r="D59" s="9">
        <v>81.88</v>
      </c>
      <c r="E59" s="11">
        <v>1565.8120000000001</v>
      </c>
      <c r="F59" s="9">
        <v>9836.57</v>
      </c>
      <c r="G59" s="11">
        <v>114.46</v>
      </c>
      <c r="H59" s="9">
        <v>2437.4549999999999</v>
      </c>
      <c r="I59" s="9">
        <v>99.861000000000004</v>
      </c>
      <c r="J59" s="9">
        <v>24.913</v>
      </c>
      <c r="K59" s="9">
        <v>2264.596</v>
      </c>
      <c r="L59" s="9">
        <v>32.692</v>
      </c>
      <c r="M59" s="9">
        <v>784.53200000000004</v>
      </c>
      <c r="N59" s="9">
        <v>886.63499999999988</v>
      </c>
      <c r="O59" s="9">
        <v>6139.8760000000002</v>
      </c>
      <c r="P59" s="46">
        <v>2815.0819999999994</v>
      </c>
      <c r="Q59" s="46">
        <v>331.58500000000004</v>
      </c>
      <c r="R59" s="9">
        <v>0</v>
      </c>
      <c r="S59" s="10"/>
      <c r="U59" s="25"/>
    </row>
    <row r="60" spans="1:21" s="27" customFormat="1" ht="12" customHeight="1">
      <c r="A60" s="10" t="s">
        <v>47</v>
      </c>
      <c r="B60" s="76">
        <v>41015.951000000001</v>
      </c>
      <c r="C60" s="9">
        <v>14707.663</v>
      </c>
      <c r="D60" s="9">
        <v>83.4</v>
      </c>
      <c r="E60" s="11">
        <v>1451.9340000000002</v>
      </c>
      <c r="F60" s="11">
        <v>9397.0630000000001</v>
      </c>
      <c r="G60" s="11">
        <v>117.8</v>
      </c>
      <c r="H60" s="11">
        <v>2367.09</v>
      </c>
      <c r="I60" s="11">
        <v>98.27</v>
      </c>
      <c r="J60" s="11">
        <v>24.280999999999999</v>
      </c>
      <c r="K60" s="11">
        <v>2078.3670000000002</v>
      </c>
      <c r="L60" s="11">
        <v>38.292000000000002</v>
      </c>
      <c r="M60" s="11">
        <v>809.98100000000011</v>
      </c>
      <c r="N60" s="11">
        <v>883.75000000000011</v>
      </c>
      <c r="O60" s="11">
        <v>5960.9710000000005</v>
      </c>
      <c r="P60" s="11">
        <v>2659.04</v>
      </c>
      <c r="Q60" s="46">
        <v>338.05</v>
      </c>
      <c r="R60" s="9">
        <v>0</v>
      </c>
      <c r="S60" s="10"/>
      <c r="T60" s="25"/>
    </row>
    <row r="61" spans="1:21" s="27" customFormat="1" ht="12" customHeight="1">
      <c r="A61" s="10" t="s">
        <v>48</v>
      </c>
      <c r="B61" s="76">
        <v>41624.483</v>
      </c>
      <c r="C61" s="9">
        <v>14305.637000000001</v>
      </c>
      <c r="D61" s="9">
        <v>88.1</v>
      </c>
      <c r="E61" s="11">
        <v>1445.6200000000001</v>
      </c>
      <c r="F61" s="11">
        <v>9440.5320000000011</v>
      </c>
      <c r="G61" s="11">
        <v>121.76</v>
      </c>
      <c r="H61" s="11">
        <v>2597.5889999999999</v>
      </c>
      <c r="I61" s="11">
        <v>101.16800000000001</v>
      </c>
      <c r="J61" s="11">
        <v>29.224999999999998</v>
      </c>
      <c r="K61" s="11">
        <v>2357.578</v>
      </c>
      <c r="L61" s="11">
        <v>40.808999999999997</v>
      </c>
      <c r="M61" s="11">
        <v>850.23399999999992</v>
      </c>
      <c r="N61" s="11">
        <v>968.90000000000009</v>
      </c>
      <c r="O61" s="11">
        <v>6176.7610000000004</v>
      </c>
      <c r="P61" s="11">
        <v>2740.7599999999998</v>
      </c>
      <c r="Q61" s="46">
        <v>359.80999999999995</v>
      </c>
      <c r="R61" s="9">
        <v>0</v>
      </c>
      <c r="S61" s="10"/>
      <c r="T61" s="25"/>
    </row>
    <row r="62" spans="1:21" s="27" customFormat="1" ht="12" customHeight="1">
      <c r="A62" s="10" t="s">
        <v>49</v>
      </c>
      <c r="B62" s="76">
        <v>42850.82</v>
      </c>
      <c r="C62" s="9">
        <v>15208.556000000002</v>
      </c>
      <c r="D62" s="9">
        <v>75.03</v>
      </c>
      <c r="E62" s="11">
        <v>1425.1959999999999</v>
      </c>
      <c r="F62" s="11">
        <v>9647.6409999999996</v>
      </c>
      <c r="G62" s="11">
        <v>142.40999999999997</v>
      </c>
      <c r="H62" s="11">
        <v>2615.19</v>
      </c>
      <c r="I62" s="11">
        <v>91.378</v>
      </c>
      <c r="J62" s="11">
        <v>21.324000000000002</v>
      </c>
      <c r="K62" s="11">
        <v>2204.75</v>
      </c>
      <c r="L62" s="11">
        <v>35.834000000000003</v>
      </c>
      <c r="M62" s="11">
        <v>722.65300000000013</v>
      </c>
      <c r="N62" s="11">
        <v>1010.47</v>
      </c>
      <c r="O62" s="11">
        <v>6396.8770000000004</v>
      </c>
      <c r="P62" s="11">
        <v>2900.3910000000005</v>
      </c>
      <c r="Q62" s="46">
        <v>353.12</v>
      </c>
      <c r="R62" s="9">
        <v>0</v>
      </c>
      <c r="S62" s="10"/>
      <c r="T62" s="25"/>
    </row>
    <row r="63" spans="1:21" s="3" customFormat="1" ht="26.25" customHeight="1">
      <c r="A63" s="878" t="s">
        <v>53</v>
      </c>
      <c r="B63" s="878"/>
      <c r="C63" s="878"/>
      <c r="D63" s="878"/>
      <c r="E63" s="878"/>
      <c r="F63" s="878"/>
      <c r="G63" s="878"/>
      <c r="H63" s="878"/>
      <c r="I63" s="878"/>
      <c r="J63" s="878"/>
      <c r="K63" s="878"/>
      <c r="L63" s="878"/>
      <c r="M63" s="878"/>
      <c r="N63" s="878"/>
      <c r="O63" s="878"/>
      <c r="P63" s="878"/>
      <c r="Q63" s="878"/>
      <c r="R63" s="878"/>
    </row>
    <row r="64" spans="1:21" s="3" customFormat="1" ht="11.25" customHeight="1">
      <c r="A64" s="10" t="s">
        <v>112</v>
      </c>
      <c r="B64" s="84">
        <v>15569.467999999999</v>
      </c>
      <c r="C64" s="83">
        <v>7015.02</v>
      </c>
      <c r="D64" s="83">
        <v>2.9420000000000002</v>
      </c>
      <c r="E64" s="83">
        <v>538.87</v>
      </c>
      <c r="F64" s="83">
        <v>2533.846</v>
      </c>
      <c r="G64" s="83">
        <v>147.02600000000001</v>
      </c>
      <c r="H64" s="83">
        <v>1182.6000000000001</v>
      </c>
      <c r="I64" s="83">
        <v>84.570000000000007</v>
      </c>
      <c r="J64" s="83">
        <v>4.851</v>
      </c>
      <c r="K64" s="83">
        <v>1233.4000000000001</v>
      </c>
      <c r="L64" s="83">
        <v>52.526999999999994</v>
      </c>
      <c r="M64" s="83">
        <v>59.805999999999997</v>
      </c>
      <c r="N64" s="83">
        <v>246.95</v>
      </c>
      <c r="O64" s="83">
        <v>2235.58</v>
      </c>
      <c r="P64" s="83">
        <v>150.63</v>
      </c>
      <c r="Q64" s="83">
        <v>57.673999999999992</v>
      </c>
      <c r="R64" s="83">
        <v>23.176000000000002</v>
      </c>
    </row>
    <row r="65" spans="1:18" s="3" customFormat="1" ht="11.25" customHeight="1">
      <c r="A65" s="10" t="s">
        <v>111</v>
      </c>
      <c r="B65" s="84">
        <v>14163.725000000002</v>
      </c>
      <c r="C65" s="83">
        <v>6076.23</v>
      </c>
      <c r="D65" s="83">
        <v>2.7050000000000001</v>
      </c>
      <c r="E65" s="83">
        <v>504.97999999999996</v>
      </c>
      <c r="F65" s="83">
        <v>2496.5500000000002</v>
      </c>
      <c r="G65" s="83">
        <v>142.23400000000001</v>
      </c>
      <c r="H65" s="83">
        <v>1244.4739999999999</v>
      </c>
      <c r="I65" s="83">
        <v>110.30500000000001</v>
      </c>
      <c r="J65" s="83">
        <v>5.7690000000000001</v>
      </c>
      <c r="K65" s="83">
        <v>418.67999999999995</v>
      </c>
      <c r="L65" s="83">
        <v>53.751999999999995</v>
      </c>
      <c r="M65" s="83">
        <v>54.714999999999996</v>
      </c>
      <c r="N65" s="83">
        <v>244.3</v>
      </c>
      <c r="O65" s="83">
        <v>2557.15</v>
      </c>
      <c r="P65" s="83">
        <v>150.91999999999999</v>
      </c>
      <c r="Q65" s="83">
        <v>78.08</v>
      </c>
      <c r="R65" s="83">
        <v>22.881</v>
      </c>
    </row>
    <row r="66" spans="1:18" s="3" customFormat="1" ht="11.25" customHeight="1">
      <c r="A66" s="10" t="s">
        <v>110</v>
      </c>
      <c r="B66" s="84">
        <v>12869.255000000001</v>
      </c>
      <c r="C66" s="83">
        <v>5994.93</v>
      </c>
      <c r="D66" s="83">
        <v>1.2469999999999999</v>
      </c>
      <c r="E66" s="83">
        <v>542.01</v>
      </c>
      <c r="F66" s="83">
        <v>1601.88</v>
      </c>
      <c r="G66" s="83">
        <v>95.16</v>
      </c>
      <c r="H66" s="83">
        <v>992.81000000000006</v>
      </c>
      <c r="I66" s="83">
        <v>124.63000000000001</v>
      </c>
      <c r="J66" s="83">
        <v>3.5659999999999998</v>
      </c>
      <c r="K66" s="83">
        <v>534.29999999999995</v>
      </c>
      <c r="L66" s="83">
        <v>40.215000000000003</v>
      </c>
      <c r="M66" s="83">
        <v>46.965000000000003</v>
      </c>
      <c r="N66" s="83">
        <v>115.8</v>
      </c>
      <c r="O66" s="83">
        <v>2608.2199999999998</v>
      </c>
      <c r="P66" s="83">
        <v>104.7</v>
      </c>
      <c r="Q66" s="83">
        <v>38.67</v>
      </c>
      <c r="R66" s="83">
        <v>24.152000000000001</v>
      </c>
    </row>
    <row r="67" spans="1:18" s="3" customFormat="1" ht="11.25" customHeight="1">
      <c r="A67" s="10" t="s">
        <v>109</v>
      </c>
      <c r="B67" s="84">
        <v>15501.81</v>
      </c>
      <c r="C67" s="83">
        <v>6201.2999999999993</v>
      </c>
      <c r="D67" s="83">
        <v>1.4200000000000002</v>
      </c>
      <c r="E67" s="83">
        <v>621.46</v>
      </c>
      <c r="F67" s="83">
        <v>3052.26</v>
      </c>
      <c r="G67" s="83">
        <v>118.43000000000002</v>
      </c>
      <c r="H67" s="83">
        <v>778.85</v>
      </c>
      <c r="I67" s="83">
        <v>138.22999999999999</v>
      </c>
      <c r="J67" s="83">
        <v>4.2549999999999999</v>
      </c>
      <c r="K67" s="83">
        <v>1243.26</v>
      </c>
      <c r="L67" s="83">
        <v>65.03</v>
      </c>
      <c r="M67" s="83">
        <v>46.405000000000001</v>
      </c>
      <c r="N67" s="83">
        <v>315.18</v>
      </c>
      <c r="O67" s="83">
        <v>2695.76</v>
      </c>
      <c r="P67" s="83">
        <v>108.99</v>
      </c>
      <c r="Q67" s="83">
        <v>87.42</v>
      </c>
      <c r="R67" s="83">
        <v>23.560000000000002</v>
      </c>
    </row>
    <row r="68" spans="1:18" s="3" customFormat="1" ht="11.25" customHeight="1">
      <c r="A68" s="10" t="s">
        <v>108</v>
      </c>
      <c r="B68" s="84">
        <v>14403.019999999999</v>
      </c>
      <c r="C68" s="83">
        <v>5912.18</v>
      </c>
      <c r="D68" s="83">
        <v>2.42</v>
      </c>
      <c r="E68" s="83">
        <v>528.04</v>
      </c>
      <c r="F68" s="83">
        <v>2934.5600000000004</v>
      </c>
      <c r="G68" s="83">
        <v>120.16</v>
      </c>
      <c r="H68" s="83">
        <v>724.73500000000001</v>
      </c>
      <c r="I68" s="83">
        <v>164.19</v>
      </c>
      <c r="J68" s="83">
        <v>3.56</v>
      </c>
      <c r="K68" s="83">
        <v>1061.92</v>
      </c>
      <c r="L68" s="83">
        <v>68.210000000000008</v>
      </c>
      <c r="M68" s="83">
        <v>30.87</v>
      </c>
      <c r="N68" s="83">
        <v>369.48</v>
      </c>
      <c r="O68" s="83">
        <v>2270.9899999999998</v>
      </c>
      <c r="P68" s="83">
        <v>127.88999999999999</v>
      </c>
      <c r="Q68" s="83">
        <v>53.415000000000006</v>
      </c>
      <c r="R68" s="83">
        <v>30.4</v>
      </c>
    </row>
    <row r="69" spans="1:18" s="3" customFormat="1" ht="11.25" customHeight="1">
      <c r="A69" s="10" t="s">
        <v>107</v>
      </c>
      <c r="B69" s="84">
        <v>13316.4</v>
      </c>
      <c r="C69" s="83">
        <v>5231.1499999999996</v>
      </c>
      <c r="D69" s="83">
        <v>1.18</v>
      </c>
      <c r="E69" s="83">
        <v>577.23</v>
      </c>
      <c r="F69" s="83">
        <v>2788.8999999999996</v>
      </c>
      <c r="G69" s="83">
        <v>133.35</v>
      </c>
      <c r="H69" s="83">
        <v>592.72799999999995</v>
      </c>
      <c r="I69" s="83">
        <v>181.38</v>
      </c>
      <c r="J69" s="83">
        <v>2.91</v>
      </c>
      <c r="K69" s="83">
        <v>1007.41</v>
      </c>
      <c r="L69" s="83">
        <v>58.64200000000001</v>
      </c>
      <c r="M69" s="83">
        <v>26.049999999999997</v>
      </c>
      <c r="N69" s="83">
        <v>284.96999999999997</v>
      </c>
      <c r="O69" s="83">
        <v>2209.71</v>
      </c>
      <c r="P69" s="83">
        <v>147.54</v>
      </c>
      <c r="Q69" s="83">
        <v>49.15</v>
      </c>
      <c r="R69" s="83">
        <v>24.099999999999998</v>
      </c>
    </row>
    <row r="70" spans="1:18" s="3" customFormat="1" ht="11.25" customHeight="1">
      <c r="A70" s="10" t="s">
        <v>106</v>
      </c>
      <c r="B70" s="84">
        <v>14174.69</v>
      </c>
      <c r="C70" s="83">
        <v>6274.62</v>
      </c>
      <c r="D70" s="83">
        <v>3.03</v>
      </c>
      <c r="E70" s="83">
        <v>663.86</v>
      </c>
      <c r="F70" s="83">
        <v>2500.9299999999998</v>
      </c>
      <c r="G70" s="83">
        <v>131.33500000000001</v>
      </c>
      <c r="H70" s="83">
        <v>556.30000000000007</v>
      </c>
      <c r="I70" s="83">
        <v>125.214</v>
      </c>
      <c r="J70" s="83">
        <v>2.6879999999999997</v>
      </c>
      <c r="K70" s="83">
        <v>984.9</v>
      </c>
      <c r="L70" s="83">
        <v>58.83</v>
      </c>
      <c r="M70" s="83">
        <v>19.791</v>
      </c>
      <c r="N70" s="83">
        <v>159.22</v>
      </c>
      <c r="O70" s="83">
        <v>2447.2049999999999</v>
      </c>
      <c r="P70" s="83">
        <v>161.23000000000002</v>
      </c>
      <c r="Q70" s="83">
        <v>55.464999999999996</v>
      </c>
      <c r="R70" s="83">
        <v>30.071999999999999</v>
      </c>
    </row>
    <row r="71" spans="1:18" s="3" customFormat="1" ht="11.25" customHeight="1">
      <c r="A71" s="10" t="s">
        <v>105</v>
      </c>
      <c r="B71" s="84">
        <v>16367.32</v>
      </c>
      <c r="C71" s="83">
        <v>6794.3</v>
      </c>
      <c r="D71" s="83">
        <v>4.47</v>
      </c>
      <c r="E71" s="83">
        <v>607.23</v>
      </c>
      <c r="F71" s="83">
        <v>3333.4</v>
      </c>
      <c r="G71" s="83">
        <v>151.57000000000002</v>
      </c>
      <c r="H71" s="83">
        <v>811.71</v>
      </c>
      <c r="I71" s="83">
        <v>140</v>
      </c>
      <c r="J71" s="83">
        <v>2.3200000000000003</v>
      </c>
      <c r="K71" s="83">
        <v>1230.92</v>
      </c>
      <c r="L71" s="83">
        <v>65.47</v>
      </c>
      <c r="M71" s="83">
        <v>36.220000000000006</v>
      </c>
      <c r="N71" s="83">
        <v>290.09999999999997</v>
      </c>
      <c r="O71" s="83">
        <v>2613.8200000000002</v>
      </c>
      <c r="P71" s="83">
        <v>179.65</v>
      </c>
      <c r="Q71" s="83">
        <v>70.789999999999992</v>
      </c>
      <c r="R71" s="83">
        <v>35.349999999999994</v>
      </c>
    </row>
    <row r="72" spans="1:18" s="3" customFormat="1" ht="11.25" customHeight="1">
      <c r="A72" s="10" t="s">
        <v>104</v>
      </c>
      <c r="B72" s="84">
        <v>15283.334999999999</v>
      </c>
      <c r="C72" s="83">
        <v>6233.4</v>
      </c>
      <c r="D72" s="83">
        <v>6.0650000000000004</v>
      </c>
      <c r="E72" s="83">
        <v>750.16000000000008</v>
      </c>
      <c r="F72" s="83">
        <v>2935.9300000000003</v>
      </c>
      <c r="G72" s="83">
        <v>158.51999999999998</v>
      </c>
      <c r="H72" s="83">
        <v>779.92000000000007</v>
      </c>
      <c r="I72" s="83">
        <v>171.2</v>
      </c>
      <c r="J72" s="83">
        <v>2.4150000000000005</v>
      </c>
      <c r="K72" s="83">
        <v>857.84</v>
      </c>
      <c r="L72" s="83">
        <v>57.699999999999996</v>
      </c>
      <c r="M72" s="83">
        <v>44</v>
      </c>
      <c r="N72" s="83">
        <v>158.91499999999996</v>
      </c>
      <c r="O72" s="83">
        <v>2793.96</v>
      </c>
      <c r="P72" s="83">
        <v>200.78</v>
      </c>
      <c r="Q72" s="83">
        <v>98.55</v>
      </c>
      <c r="R72" s="83">
        <v>33.980000000000004</v>
      </c>
    </row>
    <row r="73" spans="1:18" s="3" customFormat="1" ht="11.25" customHeight="1">
      <c r="A73" s="10" t="s">
        <v>103</v>
      </c>
      <c r="B73" s="84">
        <v>16083.55</v>
      </c>
      <c r="C73" s="83">
        <v>6636.1100000000006</v>
      </c>
      <c r="D73" s="83">
        <v>5.04</v>
      </c>
      <c r="E73" s="83">
        <v>705.48</v>
      </c>
      <c r="F73" s="83">
        <v>3149.77</v>
      </c>
      <c r="G73" s="83">
        <v>151.17000000000002</v>
      </c>
      <c r="H73" s="83">
        <v>678.18000000000006</v>
      </c>
      <c r="I73" s="83">
        <v>142.66000000000003</v>
      </c>
      <c r="J73" s="83">
        <v>4.3599999999999994</v>
      </c>
      <c r="K73" s="83">
        <v>952.91000000000008</v>
      </c>
      <c r="L73" s="83">
        <v>51.29999999999999</v>
      </c>
      <c r="M73" s="83">
        <v>64.600000000000009</v>
      </c>
      <c r="N73" s="83">
        <v>223.7</v>
      </c>
      <c r="O73" s="83">
        <v>2953.9900000000002</v>
      </c>
      <c r="P73" s="83">
        <v>214.77000000000004</v>
      </c>
      <c r="Q73" s="83">
        <v>108.15</v>
      </c>
      <c r="R73" s="83">
        <v>41.36</v>
      </c>
    </row>
    <row r="74" spans="1:18" s="3" customFormat="1" ht="11.25" customHeight="1">
      <c r="A74" s="10" t="s">
        <v>102</v>
      </c>
      <c r="B74" s="84">
        <v>15495.5</v>
      </c>
      <c r="C74" s="83">
        <v>6222.65</v>
      </c>
      <c r="D74" s="83">
        <v>6.5</v>
      </c>
      <c r="E74" s="83">
        <v>840.5200000000001</v>
      </c>
      <c r="F74" s="83">
        <v>2832.6</v>
      </c>
      <c r="G74" s="83">
        <v>133.45999999999998</v>
      </c>
      <c r="H74" s="83">
        <v>625.03000000000009</v>
      </c>
      <c r="I74" s="83">
        <v>151.39999999999998</v>
      </c>
      <c r="J74" s="83">
        <v>3.16</v>
      </c>
      <c r="K74" s="83">
        <v>823.81000000000006</v>
      </c>
      <c r="L74" s="83">
        <v>65.289999999999992</v>
      </c>
      <c r="M74" s="83">
        <v>59.6</v>
      </c>
      <c r="N74" s="83">
        <v>285.73000000000008</v>
      </c>
      <c r="O74" s="83">
        <v>3066.88</v>
      </c>
      <c r="P74" s="83">
        <v>226.19</v>
      </c>
      <c r="Q74" s="83">
        <v>119.02</v>
      </c>
      <c r="R74" s="83">
        <v>33.659999999999997</v>
      </c>
    </row>
    <row r="75" spans="1:18" s="3" customFormat="1" ht="11.25" customHeight="1">
      <c r="A75" s="10" t="s">
        <v>101</v>
      </c>
      <c r="B75" s="84">
        <v>15932.589999999998</v>
      </c>
      <c r="C75" s="83">
        <v>6797.36</v>
      </c>
      <c r="D75" s="83">
        <v>6.28</v>
      </c>
      <c r="E75" s="83">
        <v>429.75</v>
      </c>
      <c r="F75" s="83">
        <v>3186.06</v>
      </c>
      <c r="G75" s="83">
        <v>121.83399999999999</v>
      </c>
      <c r="H75" s="83">
        <v>714.42499999999995</v>
      </c>
      <c r="I75" s="83">
        <v>79.710000000000008</v>
      </c>
      <c r="J75" s="83">
        <v>3.7399999999999998</v>
      </c>
      <c r="K75" s="83">
        <v>832.56</v>
      </c>
      <c r="L75" s="83">
        <v>55.204999999999998</v>
      </c>
      <c r="M75" s="83">
        <v>61.540000000000006</v>
      </c>
      <c r="N75" s="83">
        <v>287.26000000000005</v>
      </c>
      <c r="O75" s="83">
        <v>3063.7000000000003</v>
      </c>
      <c r="P75" s="83">
        <v>127.76</v>
      </c>
      <c r="Q75" s="83">
        <v>138.41</v>
      </c>
      <c r="R75" s="83">
        <v>26.996000000000002</v>
      </c>
    </row>
    <row r="76" spans="1:18" s="3" customFormat="1" ht="11.25" customHeight="1">
      <c r="A76" s="10" t="s">
        <v>100</v>
      </c>
      <c r="B76" s="84">
        <v>17532.199999999997</v>
      </c>
      <c r="C76" s="83">
        <v>7345.9</v>
      </c>
      <c r="D76" s="83">
        <v>8.1</v>
      </c>
      <c r="E76" s="83">
        <v>732.57999999999993</v>
      </c>
      <c r="F76" s="83">
        <v>3288.9500000000003</v>
      </c>
      <c r="G76" s="83">
        <v>134.72999999999999</v>
      </c>
      <c r="H76" s="83">
        <v>825.2700000000001</v>
      </c>
      <c r="I76" s="83">
        <v>123.99999999999999</v>
      </c>
      <c r="J76" s="83">
        <v>5.92</v>
      </c>
      <c r="K76" s="83">
        <v>1014.1600000000001</v>
      </c>
      <c r="L76" s="83">
        <v>57.3</v>
      </c>
      <c r="M76" s="83">
        <v>109.27000000000001</v>
      </c>
      <c r="N76" s="83">
        <v>348.6</v>
      </c>
      <c r="O76" s="83">
        <v>3148.41</v>
      </c>
      <c r="P76" s="83">
        <v>215.06</v>
      </c>
      <c r="Q76" s="83">
        <v>146.15</v>
      </c>
      <c r="R76" s="83">
        <v>27.8</v>
      </c>
    </row>
    <row r="77" spans="1:18" s="3" customFormat="1" ht="11.25" customHeight="1">
      <c r="A77" s="10" t="s">
        <v>99</v>
      </c>
      <c r="B77" s="84">
        <v>19336.939999999999</v>
      </c>
      <c r="C77" s="83">
        <v>8293</v>
      </c>
      <c r="D77" s="83">
        <v>21.904999999999998</v>
      </c>
      <c r="E77" s="83">
        <v>652.84499999999991</v>
      </c>
      <c r="F77" s="83">
        <v>3747.22</v>
      </c>
      <c r="G77" s="83">
        <v>95.460000000000008</v>
      </c>
      <c r="H77" s="83">
        <v>857.30000000000007</v>
      </c>
      <c r="I77" s="83">
        <v>91.35</v>
      </c>
      <c r="J77" s="83">
        <v>7.57</v>
      </c>
      <c r="K77" s="83">
        <v>1318.17</v>
      </c>
      <c r="L77" s="83">
        <v>42.724999999999994</v>
      </c>
      <c r="M77" s="83">
        <v>125.28999999999999</v>
      </c>
      <c r="N77" s="83">
        <v>369.00000000000006</v>
      </c>
      <c r="O77" s="83">
        <v>3282.13</v>
      </c>
      <c r="P77" s="83">
        <v>268.63</v>
      </c>
      <c r="Q77" s="83">
        <v>149.54499999999999</v>
      </c>
      <c r="R77" s="83">
        <v>14.799999999999999</v>
      </c>
    </row>
    <row r="78" spans="1:18" s="3" customFormat="1" ht="11.25" customHeight="1">
      <c r="A78" s="10" t="s">
        <v>98</v>
      </c>
      <c r="B78" s="84">
        <v>19763.465</v>
      </c>
      <c r="C78" s="83">
        <v>8614.75</v>
      </c>
      <c r="D78" s="83">
        <v>22.61</v>
      </c>
      <c r="E78" s="83">
        <v>607.79999999999995</v>
      </c>
      <c r="F78" s="83">
        <v>3801.0999999999995</v>
      </c>
      <c r="G78" s="83">
        <v>129.15</v>
      </c>
      <c r="H78" s="83">
        <v>820.29</v>
      </c>
      <c r="I78" s="83">
        <v>125.855</v>
      </c>
      <c r="J78" s="83">
        <v>9.0649999999999995</v>
      </c>
      <c r="K78" s="83">
        <v>1178.3599999999999</v>
      </c>
      <c r="L78" s="83">
        <v>67.89</v>
      </c>
      <c r="M78" s="83">
        <v>161.91500000000002</v>
      </c>
      <c r="N78" s="83">
        <v>373.20000000000005</v>
      </c>
      <c r="O78" s="83">
        <v>3377.04</v>
      </c>
      <c r="P78" s="83">
        <v>285.19</v>
      </c>
      <c r="Q78" s="83">
        <v>167.82999999999998</v>
      </c>
      <c r="R78" s="83">
        <v>21.419999999999998</v>
      </c>
    </row>
    <row r="79" spans="1:18" s="3" customFormat="1" ht="11.25" customHeight="1">
      <c r="A79" s="10" t="s">
        <v>97</v>
      </c>
      <c r="B79" s="84">
        <v>19031.674999999999</v>
      </c>
      <c r="C79" s="83">
        <v>8257.4</v>
      </c>
      <c r="D79" s="83">
        <v>27.92</v>
      </c>
      <c r="E79" s="83">
        <v>668.6</v>
      </c>
      <c r="F79" s="83">
        <v>3483.67</v>
      </c>
      <c r="G79" s="83">
        <v>109.32000000000001</v>
      </c>
      <c r="H79" s="83">
        <v>780.5</v>
      </c>
      <c r="I79" s="83">
        <v>118.066</v>
      </c>
      <c r="J79" s="83">
        <v>13.275</v>
      </c>
      <c r="K79" s="83">
        <v>1302.0500000000002</v>
      </c>
      <c r="L79" s="83">
        <v>51.234000000000002</v>
      </c>
      <c r="M79" s="83">
        <v>158.90600000000001</v>
      </c>
      <c r="N79" s="83">
        <v>311.75</v>
      </c>
      <c r="O79" s="83">
        <v>3350.57</v>
      </c>
      <c r="P79" s="83">
        <v>213.41000000000003</v>
      </c>
      <c r="Q79" s="83">
        <v>168.244</v>
      </c>
      <c r="R79" s="83">
        <v>16.759999999999998</v>
      </c>
    </row>
    <row r="80" spans="1:18" s="3" customFormat="1" ht="11.25" customHeight="1">
      <c r="A80" s="10" t="s">
        <v>96</v>
      </c>
      <c r="B80" s="84">
        <v>18198.910000000003</v>
      </c>
      <c r="C80" s="83">
        <v>7939.95</v>
      </c>
      <c r="D80" s="83">
        <v>42.44</v>
      </c>
      <c r="E80" s="83">
        <v>602.875</v>
      </c>
      <c r="F80" s="83">
        <v>3311.2</v>
      </c>
      <c r="G80" s="83">
        <v>105.35</v>
      </c>
      <c r="H80" s="83">
        <v>764.95</v>
      </c>
      <c r="I80" s="83">
        <v>77.062000000000012</v>
      </c>
      <c r="J80" s="83">
        <v>12.82</v>
      </c>
      <c r="K80" s="83">
        <v>1165.9649999999999</v>
      </c>
      <c r="L80" s="83">
        <v>23.938000000000002</v>
      </c>
      <c r="M80" s="83">
        <v>129.4</v>
      </c>
      <c r="N80" s="83">
        <v>231.23000000000002</v>
      </c>
      <c r="O80" s="83">
        <v>3328.47</v>
      </c>
      <c r="P80" s="83">
        <v>246.125</v>
      </c>
      <c r="Q80" s="83">
        <v>202.61</v>
      </c>
      <c r="R80" s="83">
        <v>14.524999999999999</v>
      </c>
    </row>
    <row r="81" spans="1:18" s="3" customFormat="1" ht="11.25" customHeight="1">
      <c r="A81" s="10" t="s">
        <v>95</v>
      </c>
      <c r="B81" s="84">
        <v>15953.264999999999</v>
      </c>
      <c r="C81" s="83">
        <v>6952.96</v>
      </c>
      <c r="D81" s="83">
        <v>42.324999999999996</v>
      </c>
      <c r="E81" s="83">
        <v>323.99</v>
      </c>
      <c r="F81" s="83">
        <v>3056.6</v>
      </c>
      <c r="G81" s="83">
        <v>73.262000000000015</v>
      </c>
      <c r="H81" s="83">
        <v>680.08999999999992</v>
      </c>
      <c r="I81" s="83">
        <v>73.081999999999994</v>
      </c>
      <c r="J81" s="83">
        <v>8.23</v>
      </c>
      <c r="K81" s="83">
        <v>950.71199999999999</v>
      </c>
      <c r="L81" s="83">
        <v>34.574999999999996</v>
      </c>
      <c r="M81" s="83">
        <v>106.42500000000001</v>
      </c>
      <c r="N81" s="83">
        <v>153.5</v>
      </c>
      <c r="O81" s="83">
        <v>3110.68</v>
      </c>
      <c r="P81" s="83">
        <v>258.666</v>
      </c>
      <c r="Q81" s="83">
        <v>122.38500000000001</v>
      </c>
      <c r="R81" s="83">
        <v>5.7830000000000004</v>
      </c>
    </row>
    <row r="82" spans="1:18" s="3" customFormat="1" ht="11.25" customHeight="1">
      <c r="A82" s="10" t="s">
        <v>94</v>
      </c>
      <c r="B82" s="84">
        <v>16842.53</v>
      </c>
      <c r="C82" s="83">
        <v>6744.31</v>
      </c>
      <c r="D82" s="83">
        <v>44.8</v>
      </c>
      <c r="E82" s="83">
        <v>573.70000000000005</v>
      </c>
      <c r="F82" s="83">
        <v>3284.3700000000003</v>
      </c>
      <c r="G82" s="83">
        <v>57.087000000000003</v>
      </c>
      <c r="H82" s="83">
        <v>674.41</v>
      </c>
      <c r="I82" s="83">
        <v>115.52</v>
      </c>
      <c r="J82" s="83">
        <v>11.96</v>
      </c>
      <c r="K82" s="83">
        <v>1092.0230000000001</v>
      </c>
      <c r="L82" s="83">
        <v>31.913</v>
      </c>
      <c r="M82" s="83">
        <v>167.3</v>
      </c>
      <c r="N82" s="83">
        <v>190.29</v>
      </c>
      <c r="O82" s="83">
        <v>3445.45</v>
      </c>
      <c r="P82" s="83">
        <v>247.35000000000002</v>
      </c>
      <c r="Q82" s="83">
        <v>152.01</v>
      </c>
      <c r="R82" s="83">
        <v>10.037000000000001</v>
      </c>
    </row>
    <row r="83" spans="1:18" s="3" customFormat="1" ht="11.25" customHeight="1">
      <c r="A83" s="10" t="s">
        <v>93</v>
      </c>
      <c r="B83" s="84">
        <v>15049.939999999999</v>
      </c>
      <c r="C83" s="83">
        <v>6911.9400000000005</v>
      </c>
      <c r="D83" s="83">
        <v>12.185</v>
      </c>
      <c r="E83" s="83">
        <v>513.15</v>
      </c>
      <c r="F83" s="83">
        <v>2473.65</v>
      </c>
      <c r="G83" s="83">
        <v>68.046999999999997</v>
      </c>
      <c r="H83" s="83">
        <v>644.04999999999995</v>
      </c>
      <c r="I83" s="83">
        <v>97.5</v>
      </c>
      <c r="J83" s="83">
        <v>8.4</v>
      </c>
      <c r="K83" s="83">
        <v>966.20499999999993</v>
      </c>
      <c r="L83" s="83">
        <v>64.100000000000009</v>
      </c>
      <c r="M83" s="83">
        <v>83.7</v>
      </c>
      <c r="N83" s="83">
        <v>102.3</v>
      </c>
      <c r="O83" s="83">
        <v>2887.44</v>
      </c>
      <c r="P83" s="83">
        <v>138.80000000000001</v>
      </c>
      <c r="Q83" s="83">
        <v>67.432999999999993</v>
      </c>
      <c r="R83" s="83">
        <v>11.040000000000001</v>
      </c>
    </row>
    <row r="84" spans="1:18" s="3" customFormat="1" ht="11.25" customHeight="1">
      <c r="A84" s="10" t="s">
        <v>92</v>
      </c>
      <c r="B84" s="84">
        <v>17419.803</v>
      </c>
      <c r="C84" s="83">
        <v>7431.4</v>
      </c>
      <c r="D84" s="83">
        <v>37.6</v>
      </c>
      <c r="E84" s="83">
        <v>686.84999999999991</v>
      </c>
      <c r="F84" s="83">
        <v>2959.9</v>
      </c>
      <c r="G84" s="83">
        <v>78.349999999999994</v>
      </c>
      <c r="H84" s="83">
        <v>774.87</v>
      </c>
      <c r="I84" s="83">
        <v>98.2</v>
      </c>
      <c r="J84" s="83">
        <v>11.22</v>
      </c>
      <c r="K84" s="83">
        <v>1185.7590000000002</v>
      </c>
      <c r="L84" s="83">
        <v>45.65</v>
      </c>
      <c r="M84" s="83">
        <v>176.87</v>
      </c>
      <c r="N84" s="83">
        <v>104.5</v>
      </c>
      <c r="O84" s="83">
        <v>3468.2700000000004</v>
      </c>
      <c r="P84" s="83">
        <v>209</v>
      </c>
      <c r="Q84" s="83">
        <v>140.03500000000003</v>
      </c>
      <c r="R84" s="83">
        <v>11.329000000000001</v>
      </c>
    </row>
    <row r="85" spans="1:18" s="3" customFormat="1" ht="11.25" customHeight="1">
      <c r="A85" s="10" t="s">
        <v>91</v>
      </c>
      <c r="B85" s="84">
        <v>17371.935000000001</v>
      </c>
      <c r="C85" s="83">
        <v>7174.05</v>
      </c>
      <c r="D85" s="83">
        <v>42.5</v>
      </c>
      <c r="E85" s="83">
        <v>614.20000000000005</v>
      </c>
      <c r="F85" s="83">
        <v>3138.42</v>
      </c>
      <c r="G85" s="83">
        <v>43.954999999999998</v>
      </c>
      <c r="H85" s="83">
        <v>756.21</v>
      </c>
      <c r="I85" s="83">
        <v>89.4</v>
      </c>
      <c r="J85" s="83">
        <v>10.5</v>
      </c>
      <c r="K85" s="83">
        <v>1295</v>
      </c>
      <c r="L85" s="83">
        <v>7.3000000000000007</v>
      </c>
      <c r="M85" s="83">
        <v>143.5</v>
      </c>
      <c r="N85" s="83">
        <v>114.8</v>
      </c>
      <c r="O85" s="83">
        <v>3570.7</v>
      </c>
      <c r="P85" s="83">
        <v>215.99999999999997</v>
      </c>
      <c r="Q85" s="83">
        <v>155.39999999999998</v>
      </c>
      <c r="R85" s="83">
        <v>0</v>
      </c>
    </row>
    <row r="86" spans="1:18" s="3" customFormat="1" ht="11.25" customHeight="1">
      <c r="A86" s="10" t="s">
        <v>90</v>
      </c>
      <c r="B86" s="84">
        <v>17005.28</v>
      </c>
      <c r="C86" s="83">
        <v>6786.0149999999994</v>
      </c>
      <c r="D86" s="83">
        <v>47.7</v>
      </c>
      <c r="E86" s="83">
        <v>650.25</v>
      </c>
      <c r="F86" s="83">
        <v>3293.5</v>
      </c>
      <c r="G86" s="83">
        <v>60.9</v>
      </c>
      <c r="H86" s="83">
        <v>654.5</v>
      </c>
      <c r="I86" s="83">
        <v>63.15</v>
      </c>
      <c r="J86" s="83">
        <v>9.9500000000000011</v>
      </c>
      <c r="K86" s="83">
        <v>1259.23</v>
      </c>
      <c r="L86" s="83">
        <v>4</v>
      </c>
      <c r="M86" s="83">
        <v>181.05</v>
      </c>
      <c r="N86" s="83">
        <v>108.39999999999999</v>
      </c>
      <c r="O86" s="83">
        <v>3520.0349999999999</v>
      </c>
      <c r="P86" s="83">
        <v>222</v>
      </c>
      <c r="Q86" s="83">
        <v>144.6</v>
      </c>
      <c r="R86" s="83">
        <v>0</v>
      </c>
    </row>
    <row r="87" spans="1:18" s="3" customFormat="1" ht="11.25" customHeight="1">
      <c r="A87" s="10" t="s">
        <v>89</v>
      </c>
      <c r="B87" s="84">
        <v>16166.132000000001</v>
      </c>
      <c r="C87" s="83">
        <v>6498.65</v>
      </c>
      <c r="D87" s="83">
        <v>35.75</v>
      </c>
      <c r="E87" s="83">
        <v>567.4</v>
      </c>
      <c r="F87" s="83">
        <v>3113.07</v>
      </c>
      <c r="G87" s="83">
        <v>66.236999999999995</v>
      </c>
      <c r="H87" s="83">
        <v>601.77</v>
      </c>
      <c r="I87" s="83">
        <v>39.809999999999995</v>
      </c>
      <c r="J87" s="83">
        <v>11.05</v>
      </c>
      <c r="K87" s="83">
        <v>1088.2350000000001</v>
      </c>
      <c r="L87" s="83">
        <v>0.99999999999999989</v>
      </c>
      <c r="M87" s="83">
        <v>261.40000000000003</v>
      </c>
      <c r="N87" s="83">
        <v>91</v>
      </c>
      <c r="O87" s="83">
        <v>3399.71</v>
      </c>
      <c r="P87" s="83">
        <v>222.8</v>
      </c>
      <c r="Q87" s="83">
        <v>166.95</v>
      </c>
      <c r="R87" s="83">
        <v>1.3</v>
      </c>
    </row>
    <row r="88" spans="1:18" s="3" customFormat="1" ht="11.25" customHeight="1">
      <c r="A88" s="10" t="s">
        <v>88</v>
      </c>
      <c r="B88" s="84">
        <v>17288.41</v>
      </c>
      <c r="C88" s="83">
        <v>6573.2749999999996</v>
      </c>
      <c r="D88" s="83">
        <v>43.95</v>
      </c>
      <c r="E88" s="83">
        <v>642.75</v>
      </c>
      <c r="F88" s="83">
        <v>3571.1149999999998</v>
      </c>
      <c r="G88" s="83">
        <v>65.760000000000005</v>
      </c>
      <c r="H88" s="83">
        <v>577.15000000000009</v>
      </c>
      <c r="I88" s="83">
        <v>60.77</v>
      </c>
      <c r="J88" s="83">
        <v>6.8</v>
      </c>
      <c r="K88" s="83">
        <v>1216.0899999999999</v>
      </c>
      <c r="L88" s="83">
        <v>16.02</v>
      </c>
      <c r="M88" s="83">
        <v>258.39999999999998</v>
      </c>
      <c r="N88" s="83">
        <v>112</v>
      </c>
      <c r="O88" s="83">
        <v>3710.7299999999996</v>
      </c>
      <c r="P88" s="83">
        <v>281.40000000000003</v>
      </c>
      <c r="Q88" s="83">
        <v>151.79999999999998</v>
      </c>
      <c r="R88" s="83">
        <v>0.4</v>
      </c>
    </row>
    <row r="89" spans="1:18" s="3" customFormat="1" ht="11.25" customHeight="1">
      <c r="A89" s="10" t="s">
        <v>87</v>
      </c>
      <c r="B89" s="84">
        <v>18840.123</v>
      </c>
      <c r="C89" s="83">
        <v>7379.4449999999997</v>
      </c>
      <c r="D89" s="83">
        <v>35.200000000000003</v>
      </c>
      <c r="E89" s="83">
        <v>759.9</v>
      </c>
      <c r="F89" s="83">
        <v>3710.67</v>
      </c>
      <c r="G89" s="83">
        <v>82.704999999999998</v>
      </c>
      <c r="H89" s="83">
        <v>736.78</v>
      </c>
      <c r="I89" s="83">
        <v>56.430000000000007</v>
      </c>
      <c r="J89" s="83">
        <v>9.08</v>
      </c>
      <c r="K89" s="83">
        <v>1218.22</v>
      </c>
      <c r="L89" s="83">
        <v>16.218</v>
      </c>
      <c r="M89" s="83">
        <v>253.92999999999998</v>
      </c>
      <c r="N89" s="83">
        <v>118.2</v>
      </c>
      <c r="O89" s="83">
        <v>3913.4250000000002</v>
      </c>
      <c r="P89" s="83">
        <v>395.75</v>
      </c>
      <c r="Q89" s="83">
        <v>153.72999999999999</v>
      </c>
      <c r="R89" s="83">
        <v>0.44</v>
      </c>
    </row>
    <row r="90" spans="1:18" s="3" customFormat="1" ht="11.25" customHeight="1">
      <c r="A90" s="10" t="s">
        <v>86</v>
      </c>
      <c r="B90" s="84">
        <v>19339.629999999997</v>
      </c>
      <c r="C90" s="83">
        <v>7515.16</v>
      </c>
      <c r="D90" s="83">
        <v>27.3</v>
      </c>
      <c r="E90" s="83">
        <v>889.69999999999993</v>
      </c>
      <c r="F90" s="83">
        <v>3712.31</v>
      </c>
      <c r="G90" s="83">
        <v>86.019999999999982</v>
      </c>
      <c r="H90" s="83">
        <v>855.68499999999995</v>
      </c>
      <c r="I90" s="83">
        <v>74.28</v>
      </c>
      <c r="J90" s="83">
        <v>6.1</v>
      </c>
      <c r="K90" s="83">
        <v>1240.6299999999999</v>
      </c>
      <c r="L90" s="83">
        <v>9.61</v>
      </c>
      <c r="M90" s="83">
        <v>239.9</v>
      </c>
      <c r="N90" s="83">
        <v>109.28</v>
      </c>
      <c r="O90" s="83">
        <v>3980.3800000000006</v>
      </c>
      <c r="P90" s="83">
        <v>461.45000000000005</v>
      </c>
      <c r="Q90" s="83">
        <v>131.82500000000002</v>
      </c>
      <c r="R90" s="83">
        <v>0</v>
      </c>
    </row>
    <row r="91" spans="1:18" s="3" customFormat="1" ht="11.25" customHeight="1">
      <c r="A91" s="10" t="s">
        <v>85</v>
      </c>
      <c r="B91" s="84">
        <v>22713.398000000001</v>
      </c>
      <c r="C91" s="83">
        <v>9349.0650000000005</v>
      </c>
      <c r="D91" s="83">
        <v>30</v>
      </c>
      <c r="E91" s="83">
        <v>978.3</v>
      </c>
      <c r="F91" s="83">
        <v>4244.335</v>
      </c>
      <c r="G91" s="83">
        <v>98.488000000000014</v>
      </c>
      <c r="H91" s="83">
        <v>1060.1500000000001</v>
      </c>
      <c r="I91" s="83">
        <v>44.55</v>
      </c>
      <c r="J91" s="83">
        <v>7.5999999999999988</v>
      </c>
      <c r="K91" s="83">
        <v>1322.6599999999999</v>
      </c>
      <c r="L91" s="83">
        <v>6.6999999999999993</v>
      </c>
      <c r="M91" s="83">
        <v>325.39</v>
      </c>
      <c r="N91" s="83">
        <v>95.3</v>
      </c>
      <c r="O91" s="83">
        <v>4416.2700000000004</v>
      </c>
      <c r="P91" s="83">
        <v>550.30000000000007</v>
      </c>
      <c r="Q91" s="83">
        <v>184.29</v>
      </c>
      <c r="R91" s="83">
        <v>0</v>
      </c>
    </row>
    <row r="92" spans="1:18" s="3" customFormat="1" ht="11.25" customHeight="1">
      <c r="A92" s="10" t="s">
        <v>84</v>
      </c>
      <c r="B92" s="84">
        <v>22300.074999999997</v>
      </c>
      <c r="C92" s="83">
        <v>8825.7150000000001</v>
      </c>
      <c r="D92" s="83">
        <v>28.1</v>
      </c>
      <c r="E92" s="83">
        <v>759.21499999999992</v>
      </c>
      <c r="F92" s="83">
        <v>4528.9450000000006</v>
      </c>
      <c r="G92" s="83">
        <v>71.545000000000016</v>
      </c>
      <c r="H92" s="83">
        <v>1148.3499999999999</v>
      </c>
      <c r="I92" s="83">
        <v>42.100000000000009</v>
      </c>
      <c r="J92" s="83">
        <v>7.6</v>
      </c>
      <c r="K92" s="83">
        <v>1465.4950000000001</v>
      </c>
      <c r="L92" s="83">
        <v>3.5</v>
      </c>
      <c r="M92" s="83">
        <v>325.70000000000005</v>
      </c>
      <c r="N92" s="83">
        <v>116.9</v>
      </c>
      <c r="O92" s="83">
        <v>4243.8599999999997</v>
      </c>
      <c r="P92" s="83">
        <v>541.70000000000005</v>
      </c>
      <c r="Q92" s="83">
        <v>191.34999999999997</v>
      </c>
      <c r="R92" s="83">
        <v>0</v>
      </c>
    </row>
    <row r="93" spans="1:18" s="3" customFormat="1" ht="11.25" customHeight="1">
      <c r="A93" s="10" t="s">
        <v>83</v>
      </c>
      <c r="B93" s="84">
        <v>22844.769999999997</v>
      </c>
      <c r="C93" s="83">
        <v>8598.65</v>
      </c>
      <c r="D93" s="83">
        <v>32.1</v>
      </c>
      <c r="E93" s="83">
        <v>888.39999999999986</v>
      </c>
      <c r="F93" s="83">
        <v>4775.4999999999991</v>
      </c>
      <c r="G93" s="83">
        <v>125.58</v>
      </c>
      <c r="H93" s="83">
        <v>1256.0999999999999</v>
      </c>
      <c r="I93" s="83">
        <v>60.2</v>
      </c>
      <c r="J93" s="83">
        <v>14.950000000000001</v>
      </c>
      <c r="K93" s="83">
        <v>1332.7299999999998</v>
      </c>
      <c r="L93" s="83">
        <v>8.6000000000000014</v>
      </c>
      <c r="M93" s="83">
        <v>391.2</v>
      </c>
      <c r="N93" s="83">
        <v>116.7</v>
      </c>
      <c r="O93" s="83">
        <v>4405.92</v>
      </c>
      <c r="P93" s="83">
        <v>609.79</v>
      </c>
      <c r="Q93" s="83">
        <v>228</v>
      </c>
      <c r="R93" s="83">
        <v>0.35</v>
      </c>
    </row>
    <row r="94" spans="1:18" s="3" customFormat="1" ht="11.25" customHeight="1">
      <c r="A94" s="10" t="s">
        <v>82</v>
      </c>
      <c r="B94" s="84">
        <v>23590.757000000001</v>
      </c>
      <c r="C94" s="83">
        <v>8768.7799999999988</v>
      </c>
      <c r="D94" s="83">
        <v>37.35</v>
      </c>
      <c r="E94" s="83">
        <v>946.4</v>
      </c>
      <c r="F94" s="83">
        <v>5365.9010000000007</v>
      </c>
      <c r="G94" s="83">
        <v>83.557999999999993</v>
      </c>
      <c r="H94" s="83">
        <v>1042.883</v>
      </c>
      <c r="I94" s="83">
        <v>22.900000000000002</v>
      </c>
      <c r="J94" s="83">
        <v>8.6</v>
      </c>
      <c r="K94" s="83">
        <v>1279.26</v>
      </c>
      <c r="L94" s="83">
        <v>12.975</v>
      </c>
      <c r="M94" s="83">
        <v>335.1</v>
      </c>
      <c r="N94" s="83">
        <v>153.80000000000001</v>
      </c>
      <c r="O94" s="83">
        <v>4619.6499999999996</v>
      </c>
      <c r="P94" s="83">
        <v>664.80000000000007</v>
      </c>
      <c r="Q94" s="83">
        <v>248.45</v>
      </c>
      <c r="R94" s="83">
        <v>0.35</v>
      </c>
    </row>
    <row r="95" spans="1:18" s="3" customFormat="1" ht="11.25" customHeight="1">
      <c r="A95" s="10" t="s">
        <v>81</v>
      </c>
      <c r="B95" s="84">
        <v>23945.359000000004</v>
      </c>
      <c r="C95" s="83">
        <v>8228.6320000000014</v>
      </c>
      <c r="D95" s="83">
        <v>62.35</v>
      </c>
      <c r="E95" s="83">
        <v>1040.45</v>
      </c>
      <c r="F95" s="83">
        <v>5470.4750000000004</v>
      </c>
      <c r="G95" s="83">
        <v>83.882000000000019</v>
      </c>
      <c r="H95" s="83">
        <v>1307.1999999999998</v>
      </c>
      <c r="I95" s="83">
        <v>41.15</v>
      </c>
      <c r="J95" s="83">
        <v>7.8</v>
      </c>
      <c r="K95" s="83">
        <v>1207.415</v>
      </c>
      <c r="L95" s="83">
        <v>11.215</v>
      </c>
      <c r="M95" s="83">
        <v>450.29999999999995</v>
      </c>
      <c r="N95" s="83">
        <v>141.6</v>
      </c>
      <c r="O95" s="83">
        <v>4765</v>
      </c>
      <c r="P95" s="83">
        <v>835.28</v>
      </c>
      <c r="Q95" s="83">
        <v>291.5</v>
      </c>
      <c r="R95" s="83">
        <v>1.1100000000000001</v>
      </c>
    </row>
    <row r="96" spans="1:18" s="3" customFormat="1" ht="11.25" customHeight="1">
      <c r="A96" s="10" t="s">
        <v>80</v>
      </c>
      <c r="B96" s="84">
        <v>24459.199000000001</v>
      </c>
      <c r="C96" s="83">
        <v>7728.509</v>
      </c>
      <c r="D96" s="83">
        <v>66.23</v>
      </c>
      <c r="E96" s="83">
        <v>1047.6500000000001</v>
      </c>
      <c r="F96" s="83">
        <v>6012.0470000000005</v>
      </c>
      <c r="G96" s="83">
        <v>74.13300000000001</v>
      </c>
      <c r="H96" s="83">
        <v>1499.88</v>
      </c>
      <c r="I96" s="83">
        <v>43.119000000000007</v>
      </c>
      <c r="J96" s="83">
        <v>9.7729999999999997</v>
      </c>
      <c r="K96" s="83">
        <v>1155.405</v>
      </c>
      <c r="L96" s="83">
        <v>7.6050000000000004</v>
      </c>
      <c r="M96" s="83">
        <v>489.88</v>
      </c>
      <c r="N96" s="83">
        <v>153.79999999999998</v>
      </c>
      <c r="O96" s="83">
        <v>4815.3500000000004</v>
      </c>
      <c r="P96" s="83">
        <v>981.82900000000006</v>
      </c>
      <c r="Q96" s="83">
        <v>372.63900000000001</v>
      </c>
      <c r="R96" s="83">
        <v>1.35</v>
      </c>
    </row>
    <row r="97" spans="1:19" s="3" customFormat="1" ht="11.25" customHeight="1">
      <c r="A97" s="10" t="s">
        <v>79</v>
      </c>
      <c r="B97" s="84">
        <v>24708.420000000002</v>
      </c>
      <c r="C97" s="83">
        <v>7712.3209999999999</v>
      </c>
      <c r="D97" s="83">
        <v>57.31</v>
      </c>
      <c r="E97" s="83">
        <v>1407.6</v>
      </c>
      <c r="F97" s="83">
        <v>5870.326</v>
      </c>
      <c r="G97" s="83">
        <v>75.183999999999997</v>
      </c>
      <c r="H97" s="83">
        <v>1673.27</v>
      </c>
      <c r="I97" s="83">
        <v>50.254000000000005</v>
      </c>
      <c r="J97" s="83">
        <v>9.6</v>
      </c>
      <c r="K97" s="83">
        <v>1131.0999999999999</v>
      </c>
      <c r="L97" s="83">
        <v>3.2550000000000003</v>
      </c>
      <c r="M97" s="83">
        <v>457.90000000000003</v>
      </c>
      <c r="N97" s="83">
        <v>165.5</v>
      </c>
      <c r="O97" s="83">
        <v>4658.3999999999996</v>
      </c>
      <c r="P97" s="83">
        <v>1061.5999999999999</v>
      </c>
      <c r="Q97" s="83">
        <v>374.5</v>
      </c>
      <c r="R97" s="83">
        <v>0.3</v>
      </c>
    </row>
    <row r="98" spans="1:19" s="3" customFormat="1" ht="11.25" customHeight="1">
      <c r="A98" s="10" t="s">
        <v>78</v>
      </c>
      <c r="B98" s="84">
        <v>25915.546000000002</v>
      </c>
      <c r="C98" s="83">
        <v>8378.4419999999991</v>
      </c>
      <c r="D98" s="83">
        <v>47.85</v>
      </c>
      <c r="E98" s="83">
        <v>1417.895</v>
      </c>
      <c r="F98" s="83">
        <v>5996.2199999999993</v>
      </c>
      <c r="G98" s="83">
        <v>106.57500000000002</v>
      </c>
      <c r="H98" s="83">
        <v>1832.76</v>
      </c>
      <c r="I98" s="83">
        <v>71.230999999999995</v>
      </c>
      <c r="J98" s="83">
        <v>14</v>
      </c>
      <c r="K98" s="83">
        <v>954.76500000000021</v>
      </c>
      <c r="L98" s="83">
        <v>26.939999999999998</v>
      </c>
      <c r="M98" s="83">
        <v>575.95000000000005</v>
      </c>
      <c r="N98" s="83">
        <v>156.6</v>
      </c>
      <c r="O98" s="83">
        <v>4871.8249999999998</v>
      </c>
      <c r="P98" s="83">
        <v>1116.3</v>
      </c>
      <c r="Q98" s="83">
        <v>347.39300000000003</v>
      </c>
      <c r="R98" s="83">
        <v>0.8</v>
      </c>
    </row>
    <row r="99" spans="1:19" s="3" customFormat="1" ht="11.25" customHeight="1">
      <c r="A99" s="10" t="s">
        <v>77</v>
      </c>
      <c r="B99" s="84">
        <v>26853.947</v>
      </c>
      <c r="C99" s="83">
        <v>8845.6080000000002</v>
      </c>
      <c r="D99" s="83">
        <v>67.894000000000005</v>
      </c>
      <c r="E99" s="83">
        <v>1191.646</v>
      </c>
      <c r="F99" s="83">
        <v>6270.6570000000002</v>
      </c>
      <c r="G99" s="83">
        <v>108.13900000000001</v>
      </c>
      <c r="H99" s="83">
        <v>1996.8919999999998</v>
      </c>
      <c r="I99" s="83">
        <v>89.995999999999995</v>
      </c>
      <c r="J99" s="83">
        <v>12.25</v>
      </c>
      <c r="K99" s="83">
        <v>1315.6889999999999</v>
      </c>
      <c r="L99" s="83">
        <v>8.0400000000000009</v>
      </c>
      <c r="M99" s="83">
        <v>642.40599999999995</v>
      </c>
      <c r="N99" s="83">
        <v>224.54599999999999</v>
      </c>
      <c r="O99" s="83">
        <v>4807.6309999999994</v>
      </c>
      <c r="P99" s="83">
        <v>826.64599999999996</v>
      </c>
      <c r="Q99" s="83">
        <v>445.55699999999996</v>
      </c>
      <c r="R99" s="83">
        <v>0.35</v>
      </c>
    </row>
    <row r="100" spans="1:19" s="3" customFormat="1" ht="11.25" customHeight="1">
      <c r="A100" s="10" t="s">
        <v>76</v>
      </c>
      <c r="B100" s="84">
        <v>26378.277000000002</v>
      </c>
      <c r="C100" s="83">
        <v>8568.0600000000013</v>
      </c>
      <c r="D100" s="83">
        <v>69</v>
      </c>
      <c r="E100" s="83">
        <v>1351.1470000000002</v>
      </c>
      <c r="F100" s="83">
        <v>6236.9340000000002</v>
      </c>
      <c r="G100" s="83">
        <v>116.25999999999999</v>
      </c>
      <c r="H100" s="83">
        <v>1935.9</v>
      </c>
      <c r="I100" s="83">
        <v>74.03</v>
      </c>
      <c r="J100" s="83">
        <v>10.719999999999999</v>
      </c>
      <c r="K100" s="83">
        <v>911.875</v>
      </c>
      <c r="L100" s="83">
        <v>20.55</v>
      </c>
      <c r="M100" s="83">
        <v>615.52499999999998</v>
      </c>
      <c r="N100" s="83">
        <v>198.02</v>
      </c>
      <c r="O100" s="83">
        <v>4727.2280000000001</v>
      </c>
      <c r="P100" s="83">
        <v>1052.0800000000002</v>
      </c>
      <c r="Q100" s="83">
        <v>490.94799999999998</v>
      </c>
      <c r="R100" s="83">
        <v>0</v>
      </c>
    </row>
    <row r="101" spans="1:19" s="3" customFormat="1" ht="11.25" customHeight="1">
      <c r="A101" s="10" t="s">
        <v>75</v>
      </c>
      <c r="B101" s="84">
        <v>28669.829000000002</v>
      </c>
      <c r="C101" s="83">
        <v>9341.7619999999988</v>
      </c>
      <c r="D101" s="83">
        <v>68</v>
      </c>
      <c r="E101" s="83">
        <v>1673.6219999999998</v>
      </c>
      <c r="F101" s="83">
        <v>6710.9320000000007</v>
      </c>
      <c r="G101" s="83">
        <v>109.71000000000001</v>
      </c>
      <c r="H101" s="83">
        <v>2107.2200000000003</v>
      </c>
      <c r="I101" s="83">
        <v>89.704000000000008</v>
      </c>
      <c r="J101" s="83">
        <v>12.499999999999998</v>
      </c>
      <c r="K101" s="83">
        <v>944.35200000000009</v>
      </c>
      <c r="L101" s="83">
        <v>31.641999999999999</v>
      </c>
      <c r="M101" s="83">
        <v>732.2</v>
      </c>
      <c r="N101" s="83">
        <v>235.3</v>
      </c>
      <c r="O101" s="83">
        <v>4813.1749999999993</v>
      </c>
      <c r="P101" s="83">
        <v>1262.9299999999998</v>
      </c>
      <c r="Q101" s="83">
        <v>535.88</v>
      </c>
      <c r="R101" s="83">
        <v>0.9</v>
      </c>
    </row>
    <row r="102" spans="1:19" s="3" customFormat="1" ht="11.25" customHeight="1">
      <c r="A102" s="10" t="s">
        <v>74</v>
      </c>
      <c r="B102" s="84">
        <v>30212.891000000003</v>
      </c>
      <c r="C102" s="83">
        <v>9844.987000000001</v>
      </c>
      <c r="D102" s="83">
        <v>77</v>
      </c>
      <c r="E102" s="83">
        <v>1448.2950000000001</v>
      </c>
      <c r="F102" s="83">
        <v>7590.2509999999993</v>
      </c>
      <c r="G102" s="83">
        <v>133.81000000000003</v>
      </c>
      <c r="H102" s="83">
        <v>2196.1639999999998</v>
      </c>
      <c r="I102" s="83">
        <v>52.874000000000002</v>
      </c>
      <c r="J102" s="83">
        <v>12.829999999999998</v>
      </c>
      <c r="K102" s="83">
        <v>1192.76</v>
      </c>
      <c r="L102" s="83">
        <v>30.198</v>
      </c>
      <c r="M102" s="83">
        <v>713.5</v>
      </c>
      <c r="N102" s="83">
        <v>330.315</v>
      </c>
      <c r="O102" s="83">
        <v>4905.902</v>
      </c>
      <c r="P102" s="83">
        <v>1164.675</v>
      </c>
      <c r="Q102" s="83">
        <v>519.33000000000004</v>
      </c>
      <c r="R102" s="83">
        <v>0</v>
      </c>
    </row>
    <row r="103" spans="1:19" s="3" customFormat="1" ht="11.25" customHeight="1">
      <c r="A103" s="10" t="s">
        <v>57</v>
      </c>
      <c r="B103" s="84">
        <v>27275.190999999999</v>
      </c>
      <c r="C103" s="83">
        <v>9875.9200000000019</v>
      </c>
      <c r="D103" s="83">
        <v>82.259999999999991</v>
      </c>
      <c r="E103" s="83">
        <v>1023.1790000000001</v>
      </c>
      <c r="F103" s="83">
        <v>7201.7410000000009</v>
      </c>
      <c r="G103" s="83">
        <v>120.312</v>
      </c>
      <c r="H103" s="83">
        <v>1480.6499999999999</v>
      </c>
      <c r="I103" s="83">
        <v>43.644999999999996</v>
      </c>
      <c r="J103" s="83">
        <v>14.29</v>
      </c>
      <c r="K103" s="83">
        <v>1126.3599999999999</v>
      </c>
      <c r="L103" s="83">
        <v>5.2549999999999999</v>
      </c>
      <c r="M103" s="83">
        <v>890.45</v>
      </c>
      <c r="N103" s="83">
        <v>297.78000000000003</v>
      </c>
      <c r="O103" s="83">
        <v>4180.9040000000005</v>
      </c>
      <c r="P103" s="83">
        <v>467.98500000000001</v>
      </c>
      <c r="Q103" s="83">
        <v>464.46</v>
      </c>
      <c r="R103" s="83">
        <v>0</v>
      </c>
    </row>
    <row r="104" spans="1:19" s="3" customFormat="1" ht="11.25" customHeight="1">
      <c r="A104" s="10" t="s">
        <v>58</v>
      </c>
      <c r="B104" s="84">
        <v>28324.311999999998</v>
      </c>
      <c r="C104" s="83">
        <v>9732.2659999999996</v>
      </c>
      <c r="D104" s="83">
        <v>73</v>
      </c>
      <c r="E104" s="83">
        <v>1191.8900000000001</v>
      </c>
      <c r="F104" s="83">
        <v>6457.06</v>
      </c>
      <c r="G104" s="83">
        <v>122.691</v>
      </c>
      <c r="H104" s="83">
        <v>2222.3470000000002</v>
      </c>
      <c r="I104" s="83">
        <v>41.41</v>
      </c>
      <c r="J104" s="83">
        <v>17.838000000000001</v>
      </c>
      <c r="K104" s="83">
        <v>1010.905</v>
      </c>
      <c r="L104" s="83">
        <v>33.091000000000001</v>
      </c>
      <c r="M104" s="83">
        <v>875.06000000000006</v>
      </c>
      <c r="N104" s="83">
        <v>263.67500000000001</v>
      </c>
      <c r="O104" s="83">
        <v>4644.7939999999999</v>
      </c>
      <c r="P104" s="83">
        <v>1148.6849999999999</v>
      </c>
      <c r="Q104" s="83">
        <v>489.6</v>
      </c>
      <c r="R104" s="83">
        <v>0</v>
      </c>
    </row>
    <row r="105" spans="1:19" s="3" customFormat="1" ht="11.25" customHeight="1">
      <c r="A105" s="10" t="s">
        <v>59</v>
      </c>
      <c r="B105" s="84">
        <v>32114.684000000001</v>
      </c>
      <c r="C105" s="83">
        <v>11386.139000000001</v>
      </c>
      <c r="D105" s="83">
        <v>83.5</v>
      </c>
      <c r="E105" s="83">
        <v>1656.3120000000001</v>
      </c>
      <c r="F105" s="83">
        <v>6931.1970000000001</v>
      </c>
      <c r="G105" s="83">
        <v>146.95099999999999</v>
      </c>
      <c r="H105" s="83">
        <v>2188.58</v>
      </c>
      <c r="I105" s="83">
        <v>49.18</v>
      </c>
      <c r="J105" s="83">
        <v>20.417999999999999</v>
      </c>
      <c r="K105" s="83">
        <v>1124.4399999999998</v>
      </c>
      <c r="L105" s="83">
        <v>35.017000000000003</v>
      </c>
      <c r="M105" s="83">
        <v>989.04599999999994</v>
      </c>
      <c r="N105" s="83">
        <v>354.20000000000005</v>
      </c>
      <c r="O105" s="83">
        <v>4467.4070000000002</v>
      </c>
      <c r="P105" s="83">
        <v>2197.4</v>
      </c>
      <c r="Q105" s="83">
        <v>484.89699999999993</v>
      </c>
      <c r="R105" s="83">
        <v>0</v>
      </c>
    </row>
    <row r="106" spans="1:19" s="3" customFormat="1" ht="11.25" customHeight="1">
      <c r="A106" s="10" t="s">
        <v>60</v>
      </c>
      <c r="B106" s="84">
        <v>31156.974000000002</v>
      </c>
      <c r="C106" s="83">
        <v>11505.599</v>
      </c>
      <c r="D106" s="83">
        <v>65.86</v>
      </c>
      <c r="E106" s="83">
        <v>1163.0920000000001</v>
      </c>
      <c r="F106" s="83">
        <v>6752.6309999999994</v>
      </c>
      <c r="G106" s="83">
        <v>140.37200000000001</v>
      </c>
      <c r="H106" s="83">
        <v>2138.52</v>
      </c>
      <c r="I106" s="83">
        <v>58.08</v>
      </c>
      <c r="J106" s="83">
        <v>20.978000000000002</v>
      </c>
      <c r="K106" s="83">
        <v>1219.645</v>
      </c>
      <c r="L106" s="83">
        <v>15</v>
      </c>
      <c r="M106" s="83">
        <v>972.86400000000003</v>
      </c>
      <c r="N106" s="83">
        <v>367.78000000000003</v>
      </c>
      <c r="O106" s="83">
        <v>4492.4189999999999</v>
      </c>
      <c r="P106" s="83">
        <v>1827.2399999999998</v>
      </c>
      <c r="Q106" s="83">
        <v>416.89399999999995</v>
      </c>
      <c r="R106" s="83">
        <v>0</v>
      </c>
    </row>
    <row r="107" spans="1:19" s="3" customFormat="1" ht="11.25" customHeight="1">
      <c r="A107" s="10" t="s">
        <v>61</v>
      </c>
      <c r="B107" s="84">
        <v>32874.635000000002</v>
      </c>
      <c r="C107" s="83">
        <v>11474.861000000001</v>
      </c>
      <c r="D107" s="83">
        <v>44.51</v>
      </c>
      <c r="E107" s="83">
        <v>1184.7599999999998</v>
      </c>
      <c r="F107" s="83">
        <v>7961.563000000001</v>
      </c>
      <c r="G107" s="83">
        <v>124.44499999999999</v>
      </c>
      <c r="H107" s="83">
        <v>2157.5299999999997</v>
      </c>
      <c r="I107" s="83">
        <v>42.7</v>
      </c>
      <c r="J107" s="83">
        <v>15.927</v>
      </c>
      <c r="K107" s="83">
        <v>1203.07</v>
      </c>
      <c r="L107" s="83">
        <v>35.475000000000001</v>
      </c>
      <c r="M107" s="83">
        <v>639.87699999999995</v>
      </c>
      <c r="N107" s="83">
        <v>796.31799999999987</v>
      </c>
      <c r="O107" s="83">
        <v>4810.6389999999992</v>
      </c>
      <c r="P107" s="83">
        <v>2054.2800000000002</v>
      </c>
      <c r="Q107" s="83">
        <v>328.68</v>
      </c>
      <c r="R107" s="83">
        <v>0</v>
      </c>
    </row>
    <row r="108" spans="1:19" s="3" customFormat="1" ht="11.25" customHeight="1">
      <c r="A108" s="10" t="s">
        <v>62</v>
      </c>
      <c r="B108" s="84">
        <v>32353.810999999998</v>
      </c>
      <c r="C108" s="83">
        <v>11147.326000000001</v>
      </c>
      <c r="D108" s="83">
        <v>17.21</v>
      </c>
      <c r="E108" s="83">
        <v>1361.6770000000001</v>
      </c>
      <c r="F108" s="83">
        <v>7942.4789999999994</v>
      </c>
      <c r="G108" s="83">
        <v>148.82499999999999</v>
      </c>
      <c r="H108" s="83">
        <v>2300.7600000000002</v>
      </c>
      <c r="I108" s="83">
        <v>43.06</v>
      </c>
      <c r="J108" s="83">
        <v>14.898000000000001</v>
      </c>
      <c r="K108" s="83">
        <v>1227.57</v>
      </c>
      <c r="L108" s="83">
        <v>31.09</v>
      </c>
      <c r="M108" s="83">
        <v>673.03300000000002</v>
      </c>
      <c r="N108" s="83">
        <v>579.72500000000014</v>
      </c>
      <c r="O108" s="83">
        <v>4761.683</v>
      </c>
      <c r="P108" s="83">
        <v>1825.5950000000003</v>
      </c>
      <c r="Q108" s="83">
        <v>278.88</v>
      </c>
      <c r="R108" s="83">
        <v>0</v>
      </c>
    </row>
    <row r="109" spans="1:19" s="3" customFormat="1" ht="11.25" customHeight="1">
      <c r="A109" s="10" t="s">
        <v>38</v>
      </c>
      <c r="B109" s="84">
        <v>33466.717000000004</v>
      </c>
      <c r="C109" s="83">
        <v>11650.098</v>
      </c>
      <c r="D109" s="83">
        <v>41.43</v>
      </c>
      <c r="E109" s="83">
        <v>1198.71</v>
      </c>
      <c r="F109" s="83">
        <v>8571.5730000000003</v>
      </c>
      <c r="G109" s="83">
        <v>125.33</v>
      </c>
      <c r="H109" s="83">
        <v>2307.7950000000001</v>
      </c>
      <c r="I109" s="83">
        <v>69.03</v>
      </c>
      <c r="J109" s="83">
        <v>15.507999999999999</v>
      </c>
      <c r="K109" s="83">
        <v>1340.74</v>
      </c>
      <c r="L109" s="83">
        <v>30.11</v>
      </c>
      <c r="M109" s="83">
        <v>733.20799999999997</v>
      </c>
      <c r="N109" s="83">
        <v>667.10500000000002</v>
      </c>
      <c r="O109" s="83">
        <v>4961.1000000000004</v>
      </c>
      <c r="P109" s="83">
        <v>1472.3200000000002</v>
      </c>
      <c r="Q109" s="83">
        <v>282.65999999999997</v>
      </c>
      <c r="R109" s="83">
        <v>0</v>
      </c>
    </row>
    <row r="110" spans="1:19" s="3" customFormat="1" ht="11.25" customHeight="1">
      <c r="A110" s="10" t="s">
        <v>39</v>
      </c>
      <c r="B110" s="84">
        <v>33586.457999999999</v>
      </c>
      <c r="C110" s="83">
        <v>11521.427</v>
      </c>
      <c r="D110" s="83">
        <v>105.202</v>
      </c>
      <c r="E110" s="83">
        <v>1394.7399999999998</v>
      </c>
      <c r="F110" s="83">
        <v>8305.5750000000007</v>
      </c>
      <c r="G110" s="83">
        <v>124.10000000000001</v>
      </c>
      <c r="H110" s="83">
        <v>1970.18</v>
      </c>
      <c r="I110" s="83">
        <v>63.54</v>
      </c>
      <c r="J110" s="83">
        <v>16.809000000000001</v>
      </c>
      <c r="K110" s="83">
        <v>1517.8649999999998</v>
      </c>
      <c r="L110" s="83">
        <v>23.705000000000002</v>
      </c>
      <c r="M110" s="83">
        <v>883.67500000000007</v>
      </c>
      <c r="N110" s="83">
        <v>712.49599999999987</v>
      </c>
      <c r="O110" s="83">
        <v>4516.0519999999997</v>
      </c>
      <c r="P110" s="83">
        <v>2024.5319999999999</v>
      </c>
      <c r="Q110" s="83">
        <v>406.56000000000006</v>
      </c>
      <c r="R110" s="83">
        <v>0</v>
      </c>
    </row>
    <row r="111" spans="1:19" s="54" customFormat="1" ht="10.5" customHeight="1">
      <c r="A111" s="10" t="s">
        <v>40</v>
      </c>
      <c r="B111" s="78">
        <v>33910.33</v>
      </c>
      <c r="C111" s="47">
        <v>11303.294999999998</v>
      </c>
      <c r="D111" s="47">
        <v>67.289999999999992</v>
      </c>
      <c r="E111" s="47">
        <v>1430.116</v>
      </c>
      <c r="F111" s="47">
        <v>8752.1689999999999</v>
      </c>
      <c r="G111" s="47">
        <v>120.2</v>
      </c>
      <c r="H111" s="47">
        <v>2224.6</v>
      </c>
      <c r="I111" s="47">
        <v>91.65</v>
      </c>
      <c r="J111" s="47">
        <v>14.315999999999999</v>
      </c>
      <c r="K111" s="47">
        <v>1308.9279999999999</v>
      </c>
      <c r="L111" s="47">
        <v>28.354000000000003</v>
      </c>
      <c r="M111" s="47">
        <v>787.96399999999994</v>
      </c>
      <c r="N111" s="47">
        <v>719.13</v>
      </c>
      <c r="O111" s="47">
        <v>4758.9879999999994</v>
      </c>
      <c r="P111" s="48">
        <v>1945.6000000000001</v>
      </c>
      <c r="Q111" s="48">
        <v>357.73</v>
      </c>
      <c r="R111" s="47">
        <v>0</v>
      </c>
      <c r="S111" s="58"/>
    </row>
    <row r="112" spans="1:19" s="54" customFormat="1" ht="10.5" customHeight="1">
      <c r="A112" s="10" t="s">
        <v>41</v>
      </c>
      <c r="B112" s="78">
        <v>33637.246999999996</v>
      </c>
      <c r="C112" s="47">
        <v>11067.18</v>
      </c>
      <c r="D112" s="47">
        <v>89.41</v>
      </c>
      <c r="E112" s="47">
        <v>1518.019</v>
      </c>
      <c r="F112" s="47">
        <v>8002.1809999999996</v>
      </c>
      <c r="G112" s="47">
        <v>121.02</v>
      </c>
      <c r="H112" s="47">
        <v>2152.75</v>
      </c>
      <c r="I112" s="47">
        <v>158.63999999999999</v>
      </c>
      <c r="J112" s="47">
        <v>15.530000000000001</v>
      </c>
      <c r="K112" s="47">
        <v>1260.25</v>
      </c>
      <c r="L112" s="47">
        <v>29.67</v>
      </c>
      <c r="M112" s="47">
        <v>874.22900000000004</v>
      </c>
      <c r="N112" s="47">
        <v>738.1</v>
      </c>
      <c r="O112" s="47">
        <v>4941.9880000000003</v>
      </c>
      <c r="P112" s="47">
        <v>2260.62</v>
      </c>
      <c r="Q112" s="47">
        <v>407.65999999999997</v>
      </c>
      <c r="R112" s="47">
        <v>0</v>
      </c>
      <c r="S112" s="2"/>
    </row>
    <row r="113" spans="1:24" s="54" customFormat="1" ht="10.5" customHeight="1">
      <c r="A113" s="10" t="s">
        <v>42</v>
      </c>
      <c r="B113" s="78">
        <v>34368.288</v>
      </c>
      <c r="C113" s="47">
        <v>11708.537999999999</v>
      </c>
      <c r="D113" s="47">
        <v>70.239999999999995</v>
      </c>
      <c r="E113" s="47">
        <v>1347.6289999999999</v>
      </c>
      <c r="F113" s="47">
        <v>8368.4480000000003</v>
      </c>
      <c r="G113" s="47">
        <v>105.99100000000001</v>
      </c>
      <c r="H113" s="47">
        <v>2233.1509999999998</v>
      </c>
      <c r="I113" s="47">
        <v>68.085000000000008</v>
      </c>
      <c r="J113" s="47">
        <v>16.152000000000001</v>
      </c>
      <c r="K113" s="47">
        <v>1402.9659999999999</v>
      </c>
      <c r="L113" s="47">
        <v>34.129999999999995</v>
      </c>
      <c r="M113" s="47">
        <v>827.74099999999999</v>
      </c>
      <c r="N113" s="47">
        <v>713.66</v>
      </c>
      <c r="O113" s="47">
        <v>4836.9140000000007</v>
      </c>
      <c r="P113" s="47">
        <v>2296.5280000000002</v>
      </c>
      <c r="Q113" s="47">
        <v>338.11499999999995</v>
      </c>
      <c r="R113" s="47">
        <v>0</v>
      </c>
      <c r="S113" s="35"/>
    </row>
    <row r="114" spans="1:24" s="54" customFormat="1" ht="10.5" customHeight="1">
      <c r="A114" s="10" t="s">
        <v>44</v>
      </c>
      <c r="B114" s="78">
        <v>35495.058000000005</v>
      </c>
      <c r="C114" s="47">
        <v>11442.671999999999</v>
      </c>
      <c r="D114" s="47">
        <v>84.85</v>
      </c>
      <c r="E114" s="47">
        <v>1344.1880000000001</v>
      </c>
      <c r="F114" s="47">
        <v>8878.1020000000008</v>
      </c>
      <c r="G114" s="47">
        <v>113.175</v>
      </c>
      <c r="H114" s="47">
        <v>2194.2649999999999</v>
      </c>
      <c r="I114" s="47">
        <v>41.55</v>
      </c>
      <c r="J114" s="47">
        <v>17.142000000000003</v>
      </c>
      <c r="K114" s="47">
        <v>1324.453</v>
      </c>
      <c r="L114" s="47">
        <v>33.879999999999995</v>
      </c>
      <c r="M114" s="47">
        <v>810.45299999999997</v>
      </c>
      <c r="N114" s="47">
        <v>685.40000000000009</v>
      </c>
      <c r="O114" s="47">
        <v>5524.6939999999995</v>
      </c>
      <c r="P114" s="47">
        <v>2645.7140000000004</v>
      </c>
      <c r="Q114" s="47">
        <v>354.52000000000004</v>
      </c>
      <c r="R114" s="47">
        <v>0</v>
      </c>
      <c r="S114" s="2"/>
    </row>
    <row r="115" spans="1:24" s="54" customFormat="1" ht="10.5" customHeight="1">
      <c r="A115" s="10" t="s">
        <v>45</v>
      </c>
      <c r="B115" s="78">
        <v>35801.174999999996</v>
      </c>
      <c r="C115" s="47">
        <v>12354.48</v>
      </c>
      <c r="D115" s="47">
        <v>77.930000000000007</v>
      </c>
      <c r="E115" s="47">
        <v>1166.6099999999999</v>
      </c>
      <c r="F115" s="47">
        <v>8374.6219999999994</v>
      </c>
      <c r="G115" s="47">
        <v>114.46</v>
      </c>
      <c r="H115" s="47">
        <v>2289.7199999999998</v>
      </c>
      <c r="I115" s="47">
        <v>39.793999999999997</v>
      </c>
      <c r="J115" s="47">
        <v>21.930999999999997</v>
      </c>
      <c r="K115" s="47">
        <v>1509.0890000000002</v>
      </c>
      <c r="L115" s="47">
        <v>11.702</v>
      </c>
      <c r="M115" s="47">
        <v>769.65599999999995</v>
      </c>
      <c r="N115" s="47">
        <v>657.22500000000002</v>
      </c>
      <c r="O115" s="47">
        <v>5677.0859999999993</v>
      </c>
      <c r="P115" s="47">
        <v>2409.09</v>
      </c>
      <c r="Q115" s="47">
        <v>327.78</v>
      </c>
      <c r="R115" s="47">
        <v>0</v>
      </c>
      <c r="S115" s="58"/>
    </row>
    <row r="116" spans="1:24" s="54" customFormat="1" ht="10.5" customHeight="1">
      <c r="A116" s="10" t="s">
        <v>46</v>
      </c>
      <c r="B116" s="78">
        <v>36798.106</v>
      </c>
      <c r="C116" s="47">
        <v>12523.968000000001</v>
      </c>
      <c r="D116" s="47">
        <v>76.49799999999999</v>
      </c>
      <c r="E116" s="47">
        <v>1443.2220000000002</v>
      </c>
      <c r="F116" s="47">
        <v>8636.4809999999998</v>
      </c>
      <c r="G116" s="47">
        <v>92.396999999999991</v>
      </c>
      <c r="H116" s="47">
        <v>2328.52</v>
      </c>
      <c r="I116" s="47">
        <v>43.759</v>
      </c>
      <c r="J116" s="47">
        <v>21.635000000000002</v>
      </c>
      <c r="K116" s="47">
        <v>1584.9559999999999</v>
      </c>
      <c r="L116" s="47">
        <v>17.081</v>
      </c>
      <c r="M116" s="47">
        <v>752.06900000000007</v>
      </c>
      <c r="N116" s="47">
        <v>754.83499999999992</v>
      </c>
      <c r="O116" s="47">
        <v>5572.5580000000009</v>
      </c>
      <c r="P116" s="47">
        <v>2640.5320000000002</v>
      </c>
      <c r="Q116" s="47">
        <v>309.59499999999997</v>
      </c>
      <c r="R116" s="47">
        <v>0</v>
      </c>
      <c r="S116" s="58"/>
    </row>
    <row r="117" spans="1:24" s="5" customFormat="1" ht="10.5" customHeight="1">
      <c r="A117" s="10" t="s">
        <v>47</v>
      </c>
      <c r="B117" s="78">
        <v>34008.908000000003</v>
      </c>
      <c r="C117" s="47">
        <v>12229.009999999998</v>
      </c>
      <c r="D117" s="47">
        <v>79.304999999999993</v>
      </c>
      <c r="E117" s="47">
        <v>1306.2340000000002</v>
      </c>
      <c r="F117" s="47">
        <v>7956.8189999999986</v>
      </c>
      <c r="G117" s="47">
        <v>90.61</v>
      </c>
      <c r="H117" s="47">
        <v>1772.1189999999999</v>
      </c>
      <c r="I117" s="47">
        <v>59.222000000000001</v>
      </c>
      <c r="J117" s="47">
        <v>21.815999999999999</v>
      </c>
      <c r="K117" s="47">
        <v>1500.4850000000001</v>
      </c>
      <c r="L117" s="47">
        <v>32.786999999999999</v>
      </c>
      <c r="M117" s="47">
        <v>780.2410000000001</v>
      </c>
      <c r="N117" s="47">
        <v>658.76</v>
      </c>
      <c r="O117" s="47">
        <v>4795.29</v>
      </c>
      <c r="P117" s="47">
        <v>2405.7559999999999</v>
      </c>
      <c r="Q117" s="47">
        <v>320.45499999999998</v>
      </c>
      <c r="R117" s="47">
        <v>0</v>
      </c>
      <c r="S117" s="58"/>
      <c r="T117" s="54"/>
      <c r="U117" s="54"/>
      <c r="V117" s="54"/>
      <c r="W117" s="54"/>
      <c r="X117" s="54"/>
    </row>
    <row r="118" spans="1:24" s="56" customFormat="1" ht="10.5" customHeight="1">
      <c r="A118" s="10" t="s">
        <v>48</v>
      </c>
      <c r="B118" s="82">
        <v>36203.555</v>
      </c>
      <c r="C118" s="48">
        <v>12567.281000000001</v>
      </c>
      <c r="D118" s="48">
        <v>82.460000000000008</v>
      </c>
      <c r="E118" s="48">
        <v>1162.184</v>
      </c>
      <c r="F118" s="48">
        <v>8293.4989999999998</v>
      </c>
      <c r="G118" s="48">
        <v>104.30000000000001</v>
      </c>
      <c r="H118" s="48">
        <v>2374.7719999999999</v>
      </c>
      <c r="I118" s="48">
        <v>56.718000000000004</v>
      </c>
      <c r="J118" s="48">
        <v>26.97</v>
      </c>
      <c r="K118" s="48">
        <v>1737.6109999999999</v>
      </c>
      <c r="L118" s="48">
        <v>34.967999999999996</v>
      </c>
      <c r="M118" s="48">
        <v>808.99600000000009</v>
      </c>
      <c r="N118" s="48">
        <v>784.98</v>
      </c>
      <c r="O118" s="48">
        <v>5492.4790000000003</v>
      </c>
      <c r="P118" s="48">
        <v>2327.0920000000001</v>
      </c>
      <c r="Q118" s="48">
        <v>349.24499999999995</v>
      </c>
      <c r="R118" s="48">
        <v>0</v>
      </c>
      <c r="S118" s="58"/>
      <c r="T118" s="55"/>
      <c r="U118" s="55"/>
      <c r="V118" s="55"/>
      <c r="W118" s="55"/>
      <c r="X118" s="55"/>
    </row>
    <row r="119" spans="1:24" s="49" customFormat="1" ht="10.5" customHeight="1">
      <c r="A119" s="10" t="s">
        <v>49</v>
      </c>
      <c r="B119" s="78">
        <v>37548.567999999999</v>
      </c>
      <c r="C119" s="47">
        <v>13229.07</v>
      </c>
      <c r="D119" s="47">
        <v>72.204999999999998</v>
      </c>
      <c r="E119" s="47">
        <v>983.88599999999997</v>
      </c>
      <c r="F119" s="47">
        <v>8640.1229999999996</v>
      </c>
      <c r="G119" s="47">
        <v>133.98999999999998</v>
      </c>
      <c r="H119" s="47">
        <v>2512.14</v>
      </c>
      <c r="I119" s="47">
        <v>62.001999999999995</v>
      </c>
      <c r="J119" s="47">
        <v>20.052000000000003</v>
      </c>
      <c r="K119" s="47">
        <v>1575.6560000000002</v>
      </c>
      <c r="L119" s="47">
        <v>30.988</v>
      </c>
      <c r="M119" s="47">
        <v>689.2940000000001</v>
      </c>
      <c r="N119" s="47">
        <v>801.58000000000015</v>
      </c>
      <c r="O119" s="47">
        <v>6002.5489999999991</v>
      </c>
      <c r="P119" s="48">
        <v>2457.9880000000003</v>
      </c>
      <c r="Q119" s="48">
        <v>337.04500000000002</v>
      </c>
      <c r="R119" s="47">
        <v>0</v>
      </c>
      <c r="S119" s="58"/>
    </row>
    <row r="120" spans="1:24" ht="24" customHeight="1">
      <c r="A120" s="879" t="s">
        <v>55</v>
      </c>
      <c r="B120" s="879"/>
      <c r="C120" s="879"/>
      <c r="D120" s="879"/>
      <c r="E120" s="879"/>
      <c r="F120" s="879"/>
      <c r="G120" s="879"/>
      <c r="H120" s="879"/>
      <c r="I120" s="879"/>
      <c r="J120" s="879"/>
      <c r="K120" s="879"/>
      <c r="L120" s="879"/>
      <c r="M120" s="879"/>
      <c r="N120" s="879"/>
      <c r="O120" s="879"/>
      <c r="P120" s="879"/>
      <c r="Q120" s="879"/>
      <c r="R120" s="879"/>
    </row>
    <row r="121" spans="1:24" s="74" customFormat="1" ht="11.25" customHeight="1">
      <c r="A121" s="10" t="s">
        <v>112</v>
      </c>
      <c r="B121" s="78">
        <v>24708.888999999999</v>
      </c>
      <c r="C121" s="47">
        <v>11858.100000000002</v>
      </c>
      <c r="D121" s="47">
        <v>2.6710000000000003</v>
      </c>
      <c r="E121" s="47">
        <v>643.76499999999987</v>
      </c>
      <c r="F121" s="47">
        <v>3544.7200000000003</v>
      </c>
      <c r="G121" s="47">
        <v>241.81</v>
      </c>
      <c r="H121" s="47">
        <v>1783.57</v>
      </c>
      <c r="I121" s="47">
        <v>124.9</v>
      </c>
      <c r="J121" s="47">
        <v>4.58</v>
      </c>
      <c r="K121" s="47">
        <v>1154.5500000000002</v>
      </c>
      <c r="L121" s="47">
        <v>53.480000000000004</v>
      </c>
      <c r="M121" s="47">
        <v>96.944000000000003</v>
      </c>
      <c r="N121" s="47">
        <v>261.37</v>
      </c>
      <c r="O121" s="47">
        <v>4663.0199999999995</v>
      </c>
      <c r="P121" s="47">
        <v>163.82599999999999</v>
      </c>
      <c r="Q121" s="47">
        <v>83.245000000000005</v>
      </c>
      <c r="R121" s="47">
        <v>28.337999999999997</v>
      </c>
    </row>
    <row r="122" spans="1:24" s="74" customFormat="1" ht="11.25" customHeight="1">
      <c r="A122" s="10" t="s">
        <v>111</v>
      </c>
      <c r="B122" s="78">
        <v>23168.807000000001</v>
      </c>
      <c r="C122" s="47">
        <v>9497.73</v>
      </c>
      <c r="D122" s="47">
        <v>1.9630000000000001</v>
      </c>
      <c r="E122" s="47">
        <v>551.13300000000004</v>
      </c>
      <c r="F122" s="47">
        <v>4226.991</v>
      </c>
      <c r="G122" s="47">
        <v>231.5</v>
      </c>
      <c r="H122" s="47">
        <v>2014.2939999999999</v>
      </c>
      <c r="I122" s="47">
        <v>161.80000000000001</v>
      </c>
      <c r="J122" s="47">
        <v>4.7170000000000005</v>
      </c>
      <c r="K122" s="47">
        <v>366.84000000000003</v>
      </c>
      <c r="L122" s="47">
        <v>67.75</v>
      </c>
      <c r="M122" s="47">
        <v>102.55499999999999</v>
      </c>
      <c r="N122" s="47">
        <v>204.93</v>
      </c>
      <c r="O122" s="47">
        <v>5366.35</v>
      </c>
      <c r="P122" s="47">
        <v>207.96999999999997</v>
      </c>
      <c r="Q122" s="47">
        <v>134.82</v>
      </c>
      <c r="R122" s="47">
        <v>27.464000000000002</v>
      </c>
    </row>
    <row r="123" spans="1:24" s="74" customFormat="1" ht="11.25" customHeight="1">
      <c r="A123" s="10" t="s">
        <v>110</v>
      </c>
      <c r="B123" s="78">
        <v>17136.008000000002</v>
      </c>
      <c r="C123" s="47">
        <v>8390.6200000000008</v>
      </c>
      <c r="D123" s="47">
        <v>0.72</v>
      </c>
      <c r="E123" s="47">
        <v>487.05</v>
      </c>
      <c r="F123" s="47">
        <v>1693.77</v>
      </c>
      <c r="G123" s="47">
        <v>143.92999999999998</v>
      </c>
      <c r="H123" s="47">
        <v>1349.1</v>
      </c>
      <c r="I123" s="47">
        <v>249.17000000000002</v>
      </c>
      <c r="J123" s="47">
        <v>3.6659999999999999</v>
      </c>
      <c r="K123" s="47">
        <v>396.46000000000004</v>
      </c>
      <c r="L123" s="47">
        <v>38.594999999999999</v>
      </c>
      <c r="M123" s="47">
        <v>68.554999999999993</v>
      </c>
      <c r="N123" s="47">
        <v>75.550000000000011</v>
      </c>
      <c r="O123" s="47">
        <v>4035.37</v>
      </c>
      <c r="P123" s="47">
        <v>128.77000000000001</v>
      </c>
      <c r="Q123" s="47">
        <v>45.78</v>
      </c>
      <c r="R123" s="47">
        <v>28.902000000000001</v>
      </c>
    </row>
    <row r="124" spans="1:24" s="74" customFormat="1" ht="11.25" customHeight="1">
      <c r="A124" s="10" t="s">
        <v>109</v>
      </c>
      <c r="B124" s="78">
        <v>27563.606000000003</v>
      </c>
      <c r="C124" s="47">
        <v>12242.005000000001</v>
      </c>
      <c r="D124" s="47">
        <v>0.81299999999999994</v>
      </c>
      <c r="E124" s="47">
        <v>703.82800000000009</v>
      </c>
      <c r="F124" s="47">
        <v>5003.4369999999999</v>
      </c>
      <c r="G124" s="47">
        <v>176.54</v>
      </c>
      <c r="H124" s="47">
        <v>1091.54</v>
      </c>
      <c r="I124" s="47">
        <v>259.13</v>
      </c>
      <c r="J124" s="47">
        <v>4.8170000000000011</v>
      </c>
      <c r="K124" s="47">
        <v>1598.1</v>
      </c>
      <c r="L124" s="47">
        <v>71.619</v>
      </c>
      <c r="M124" s="47">
        <v>95.426999999999992</v>
      </c>
      <c r="N124" s="47">
        <v>365.95</v>
      </c>
      <c r="O124" s="47">
        <v>5703.28</v>
      </c>
      <c r="P124" s="47">
        <v>99.1</v>
      </c>
      <c r="Q124" s="47">
        <v>118.628</v>
      </c>
      <c r="R124" s="47">
        <v>29.391999999999999</v>
      </c>
    </row>
    <row r="125" spans="1:24" s="74" customFormat="1" ht="11.25" customHeight="1">
      <c r="A125" s="10" t="s">
        <v>108</v>
      </c>
      <c r="B125" s="78">
        <v>27322.115999999998</v>
      </c>
      <c r="C125" s="47">
        <v>12339</v>
      </c>
      <c r="D125" s="47">
        <v>2.1520000000000001</v>
      </c>
      <c r="E125" s="47">
        <v>554.48</v>
      </c>
      <c r="F125" s="47">
        <v>4754.7699999999995</v>
      </c>
      <c r="G125" s="47">
        <v>224.78000000000003</v>
      </c>
      <c r="H125" s="47">
        <v>1583.16</v>
      </c>
      <c r="I125" s="47">
        <v>254.67</v>
      </c>
      <c r="J125" s="47">
        <v>3.3759999999999999</v>
      </c>
      <c r="K125" s="47">
        <v>1534.5500000000002</v>
      </c>
      <c r="L125" s="47">
        <v>91.52000000000001</v>
      </c>
      <c r="M125" s="47">
        <v>45.529999999999994</v>
      </c>
      <c r="N125" s="47">
        <v>398.64</v>
      </c>
      <c r="O125" s="47">
        <v>5297.75</v>
      </c>
      <c r="P125" s="47">
        <v>109.28</v>
      </c>
      <c r="Q125" s="47">
        <v>90.182000000000002</v>
      </c>
      <c r="R125" s="47">
        <v>38.276000000000003</v>
      </c>
    </row>
    <row r="126" spans="1:24" s="74" customFormat="1" ht="11.25" customHeight="1">
      <c r="A126" s="10" t="s">
        <v>107</v>
      </c>
      <c r="B126" s="78">
        <v>22655.370999999999</v>
      </c>
      <c r="C126" s="47">
        <v>8879.1</v>
      </c>
      <c r="D126" s="47">
        <v>0.83000000000000007</v>
      </c>
      <c r="E126" s="47">
        <v>657.72</v>
      </c>
      <c r="F126" s="47">
        <v>5192.41</v>
      </c>
      <c r="G126" s="47">
        <v>222.53</v>
      </c>
      <c r="H126" s="47">
        <v>906.59</v>
      </c>
      <c r="I126" s="47">
        <v>316.84999999999997</v>
      </c>
      <c r="J126" s="47">
        <v>3.0169999999999999</v>
      </c>
      <c r="K126" s="47">
        <v>1268.83</v>
      </c>
      <c r="L126" s="47">
        <v>69.680000000000007</v>
      </c>
      <c r="M126" s="47">
        <v>36.619999999999997</v>
      </c>
      <c r="N126" s="47">
        <v>291.18</v>
      </c>
      <c r="O126" s="47">
        <v>4516.3999999999996</v>
      </c>
      <c r="P126" s="47">
        <v>197.55</v>
      </c>
      <c r="Q126" s="47">
        <v>66.83</v>
      </c>
      <c r="R126" s="47">
        <v>29.233999999999998</v>
      </c>
    </row>
    <row r="127" spans="1:24" s="74" customFormat="1" ht="11.25" customHeight="1">
      <c r="A127" s="10" t="s">
        <v>106</v>
      </c>
      <c r="B127" s="78">
        <v>24294.17</v>
      </c>
      <c r="C127" s="47">
        <v>10986.150000000001</v>
      </c>
      <c r="D127" s="47">
        <v>2.2599999999999998</v>
      </c>
      <c r="E127" s="47">
        <v>907.61</v>
      </c>
      <c r="F127" s="47">
        <v>4330.5</v>
      </c>
      <c r="G127" s="47">
        <v>239.43000000000004</v>
      </c>
      <c r="H127" s="47">
        <v>923.29499999999996</v>
      </c>
      <c r="I127" s="47">
        <v>205.03200000000001</v>
      </c>
      <c r="J127" s="47">
        <v>2.8400000000000003</v>
      </c>
      <c r="K127" s="47">
        <v>1215.8</v>
      </c>
      <c r="L127" s="47">
        <v>65.353000000000009</v>
      </c>
      <c r="M127" s="47">
        <v>28.990000000000002</v>
      </c>
      <c r="N127" s="47">
        <v>152.72999999999999</v>
      </c>
      <c r="O127" s="47">
        <v>4896.2299999999996</v>
      </c>
      <c r="P127" s="47">
        <v>188.48000000000002</v>
      </c>
      <c r="Q127" s="47">
        <v>114.28999999999999</v>
      </c>
      <c r="R127" s="47">
        <v>35.180000000000007</v>
      </c>
    </row>
    <row r="128" spans="1:24" s="74" customFormat="1" ht="11.25" customHeight="1">
      <c r="A128" s="10" t="s">
        <v>105</v>
      </c>
      <c r="B128" s="78">
        <v>32256.552</v>
      </c>
      <c r="C128" s="47">
        <v>13628.5</v>
      </c>
      <c r="D128" s="47">
        <v>4.13</v>
      </c>
      <c r="E128" s="47">
        <v>823.6</v>
      </c>
      <c r="F128" s="47">
        <v>7065.7</v>
      </c>
      <c r="G128" s="47">
        <v>293.95</v>
      </c>
      <c r="H128" s="47">
        <v>1267.6500000000001</v>
      </c>
      <c r="I128" s="47">
        <v>240.6</v>
      </c>
      <c r="J128" s="47">
        <v>2.5819999999999999</v>
      </c>
      <c r="K128" s="47">
        <v>1718.3600000000001</v>
      </c>
      <c r="L128" s="47">
        <v>84.51</v>
      </c>
      <c r="M128" s="47">
        <v>67.63</v>
      </c>
      <c r="N128" s="47">
        <v>440.8</v>
      </c>
      <c r="O128" s="47">
        <v>6212.94</v>
      </c>
      <c r="P128" s="47">
        <v>232.44</v>
      </c>
      <c r="Q128" s="47">
        <v>121.11000000000001</v>
      </c>
      <c r="R128" s="47">
        <v>52.050000000000004</v>
      </c>
    </row>
    <row r="129" spans="1:19" ht="12" customHeight="1">
      <c r="A129" s="10" t="s">
        <v>104</v>
      </c>
      <c r="B129" s="76">
        <v>29949.264999999999</v>
      </c>
      <c r="C129" s="9">
        <v>12352.1</v>
      </c>
      <c r="D129" s="9">
        <v>7.080000000000001</v>
      </c>
      <c r="E129" s="9">
        <v>922.42</v>
      </c>
      <c r="F129" s="9">
        <v>6363.3</v>
      </c>
      <c r="G129" s="9">
        <v>248.46000000000004</v>
      </c>
      <c r="H129" s="9">
        <v>1190.6500000000001</v>
      </c>
      <c r="I129" s="9">
        <v>264.2</v>
      </c>
      <c r="J129" s="9">
        <v>3.625</v>
      </c>
      <c r="K129" s="9">
        <v>1081.2</v>
      </c>
      <c r="L129" s="9">
        <v>52.88</v>
      </c>
      <c r="M129" s="9">
        <v>89.160000000000011</v>
      </c>
      <c r="N129" s="9">
        <v>205.79</v>
      </c>
      <c r="O129" s="9">
        <v>6647.38</v>
      </c>
      <c r="P129" s="9">
        <v>296.7</v>
      </c>
      <c r="Q129" s="9">
        <v>183.38</v>
      </c>
      <c r="R129" s="9">
        <v>40.94</v>
      </c>
      <c r="S129" s="10"/>
    </row>
    <row r="130" spans="1:19" ht="12" customHeight="1">
      <c r="A130" s="10" t="s">
        <v>103</v>
      </c>
      <c r="B130" s="76">
        <v>31891.438000000002</v>
      </c>
      <c r="C130" s="9">
        <v>13017.228000000001</v>
      </c>
      <c r="D130" s="9">
        <v>5.9</v>
      </c>
      <c r="E130" s="9">
        <v>704.18799999999999</v>
      </c>
      <c r="F130" s="9">
        <v>7165</v>
      </c>
      <c r="G130" s="9">
        <v>241.672</v>
      </c>
      <c r="H130" s="9">
        <v>695.02499999999998</v>
      </c>
      <c r="I130" s="9">
        <v>183.4</v>
      </c>
      <c r="J130" s="9">
        <v>5.0599999999999996</v>
      </c>
      <c r="K130" s="9">
        <v>1628.33</v>
      </c>
      <c r="L130" s="9">
        <v>55.075000000000003</v>
      </c>
      <c r="M130" s="9">
        <v>123.02</v>
      </c>
      <c r="N130" s="9">
        <v>387.4</v>
      </c>
      <c r="O130" s="9">
        <v>7131.68</v>
      </c>
      <c r="P130" s="9">
        <v>298.60000000000002</v>
      </c>
      <c r="Q130" s="9">
        <v>204.88199999999998</v>
      </c>
      <c r="R130" s="9">
        <v>44.978000000000009</v>
      </c>
      <c r="S130" s="10"/>
    </row>
    <row r="131" spans="1:19" s="32" customFormat="1" ht="12" customHeight="1">
      <c r="A131" s="10" t="s">
        <v>102</v>
      </c>
      <c r="B131" s="76">
        <v>25626.302</v>
      </c>
      <c r="C131" s="9">
        <v>10487.75</v>
      </c>
      <c r="D131" s="9">
        <v>7.870000000000001</v>
      </c>
      <c r="E131" s="9">
        <v>1072.4899999999998</v>
      </c>
      <c r="F131" s="9">
        <v>4413.04</v>
      </c>
      <c r="G131" s="9">
        <v>221.66</v>
      </c>
      <c r="H131" s="9">
        <v>642.41499999999996</v>
      </c>
      <c r="I131" s="9">
        <v>266.45000000000005</v>
      </c>
      <c r="J131" s="9">
        <v>5.0149999999999997</v>
      </c>
      <c r="K131" s="9">
        <v>1085.1019999999999</v>
      </c>
      <c r="L131" s="9">
        <v>97.279999999999987</v>
      </c>
      <c r="M131" s="9">
        <v>115.24999999999999</v>
      </c>
      <c r="N131" s="9">
        <v>418.08</v>
      </c>
      <c r="O131" s="9">
        <v>6175.21</v>
      </c>
      <c r="P131" s="9">
        <v>361.6</v>
      </c>
      <c r="Q131" s="9">
        <v>220.15</v>
      </c>
      <c r="R131" s="9">
        <v>36.94</v>
      </c>
      <c r="S131" s="10"/>
    </row>
    <row r="132" spans="1:19" ht="12" customHeight="1">
      <c r="A132" s="10" t="s">
        <v>101</v>
      </c>
      <c r="B132" s="76">
        <v>35646.239999999998</v>
      </c>
      <c r="C132" s="9">
        <v>15545.720000000001</v>
      </c>
      <c r="D132" s="9">
        <v>8.5</v>
      </c>
      <c r="E132" s="9">
        <v>590.08000000000004</v>
      </c>
      <c r="F132" s="9">
        <v>7695.6100000000006</v>
      </c>
      <c r="G132" s="9">
        <v>283.38799999999998</v>
      </c>
      <c r="H132" s="9">
        <v>1495.212</v>
      </c>
      <c r="I132" s="9">
        <v>143.64999999999998</v>
      </c>
      <c r="J132" s="9">
        <v>10.050000000000001</v>
      </c>
      <c r="K132" s="9">
        <v>1145.55</v>
      </c>
      <c r="L132" s="9">
        <v>79.009999999999991</v>
      </c>
      <c r="M132" s="9">
        <v>161.35999999999999</v>
      </c>
      <c r="N132" s="9">
        <v>530.75</v>
      </c>
      <c r="O132" s="9">
        <v>7414.4699999999993</v>
      </c>
      <c r="P132" s="9">
        <v>237.38000000000002</v>
      </c>
      <c r="Q132" s="9">
        <v>279.92500000000001</v>
      </c>
      <c r="R132" s="9">
        <v>25.585000000000001</v>
      </c>
      <c r="S132" s="10"/>
    </row>
    <row r="133" spans="1:19" ht="12" customHeight="1">
      <c r="A133" s="10" t="s">
        <v>100</v>
      </c>
      <c r="B133" s="76">
        <v>34568.46</v>
      </c>
      <c r="C133" s="9">
        <v>13629.4</v>
      </c>
      <c r="D133" s="9">
        <v>12.254999999999999</v>
      </c>
      <c r="E133" s="9">
        <v>1427.88</v>
      </c>
      <c r="F133" s="9">
        <v>6596.5</v>
      </c>
      <c r="G133" s="9">
        <v>353.61</v>
      </c>
      <c r="H133" s="9">
        <v>1385.79</v>
      </c>
      <c r="I133" s="9">
        <v>215.1</v>
      </c>
      <c r="J133" s="9">
        <v>13.860000000000001</v>
      </c>
      <c r="K133" s="9">
        <v>1413.75</v>
      </c>
      <c r="L133" s="9">
        <v>71.923000000000002</v>
      </c>
      <c r="M133" s="9">
        <v>271.54000000000002</v>
      </c>
      <c r="N133" s="9">
        <v>664.83</v>
      </c>
      <c r="O133" s="9">
        <v>7699.32</v>
      </c>
      <c r="P133" s="9">
        <v>486.71999999999997</v>
      </c>
      <c r="Q133" s="9">
        <v>296.935</v>
      </c>
      <c r="R133" s="9">
        <v>29.047000000000001</v>
      </c>
      <c r="S133" s="10"/>
    </row>
    <row r="134" spans="1:19" ht="12" customHeight="1">
      <c r="A134" s="10" t="s">
        <v>99</v>
      </c>
      <c r="B134" s="76">
        <v>41344.130000000005</v>
      </c>
      <c r="C134" s="9">
        <v>18051.900000000001</v>
      </c>
      <c r="D134" s="9">
        <v>50.02</v>
      </c>
      <c r="E134" s="9">
        <v>831.34500000000003</v>
      </c>
      <c r="F134" s="9">
        <v>9184.74</v>
      </c>
      <c r="G134" s="9">
        <v>230.60300000000001</v>
      </c>
      <c r="H134" s="9">
        <v>1321.4</v>
      </c>
      <c r="I134" s="9">
        <v>168.357</v>
      </c>
      <c r="J134" s="9">
        <v>14.780000000000001</v>
      </c>
      <c r="K134" s="9">
        <v>2252.56</v>
      </c>
      <c r="L134" s="9">
        <v>56.2</v>
      </c>
      <c r="M134" s="9">
        <v>264.70999999999998</v>
      </c>
      <c r="N134" s="9">
        <v>698.07</v>
      </c>
      <c r="O134" s="9">
        <v>7243.8600000000006</v>
      </c>
      <c r="P134" s="9">
        <v>607.78</v>
      </c>
      <c r="Q134" s="9">
        <v>342.76499999999999</v>
      </c>
      <c r="R134" s="9">
        <v>25.04</v>
      </c>
      <c r="S134" s="10"/>
    </row>
    <row r="135" spans="1:19" ht="12" customHeight="1">
      <c r="A135" s="10" t="s">
        <v>98</v>
      </c>
      <c r="B135" s="76">
        <v>41661.945</v>
      </c>
      <c r="C135" s="9">
        <v>18074.900000000001</v>
      </c>
      <c r="D135" s="9">
        <v>50.830000000000005</v>
      </c>
      <c r="E135" s="9">
        <v>992.09999999999991</v>
      </c>
      <c r="F135" s="9">
        <v>8960.94</v>
      </c>
      <c r="G135" s="9">
        <v>341.98</v>
      </c>
      <c r="H135" s="9">
        <v>1333.5</v>
      </c>
      <c r="I135" s="9">
        <v>222.86799999999997</v>
      </c>
      <c r="J135" s="9">
        <v>23.962000000000003</v>
      </c>
      <c r="K135" s="9">
        <v>1838.56</v>
      </c>
      <c r="L135" s="9">
        <v>94.988</v>
      </c>
      <c r="M135" s="9">
        <v>393.685</v>
      </c>
      <c r="N135" s="9">
        <v>802.01</v>
      </c>
      <c r="O135" s="9">
        <v>7497.3239999999996</v>
      </c>
      <c r="P135" s="9">
        <v>626.14800000000002</v>
      </c>
      <c r="Q135" s="9">
        <v>354.25</v>
      </c>
      <c r="R135" s="9">
        <v>53.900000000000006</v>
      </c>
      <c r="S135" s="10"/>
    </row>
    <row r="136" spans="1:19" ht="12" customHeight="1">
      <c r="A136" s="10" t="s">
        <v>97</v>
      </c>
      <c r="B136" s="76">
        <v>44589.100000000006</v>
      </c>
      <c r="C136" s="9">
        <v>19453.5</v>
      </c>
      <c r="D136" s="9">
        <v>55.349999999999994</v>
      </c>
      <c r="E136" s="9">
        <v>1048.47</v>
      </c>
      <c r="F136" s="9">
        <v>9441.02</v>
      </c>
      <c r="G136" s="9">
        <v>256.52</v>
      </c>
      <c r="H136" s="9">
        <v>1387.85</v>
      </c>
      <c r="I136" s="9">
        <v>200.51600000000002</v>
      </c>
      <c r="J136" s="9">
        <v>32.716999999999999</v>
      </c>
      <c r="K136" s="9">
        <v>2454.4</v>
      </c>
      <c r="L136" s="9">
        <v>63.169999999999995</v>
      </c>
      <c r="M136" s="9">
        <v>401.505</v>
      </c>
      <c r="N136" s="9">
        <v>794.72</v>
      </c>
      <c r="O136" s="9">
        <v>8149.3639999999996</v>
      </c>
      <c r="P136" s="9">
        <v>438.69799999999998</v>
      </c>
      <c r="Q136" s="9">
        <v>367.79</v>
      </c>
      <c r="R136" s="9">
        <v>43.51</v>
      </c>
      <c r="S136" s="10"/>
    </row>
    <row r="137" spans="1:19" ht="12" customHeight="1">
      <c r="A137" s="10" t="s">
        <v>96</v>
      </c>
      <c r="B137" s="76">
        <v>38286.474999999999</v>
      </c>
      <c r="C137" s="9">
        <v>16190.199999999999</v>
      </c>
      <c r="D137" s="9">
        <v>105.7</v>
      </c>
      <c r="E137" s="9">
        <v>748</v>
      </c>
      <c r="F137" s="9">
        <v>7765.2</v>
      </c>
      <c r="G137" s="9">
        <v>234.22</v>
      </c>
      <c r="H137" s="9">
        <v>1335.4259999999999</v>
      </c>
      <c r="I137" s="9">
        <v>129.28200000000001</v>
      </c>
      <c r="J137" s="9">
        <v>27.934999999999999</v>
      </c>
      <c r="K137" s="9">
        <v>2160.2800000000002</v>
      </c>
      <c r="L137" s="9">
        <v>27.003</v>
      </c>
      <c r="M137" s="9">
        <v>256.73500000000001</v>
      </c>
      <c r="N137" s="9">
        <v>462.88999999999993</v>
      </c>
      <c r="O137" s="9">
        <v>7805.3339999999998</v>
      </c>
      <c r="P137" s="9">
        <v>598.26</v>
      </c>
      <c r="Q137" s="9">
        <v>402.28</v>
      </c>
      <c r="R137" s="9">
        <v>37.730000000000004</v>
      </c>
      <c r="S137" s="10"/>
    </row>
    <row r="138" spans="1:19" ht="12" customHeight="1">
      <c r="A138" s="10" t="s">
        <v>95</v>
      </c>
      <c r="B138" s="76">
        <v>32311.01</v>
      </c>
      <c r="C138" s="9">
        <v>14081.949999999999</v>
      </c>
      <c r="D138" s="9">
        <v>61.324999999999996</v>
      </c>
      <c r="E138" s="9">
        <v>504.16999999999996</v>
      </c>
      <c r="F138" s="9">
        <v>6591.02</v>
      </c>
      <c r="G138" s="9">
        <v>194.83000000000004</v>
      </c>
      <c r="H138" s="9">
        <v>1103.51</v>
      </c>
      <c r="I138" s="9">
        <v>112.855</v>
      </c>
      <c r="J138" s="9">
        <v>14.950000000000001</v>
      </c>
      <c r="K138" s="9">
        <v>1722.73</v>
      </c>
      <c r="L138" s="9">
        <v>54.24499999999999</v>
      </c>
      <c r="M138" s="9">
        <v>217.625</v>
      </c>
      <c r="N138" s="9">
        <v>281.5</v>
      </c>
      <c r="O138" s="9">
        <v>6738.26</v>
      </c>
      <c r="P138" s="9">
        <v>426.25000000000006</v>
      </c>
      <c r="Q138" s="9">
        <v>192.08500000000001</v>
      </c>
      <c r="R138" s="9">
        <v>13.705000000000002</v>
      </c>
      <c r="S138" s="10"/>
    </row>
    <row r="139" spans="1:19" s="74" customFormat="1" ht="11.25" customHeight="1">
      <c r="A139" s="10" t="s">
        <v>94</v>
      </c>
      <c r="B139" s="78">
        <v>37479.39</v>
      </c>
      <c r="C139" s="47">
        <v>14504.61</v>
      </c>
      <c r="D139" s="47">
        <v>113.60000000000001</v>
      </c>
      <c r="E139" s="47">
        <v>1063.2</v>
      </c>
      <c r="F139" s="47">
        <v>8034.8899999999994</v>
      </c>
      <c r="G139" s="47">
        <v>161.90099999999998</v>
      </c>
      <c r="H139" s="47">
        <v>1479.519</v>
      </c>
      <c r="I139" s="47">
        <v>186.82500000000002</v>
      </c>
      <c r="J139" s="47">
        <v>25.631</v>
      </c>
      <c r="K139" s="47">
        <v>1907.0900000000001</v>
      </c>
      <c r="L139" s="47">
        <v>62.064</v>
      </c>
      <c r="M139" s="47">
        <v>451.70000000000005</v>
      </c>
      <c r="N139" s="47">
        <v>379.96999999999997</v>
      </c>
      <c r="O139" s="47">
        <v>8322.5400000000009</v>
      </c>
      <c r="P139" s="47">
        <v>450.58000000000004</v>
      </c>
      <c r="Q139" s="47">
        <v>308.05</v>
      </c>
      <c r="R139" s="47">
        <v>27.22</v>
      </c>
    </row>
    <row r="140" spans="1:19" s="74" customFormat="1" ht="11.25" customHeight="1">
      <c r="A140" s="10" t="s">
        <v>93</v>
      </c>
      <c r="B140" s="78">
        <v>27282.57</v>
      </c>
      <c r="C140" s="47">
        <v>13896.61</v>
      </c>
      <c r="D140" s="47">
        <v>14.649999999999999</v>
      </c>
      <c r="E140" s="47">
        <v>741.5</v>
      </c>
      <c r="F140" s="47">
        <v>4050.7</v>
      </c>
      <c r="G140" s="47">
        <v>246.75</v>
      </c>
      <c r="H140" s="47">
        <v>931.6</v>
      </c>
      <c r="I140" s="47">
        <v>161.70000000000002</v>
      </c>
      <c r="J140" s="47">
        <v>16.47</v>
      </c>
      <c r="K140" s="47">
        <v>1458.55</v>
      </c>
      <c r="L140" s="47">
        <v>143</v>
      </c>
      <c r="M140" s="47">
        <v>130.79999999999998</v>
      </c>
      <c r="N140" s="47">
        <v>117.47</v>
      </c>
      <c r="O140" s="47">
        <v>5071.99</v>
      </c>
      <c r="P140" s="47">
        <v>183.65</v>
      </c>
      <c r="Q140" s="47">
        <v>88.300000000000011</v>
      </c>
      <c r="R140" s="47">
        <v>28.83</v>
      </c>
    </row>
    <row r="141" spans="1:19" s="74" customFormat="1" ht="11.25" customHeight="1">
      <c r="A141" s="10" t="s">
        <v>92</v>
      </c>
      <c r="B141" s="78">
        <v>35338.199999999997</v>
      </c>
      <c r="C141" s="47">
        <v>16498.3</v>
      </c>
      <c r="D141" s="47">
        <v>82.85</v>
      </c>
      <c r="E141" s="47">
        <v>1163.2</v>
      </c>
      <c r="F141" s="47">
        <v>5191.8850000000002</v>
      </c>
      <c r="G141" s="47">
        <v>221.80500000000001</v>
      </c>
      <c r="H141" s="47">
        <v>1422.03</v>
      </c>
      <c r="I141" s="47">
        <v>173.1</v>
      </c>
      <c r="J141" s="47">
        <v>27.279999999999998</v>
      </c>
      <c r="K141" s="47">
        <v>1890.58</v>
      </c>
      <c r="L141" s="47">
        <v>65.545000000000002</v>
      </c>
      <c r="M141" s="47">
        <v>464.67</v>
      </c>
      <c r="N141" s="47">
        <v>148.5</v>
      </c>
      <c r="O141" s="47">
        <v>7259.53</v>
      </c>
      <c r="P141" s="47">
        <v>409.2</v>
      </c>
      <c r="Q141" s="47">
        <v>289.5</v>
      </c>
      <c r="R141" s="47">
        <v>30.224999999999994</v>
      </c>
    </row>
    <row r="142" spans="1:19" s="74" customFormat="1" ht="11.25" customHeight="1">
      <c r="A142" s="10" t="s">
        <v>91</v>
      </c>
      <c r="B142" s="78">
        <v>38562.500000000007</v>
      </c>
      <c r="C142" s="47">
        <v>16398.699999999997</v>
      </c>
      <c r="D142" s="47">
        <v>124.79999999999998</v>
      </c>
      <c r="E142" s="47">
        <v>1003.25</v>
      </c>
      <c r="F142" s="47">
        <v>7257.0999999999995</v>
      </c>
      <c r="G142" s="47">
        <v>119.18999999999998</v>
      </c>
      <c r="H142" s="47">
        <v>1332.6999999999998</v>
      </c>
      <c r="I142" s="47">
        <v>140.28</v>
      </c>
      <c r="J142" s="47">
        <v>24.099999999999998</v>
      </c>
      <c r="K142" s="47">
        <v>2125.6999999999998</v>
      </c>
      <c r="L142" s="47">
        <v>8.4300000000000015</v>
      </c>
      <c r="M142" s="47">
        <v>326.29999999999995</v>
      </c>
      <c r="N142" s="47">
        <v>188.5</v>
      </c>
      <c r="O142" s="47">
        <v>8638.7000000000007</v>
      </c>
      <c r="P142" s="47">
        <v>488.85</v>
      </c>
      <c r="Q142" s="47">
        <v>385.9</v>
      </c>
      <c r="R142" s="47">
        <v>0</v>
      </c>
    </row>
    <row r="143" spans="1:19" s="74" customFormat="1" ht="11.25" customHeight="1">
      <c r="A143" s="10" t="s">
        <v>90</v>
      </c>
      <c r="B143" s="78">
        <v>41284.491999999998</v>
      </c>
      <c r="C143" s="47">
        <v>16359.02</v>
      </c>
      <c r="D143" s="47">
        <v>144.625</v>
      </c>
      <c r="E143" s="47">
        <v>1076.6500000000001</v>
      </c>
      <c r="F143" s="47">
        <v>8195.3320000000003</v>
      </c>
      <c r="G143" s="47">
        <v>239.76500000000001</v>
      </c>
      <c r="H143" s="47">
        <v>1689.4</v>
      </c>
      <c r="I143" s="47">
        <v>123.9</v>
      </c>
      <c r="J143" s="47">
        <v>22.6</v>
      </c>
      <c r="K143" s="47">
        <v>2822.96</v>
      </c>
      <c r="L143" s="47">
        <v>11.18</v>
      </c>
      <c r="M143" s="47">
        <v>389.9</v>
      </c>
      <c r="N143" s="47">
        <v>166.9</v>
      </c>
      <c r="O143" s="47">
        <v>9129.92</v>
      </c>
      <c r="P143" s="47">
        <v>552.29999999999995</v>
      </c>
      <c r="Q143" s="47">
        <v>360.03999999999996</v>
      </c>
      <c r="R143" s="47">
        <v>0</v>
      </c>
    </row>
    <row r="144" spans="1:19" s="74" customFormat="1" ht="11.25" customHeight="1">
      <c r="A144" s="10" t="s">
        <v>89</v>
      </c>
      <c r="B144" s="78">
        <v>40433.417000000001</v>
      </c>
      <c r="C144" s="47">
        <v>15680.837000000001</v>
      </c>
      <c r="D144" s="47">
        <v>104.10199999999999</v>
      </c>
      <c r="E144" s="47">
        <v>1147.3</v>
      </c>
      <c r="F144" s="47">
        <v>8449.9599999999991</v>
      </c>
      <c r="G144" s="47">
        <v>230.50299999999999</v>
      </c>
      <c r="H144" s="47">
        <v>1764.4999999999998</v>
      </c>
      <c r="I144" s="47">
        <v>100.8</v>
      </c>
      <c r="J144" s="47">
        <v>23.18</v>
      </c>
      <c r="K144" s="47">
        <v>2051.7000000000003</v>
      </c>
      <c r="L144" s="47">
        <v>2.57</v>
      </c>
      <c r="M144" s="47">
        <v>472.65</v>
      </c>
      <c r="N144" s="47">
        <v>211</v>
      </c>
      <c r="O144" s="47">
        <v>9210.380000000001</v>
      </c>
      <c r="P144" s="47">
        <v>577.40499999999997</v>
      </c>
      <c r="Q144" s="47">
        <v>404.9</v>
      </c>
      <c r="R144" s="47">
        <v>1.63</v>
      </c>
    </row>
    <row r="145" spans="1:19" s="74" customFormat="1" ht="11.25" customHeight="1">
      <c r="A145" s="10" t="s">
        <v>88</v>
      </c>
      <c r="B145" s="78">
        <v>40665.952999999994</v>
      </c>
      <c r="C145" s="47">
        <v>15325.805</v>
      </c>
      <c r="D145" s="47">
        <v>115.8</v>
      </c>
      <c r="E145" s="47">
        <v>1008.6</v>
      </c>
      <c r="F145" s="47">
        <v>8962.6239999999998</v>
      </c>
      <c r="G145" s="47">
        <v>245.94000000000003</v>
      </c>
      <c r="H145" s="47">
        <v>1340.0400000000002</v>
      </c>
      <c r="I145" s="47">
        <v>136.4</v>
      </c>
      <c r="J145" s="47">
        <v>17.8</v>
      </c>
      <c r="K145" s="47">
        <v>2334.4830000000002</v>
      </c>
      <c r="L145" s="47">
        <v>27.74</v>
      </c>
      <c r="M145" s="47">
        <v>488.3</v>
      </c>
      <c r="N145" s="47">
        <v>169</v>
      </c>
      <c r="O145" s="47">
        <v>9519.2210000000014</v>
      </c>
      <c r="P145" s="47">
        <v>610.59999999999991</v>
      </c>
      <c r="Q145" s="47">
        <v>362.59999999999997</v>
      </c>
      <c r="R145" s="47">
        <v>1</v>
      </c>
    </row>
    <row r="146" spans="1:19" s="74" customFormat="1" ht="11.25" customHeight="1">
      <c r="A146" s="10" t="s">
        <v>87</v>
      </c>
      <c r="B146" s="78">
        <v>45604.862000000001</v>
      </c>
      <c r="C146" s="47">
        <v>18856.183999999997</v>
      </c>
      <c r="D146" s="47">
        <v>81.63000000000001</v>
      </c>
      <c r="E146" s="47">
        <v>1235.5</v>
      </c>
      <c r="F146" s="47">
        <v>8457.83</v>
      </c>
      <c r="G146" s="47">
        <v>328.5630000000001</v>
      </c>
      <c r="H146" s="47">
        <v>2210.5700000000002</v>
      </c>
      <c r="I146" s="47">
        <v>137.54</v>
      </c>
      <c r="J146" s="47">
        <v>23.97</v>
      </c>
      <c r="K146" s="47">
        <v>1981.9450000000002</v>
      </c>
      <c r="L146" s="47">
        <v>28.599</v>
      </c>
      <c r="M146" s="47">
        <v>574.54999999999995</v>
      </c>
      <c r="N146" s="47">
        <v>166.39999999999998</v>
      </c>
      <c r="O146" s="47">
        <v>10347.409</v>
      </c>
      <c r="P146" s="47">
        <v>834.50300000000004</v>
      </c>
      <c r="Q146" s="47">
        <v>339.00900000000007</v>
      </c>
      <c r="R146" s="47">
        <v>0.66</v>
      </c>
    </row>
    <row r="147" spans="1:19" ht="12" customHeight="1">
      <c r="A147" s="10" t="s">
        <v>86</v>
      </c>
      <c r="B147" s="76">
        <v>43814.824000000001</v>
      </c>
      <c r="C147" s="9">
        <v>17443.975000000002</v>
      </c>
      <c r="D147" s="9">
        <v>61</v>
      </c>
      <c r="E147" s="9">
        <v>1465.0219999999999</v>
      </c>
      <c r="F147" s="9">
        <v>8287.0720000000001</v>
      </c>
      <c r="G147" s="9">
        <v>352.97999999999996</v>
      </c>
      <c r="H147" s="9">
        <v>2170.2599999999998</v>
      </c>
      <c r="I147" s="9">
        <v>150.631</v>
      </c>
      <c r="J147" s="9">
        <v>18.23</v>
      </c>
      <c r="K147" s="9">
        <v>1712.4280000000001</v>
      </c>
      <c r="L147" s="9">
        <v>18.22</v>
      </c>
      <c r="M147" s="9">
        <v>425.2</v>
      </c>
      <c r="N147" s="9">
        <v>202</v>
      </c>
      <c r="O147" s="9">
        <v>10398.941000000001</v>
      </c>
      <c r="P147" s="9">
        <v>876.7</v>
      </c>
      <c r="Q147" s="9">
        <v>232.16499999999999</v>
      </c>
      <c r="R147" s="9">
        <v>0</v>
      </c>
      <c r="S147" s="10"/>
    </row>
    <row r="148" spans="1:19" s="74" customFormat="1" ht="11.25" customHeight="1">
      <c r="A148" s="10" t="s">
        <v>85</v>
      </c>
      <c r="B148" s="78">
        <v>53955.961999999992</v>
      </c>
      <c r="C148" s="47">
        <v>25796.197</v>
      </c>
      <c r="D148" s="47">
        <v>82.55</v>
      </c>
      <c r="E148" s="47">
        <v>1524.2</v>
      </c>
      <c r="F148" s="47">
        <v>8499.0859999999993</v>
      </c>
      <c r="G148" s="47">
        <v>398.21000000000009</v>
      </c>
      <c r="H148" s="47">
        <v>3025.4549999999999</v>
      </c>
      <c r="I148" s="47">
        <v>133.13500000000002</v>
      </c>
      <c r="J148" s="47">
        <v>23.7</v>
      </c>
      <c r="K148" s="47">
        <v>2177.4740000000002</v>
      </c>
      <c r="L148" s="47">
        <v>18.3</v>
      </c>
      <c r="M148" s="47">
        <v>758.47</v>
      </c>
      <c r="N148" s="47">
        <v>109.5</v>
      </c>
      <c r="O148" s="47">
        <v>9853.4789999999994</v>
      </c>
      <c r="P148" s="47">
        <v>1109.23</v>
      </c>
      <c r="Q148" s="47">
        <v>446.976</v>
      </c>
      <c r="R148" s="47">
        <v>0</v>
      </c>
    </row>
    <row r="149" spans="1:19" s="74" customFormat="1" ht="11.25" customHeight="1">
      <c r="A149" s="10" t="s">
        <v>84</v>
      </c>
      <c r="B149" s="78">
        <v>66557.561000000002</v>
      </c>
      <c r="C149" s="47">
        <v>28292.208999999999</v>
      </c>
      <c r="D149" s="47">
        <v>98.8</v>
      </c>
      <c r="E149" s="47">
        <v>1109.7280000000001</v>
      </c>
      <c r="F149" s="47">
        <v>13884.382</v>
      </c>
      <c r="G149" s="47">
        <v>259.798</v>
      </c>
      <c r="H149" s="47">
        <v>3715.5649999999996</v>
      </c>
      <c r="I149" s="47">
        <v>96.745000000000005</v>
      </c>
      <c r="J149" s="47">
        <v>22.439999999999998</v>
      </c>
      <c r="K149" s="47">
        <v>3164.3949999999995</v>
      </c>
      <c r="L149" s="47">
        <v>3.83</v>
      </c>
      <c r="M149" s="47">
        <v>595.3900000000001</v>
      </c>
      <c r="N149" s="47">
        <v>282.40000000000003</v>
      </c>
      <c r="O149" s="47">
        <v>13304.474</v>
      </c>
      <c r="P149" s="47">
        <v>1174.9999999999998</v>
      </c>
      <c r="Q149" s="47">
        <v>552.40499999999997</v>
      </c>
      <c r="R149" s="47">
        <v>0</v>
      </c>
    </row>
    <row r="150" spans="1:19" ht="12" customHeight="1">
      <c r="A150" s="10" t="s">
        <v>83</v>
      </c>
      <c r="B150" s="76">
        <v>60064.281999999999</v>
      </c>
      <c r="C150" s="9">
        <v>22632.348999999998</v>
      </c>
      <c r="D150" s="9">
        <v>102.3</v>
      </c>
      <c r="E150" s="9">
        <v>1476.0439999999999</v>
      </c>
      <c r="F150" s="9">
        <v>11846.130000000001</v>
      </c>
      <c r="G150" s="9">
        <v>609.27199999999993</v>
      </c>
      <c r="H150" s="9">
        <v>3969.7950000000001</v>
      </c>
      <c r="I150" s="9">
        <v>148.64999999999998</v>
      </c>
      <c r="J150" s="9">
        <v>43</v>
      </c>
      <c r="K150" s="9">
        <v>2598.96</v>
      </c>
      <c r="L150" s="9">
        <v>18.059999999999999</v>
      </c>
      <c r="M150" s="9">
        <v>1014.48</v>
      </c>
      <c r="N150" s="9">
        <v>309.09999999999997</v>
      </c>
      <c r="O150" s="9">
        <v>13363.769</v>
      </c>
      <c r="P150" s="9">
        <v>1282.173</v>
      </c>
      <c r="Q150" s="9">
        <v>649.5</v>
      </c>
      <c r="R150" s="9">
        <v>0.7</v>
      </c>
      <c r="S150" s="10"/>
    </row>
    <row r="151" spans="1:19" ht="12" customHeight="1">
      <c r="A151" s="10" t="s">
        <v>82</v>
      </c>
      <c r="B151" s="76">
        <v>64617.785999999993</v>
      </c>
      <c r="C151" s="9">
        <v>23400.75</v>
      </c>
      <c r="D151" s="9">
        <v>110.715</v>
      </c>
      <c r="E151" s="9">
        <v>1877.1880000000001</v>
      </c>
      <c r="F151" s="9">
        <v>16736.345000000001</v>
      </c>
      <c r="G151" s="9">
        <v>415.97999999999996</v>
      </c>
      <c r="H151" s="9">
        <v>2419.192</v>
      </c>
      <c r="I151" s="9">
        <v>60.849999999999994</v>
      </c>
      <c r="J151" s="9">
        <v>26.8</v>
      </c>
      <c r="K151" s="9">
        <v>2699.2359999999999</v>
      </c>
      <c r="L151" s="9">
        <v>34.08</v>
      </c>
      <c r="M151" s="9">
        <v>902.01</v>
      </c>
      <c r="N151" s="9">
        <v>461.3</v>
      </c>
      <c r="O151" s="9">
        <v>13076.525</v>
      </c>
      <c r="P151" s="9">
        <v>1693.36</v>
      </c>
      <c r="Q151" s="9">
        <v>702.43999999999994</v>
      </c>
      <c r="R151" s="9">
        <v>1.0149999999999999</v>
      </c>
      <c r="S151" s="10"/>
    </row>
    <row r="152" spans="1:19" s="32" customFormat="1" ht="12" customHeight="1">
      <c r="A152" s="10" t="s">
        <v>81</v>
      </c>
      <c r="B152" s="76">
        <v>68078.42300000001</v>
      </c>
      <c r="C152" s="9">
        <v>23891.340000000004</v>
      </c>
      <c r="D152" s="9">
        <v>189.77500000000001</v>
      </c>
      <c r="E152" s="9">
        <v>1779.3700000000001</v>
      </c>
      <c r="F152" s="9">
        <v>16546.888999999999</v>
      </c>
      <c r="G152" s="9">
        <v>423.06</v>
      </c>
      <c r="H152" s="9">
        <v>4313.7</v>
      </c>
      <c r="I152" s="9">
        <v>106.26</v>
      </c>
      <c r="J152" s="9">
        <v>25.05</v>
      </c>
      <c r="K152" s="9">
        <v>2704.6030000000001</v>
      </c>
      <c r="L152" s="9">
        <v>28.770000000000003</v>
      </c>
      <c r="M152" s="9">
        <v>960.30000000000007</v>
      </c>
      <c r="N152" s="9">
        <v>413.35</v>
      </c>
      <c r="O152" s="9">
        <v>14382.650000000001</v>
      </c>
      <c r="P152" s="9">
        <v>1624.326</v>
      </c>
      <c r="Q152" s="9">
        <v>685.65</v>
      </c>
      <c r="R152" s="9">
        <v>3.33</v>
      </c>
      <c r="S152" s="10"/>
    </row>
    <row r="153" spans="1:19" ht="12" customHeight="1">
      <c r="A153" s="10" t="s">
        <v>80</v>
      </c>
      <c r="B153" s="76">
        <v>69250.978999999992</v>
      </c>
      <c r="C153" s="9">
        <v>21284.862000000001</v>
      </c>
      <c r="D153" s="9">
        <v>201.2</v>
      </c>
      <c r="E153" s="9">
        <v>2207.6080000000002</v>
      </c>
      <c r="F153" s="9">
        <v>19925.975999999999</v>
      </c>
      <c r="G153" s="9">
        <v>385.66300000000001</v>
      </c>
      <c r="H153" s="9">
        <v>3937.7500000000005</v>
      </c>
      <c r="I153" s="9">
        <v>134.37400000000002</v>
      </c>
      <c r="J153" s="9">
        <v>31.8</v>
      </c>
      <c r="K153" s="9">
        <v>2565.94</v>
      </c>
      <c r="L153" s="9">
        <v>15.296000000000001</v>
      </c>
      <c r="M153" s="9">
        <v>1060.1300000000001</v>
      </c>
      <c r="N153" s="9">
        <v>652</v>
      </c>
      <c r="O153" s="9">
        <v>13513.57</v>
      </c>
      <c r="P153" s="9">
        <v>2213.46</v>
      </c>
      <c r="Q153" s="9">
        <v>1116.6500000000001</v>
      </c>
      <c r="R153" s="9">
        <v>4.7</v>
      </c>
      <c r="S153" s="10"/>
    </row>
    <row r="154" spans="1:19" ht="12" customHeight="1">
      <c r="A154" s="10" t="s">
        <v>79</v>
      </c>
      <c r="B154" s="76">
        <v>70797.925000000003</v>
      </c>
      <c r="C154" s="9">
        <v>20744.059000000001</v>
      </c>
      <c r="D154" s="9">
        <v>171.185</v>
      </c>
      <c r="E154" s="9">
        <v>2970.1849999999999</v>
      </c>
      <c r="F154" s="9">
        <v>19350.911</v>
      </c>
      <c r="G154" s="9">
        <v>336.03700000000003</v>
      </c>
      <c r="H154" s="9">
        <v>5181.875</v>
      </c>
      <c r="I154" s="9">
        <v>123.81699999999999</v>
      </c>
      <c r="J154" s="9">
        <v>30.849999999999998</v>
      </c>
      <c r="K154" s="9">
        <v>2283.2860000000001</v>
      </c>
      <c r="L154" s="9">
        <v>8.120000000000001</v>
      </c>
      <c r="M154" s="9">
        <v>997.59999999999991</v>
      </c>
      <c r="N154" s="9">
        <v>513.79999999999995</v>
      </c>
      <c r="O154" s="9">
        <v>14861.41</v>
      </c>
      <c r="P154" s="9">
        <v>2433.73</v>
      </c>
      <c r="Q154" s="9">
        <v>790.4</v>
      </c>
      <c r="R154" s="9">
        <v>0.66</v>
      </c>
      <c r="S154" s="10"/>
    </row>
    <row r="155" spans="1:19" ht="12" customHeight="1">
      <c r="A155" s="10" t="s">
        <v>78</v>
      </c>
      <c r="B155" s="76">
        <v>69417.45</v>
      </c>
      <c r="C155" s="9">
        <v>24821.477999999999</v>
      </c>
      <c r="D155" s="9">
        <v>140.6</v>
      </c>
      <c r="E155" s="9">
        <v>2031.548</v>
      </c>
      <c r="F155" s="9">
        <v>15160.859999999997</v>
      </c>
      <c r="G155" s="9">
        <v>530.77099999999996</v>
      </c>
      <c r="H155" s="9">
        <v>5337.8119999999999</v>
      </c>
      <c r="I155" s="9">
        <v>164.57900000000004</v>
      </c>
      <c r="J155" s="9">
        <v>36.72</v>
      </c>
      <c r="K155" s="9">
        <v>1859.3150000000003</v>
      </c>
      <c r="L155" s="9">
        <v>55.550000000000004</v>
      </c>
      <c r="M155" s="9">
        <v>1113.0500000000002</v>
      </c>
      <c r="N155" s="9">
        <v>523.45000000000005</v>
      </c>
      <c r="O155" s="9">
        <v>14739.167000000001</v>
      </c>
      <c r="P155" s="9">
        <v>2209.7600000000002</v>
      </c>
      <c r="Q155" s="9">
        <v>691.18999999999994</v>
      </c>
      <c r="R155" s="9">
        <v>1.6</v>
      </c>
      <c r="S155" s="10"/>
    </row>
    <row r="156" spans="1:19" ht="12" customHeight="1">
      <c r="A156" s="10" t="s">
        <v>77</v>
      </c>
      <c r="B156" s="76">
        <v>84768.687000000005</v>
      </c>
      <c r="C156" s="9">
        <v>29464.131999999998</v>
      </c>
      <c r="D156" s="9">
        <v>163.51999999999998</v>
      </c>
      <c r="E156" s="9">
        <v>1847.2280000000001</v>
      </c>
      <c r="F156" s="9">
        <v>21917.502</v>
      </c>
      <c r="G156" s="9">
        <v>492.13700000000006</v>
      </c>
      <c r="H156" s="9">
        <v>6495.3779999999997</v>
      </c>
      <c r="I156" s="9">
        <v>188.04500000000002</v>
      </c>
      <c r="J156" s="9">
        <v>33.558</v>
      </c>
      <c r="K156" s="9">
        <v>3487.5540000000001</v>
      </c>
      <c r="L156" s="9">
        <v>9.1990000000000016</v>
      </c>
      <c r="M156" s="9">
        <v>1066.72</v>
      </c>
      <c r="N156" s="9">
        <v>852.89</v>
      </c>
      <c r="O156" s="9">
        <v>16428.135999999999</v>
      </c>
      <c r="P156" s="9">
        <v>1297.1599999999999</v>
      </c>
      <c r="Q156" s="9">
        <v>1024.758</v>
      </c>
      <c r="R156" s="9">
        <v>0.77</v>
      </c>
      <c r="S156" s="10"/>
    </row>
    <row r="157" spans="1:19" ht="12" customHeight="1">
      <c r="A157" s="10" t="s">
        <v>76</v>
      </c>
      <c r="B157" s="76">
        <v>76744.733000000007</v>
      </c>
      <c r="C157" s="9">
        <v>25283.817999999996</v>
      </c>
      <c r="D157" s="9">
        <v>191.38</v>
      </c>
      <c r="E157" s="9">
        <v>3174.57</v>
      </c>
      <c r="F157" s="9">
        <v>19098.865000000002</v>
      </c>
      <c r="G157" s="9">
        <v>632.51200000000006</v>
      </c>
      <c r="H157" s="9">
        <v>5463.9259999999995</v>
      </c>
      <c r="I157" s="9">
        <v>176.39700000000002</v>
      </c>
      <c r="J157" s="9">
        <v>37.03</v>
      </c>
      <c r="K157" s="9">
        <v>1749.7509999999997</v>
      </c>
      <c r="L157" s="9">
        <v>41.12</v>
      </c>
      <c r="M157" s="9">
        <v>1641.0030000000002</v>
      </c>
      <c r="N157" s="9">
        <v>382.65100000000001</v>
      </c>
      <c r="O157" s="9">
        <v>15111.955999999998</v>
      </c>
      <c r="P157" s="9">
        <v>2526.0209999999997</v>
      </c>
      <c r="Q157" s="9">
        <v>1233.7330000000002</v>
      </c>
      <c r="R157" s="9">
        <v>0</v>
      </c>
      <c r="S157" s="10"/>
    </row>
    <row r="158" spans="1:19" ht="12" customHeight="1">
      <c r="A158" s="10" t="s">
        <v>75</v>
      </c>
      <c r="B158" s="76">
        <v>93908.212</v>
      </c>
      <c r="C158" s="9">
        <v>30046.355000000003</v>
      </c>
      <c r="D158" s="9">
        <v>199.3</v>
      </c>
      <c r="E158" s="9">
        <v>3181.4259999999999</v>
      </c>
      <c r="F158" s="9">
        <v>26128.534999999996</v>
      </c>
      <c r="G158" s="9">
        <v>525.81899999999985</v>
      </c>
      <c r="H158" s="9">
        <v>7248.7459999999992</v>
      </c>
      <c r="I158" s="9">
        <v>195.12299999999999</v>
      </c>
      <c r="J158" s="9">
        <v>40.119999999999997</v>
      </c>
      <c r="K158" s="9">
        <v>2127.4839999999999</v>
      </c>
      <c r="L158" s="9">
        <v>20.044999999999998</v>
      </c>
      <c r="M158" s="9">
        <v>1862.7060000000001</v>
      </c>
      <c r="N158" s="9">
        <v>697.33500000000004</v>
      </c>
      <c r="O158" s="9">
        <v>17111.05</v>
      </c>
      <c r="P158" s="9">
        <v>3092.0199999999995</v>
      </c>
      <c r="Q158" s="9">
        <v>1430.1480000000001</v>
      </c>
      <c r="R158" s="9">
        <v>2</v>
      </c>
      <c r="S158" s="10"/>
    </row>
    <row r="159" spans="1:19" ht="12" customHeight="1">
      <c r="A159" s="10" t="s">
        <v>74</v>
      </c>
      <c r="B159" s="76">
        <v>96611.313999999998</v>
      </c>
      <c r="C159" s="9">
        <v>31310.07</v>
      </c>
      <c r="D159" s="9">
        <v>214.7</v>
      </c>
      <c r="E159" s="9">
        <v>3333.8339999999998</v>
      </c>
      <c r="F159" s="9">
        <v>26929.005999999998</v>
      </c>
      <c r="G159" s="9">
        <v>648.52800000000013</v>
      </c>
      <c r="H159" s="9">
        <v>6649.799</v>
      </c>
      <c r="I159" s="9">
        <v>142.23499999999999</v>
      </c>
      <c r="J159" s="9">
        <v>41.48</v>
      </c>
      <c r="K159" s="9">
        <v>2876.5250000000001</v>
      </c>
      <c r="L159" s="9">
        <v>17.278000000000002</v>
      </c>
      <c r="M159" s="9">
        <v>1912.28</v>
      </c>
      <c r="N159" s="9">
        <v>856.98000000000013</v>
      </c>
      <c r="O159" s="9">
        <v>17902.266</v>
      </c>
      <c r="P159" s="9">
        <v>2584.6280000000002</v>
      </c>
      <c r="Q159" s="9">
        <v>1191.7049999999999</v>
      </c>
      <c r="R159" s="9">
        <v>0</v>
      </c>
      <c r="S159" s="10"/>
    </row>
    <row r="160" spans="1:19" s="74" customFormat="1" ht="11.25" customHeight="1">
      <c r="A160" s="10" t="s">
        <v>57</v>
      </c>
      <c r="B160" s="78">
        <v>60944.667000000001</v>
      </c>
      <c r="C160" s="47">
        <v>19437.644</v>
      </c>
      <c r="D160" s="47">
        <v>199.11</v>
      </c>
      <c r="E160" s="47">
        <v>1280.4759999999999</v>
      </c>
      <c r="F160" s="47">
        <v>20102.381000000001</v>
      </c>
      <c r="G160" s="47">
        <v>560.13200000000006</v>
      </c>
      <c r="H160" s="47">
        <v>2781.002</v>
      </c>
      <c r="I160" s="47">
        <v>102.65000000000002</v>
      </c>
      <c r="J160" s="47">
        <v>41.674999999999997</v>
      </c>
      <c r="K160" s="47">
        <v>1382.23</v>
      </c>
      <c r="L160" s="47">
        <v>1.123</v>
      </c>
      <c r="M160" s="47">
        <v>1841.1559999999999</v>
      </c>
      <c r="N160" s="47">
        <v>849.15700000000004</v>
      </c>
      <c r="O160" s="47">
        <v>10572.74</v>
      </c>
      <c r="P160" s="47">
        <v>646.94499999999994</v>
      </c>
      <c r="Q160" s="47">
        <v>1146.2460000000001</v>
      </c>
      <c r="R160" s="47">
        <v>0</v>
      </c>
    </row>
    <row r="161" spans="1:19" s="74" customFormat="1" ht="11.25" customHeight="1">
      <c r="A161" s="10" t="s">
        <v>58</v>
      </c>
      <c r="B161" s="78">
        <v>95107.356</v>
      </c>
      <c r="C161" s="47">
        <v>33387.56</v>
      </c>
      <c r="D161" s="47">
        <v>199.4</v>
      </c>
      <c r="E161" s="47">
        <v>2722.8229999999994</v>
      </c>
      <c r="F161" s="47">
        <v>21464.653000000002</v>
      </c>
      <c r="G161" s="47">
        <v>488.04900000000009</v>
      </c>
      <c r="H161" s="47">
        <v>8015.7740000000003</v>
      </c>
      <c r="I161" s="47">
        <v>101.64</v>
      </c>
      <c r="J161" s="47">
        <v>55.482999999999997</v>
      </c>
      <c r="K161" s="47">
        <v>1973.3639999999998</v>
      </c>
      <c r="L161" s="47">
        <v>70.572000000000003</v>
      </c>
      <c r="M161" s="47">
        <v>2237.596</v>
      </c>
      <c r="N161" s="47">
        <v>698.09899999999993</v>
      </c>
      <c r="O161" s="47">
        <v>18319.310999999998</v>
      </c>
      <c r="P161" s="47">
        <v>4183.1440000000002</v>
      </c>
      <c r="Q161" s="47">
        <v>1189.8879999999999</v>
      </c>
      <c r="R161" s="47">
        <v>0</v>
      </c>
    </row>
    <row r="162" spans="1:19" s="74" customFormat="1" ht="11.25" customHeight="1">
      <c r="A162" s="10" t="s">
        <v>59</v>
      </c>
      <c r="B162" s="78">
        <v>103968.645</v>
      </c>
      <c r="C162" s="47">
        <v>39447.31</v>
      </c>
      <c r="D162" s="47">
        <v>194.70999999999998</v>
      </c>
      <c r="E162" s="47">
        <v>3700.4440000000004</v>
      </c>
      <c r="F162" s="47">
        <v>21411.965</v>
      </c>
      <c r="G162" s="47">
        <v>782.2399999999999</v>
      </c>
      <c r="H162" s="47">
        <v>7055.5769999999993</v>
      </c>
      <c r="I162" s="47">
        <v>132.74</v>
      </c>
      <c r="J162" s="47">
        <v>66.520999999999987</v>
      </c>
      <c r="K162" s="47">
        <v>2359.598</v>
      </c>
      <c r="L162" s="47">
        <v>80.756</v>
      </c>
      <c r="M162" s="47">
        <v>2832.7339999999999</v>
      </c>
      <c r="N162" s="47">
        <v>1210.18</v>
      </c>
      <c r="O162" s="47">
        <v>16688.453000000001</v>
      </c>
      <c r="P162" s="47">
        <v>6579.7650000000003</v>
      </c>
      <c r="Q162" s="47">
        <v>1425.6520000000003</v>
      </c>
      <c r="R162" s="47">
        <v>0</v>
      </c>
    </row>
    <row r="163" spans="1:19" s="74" customFormat="1" ht="11.25" customHeight="1">
      <c r="A163" s="10" t="s">
        <v>60</v>
      </c>
      <c r="B163" s="78">
        <v>91131.258000000002</v>
      </c>
      <c r="C163" s="47">
        <v>38186.834000000003</v>
      </c>
      <c r="D163" s="47">
        <v>157.41</v>
      </c>
      <c r="E163" s="47">
        <v>1606.741</v>
      </c>
      <c r="F163" s="47">
        <v>17760.34</v>
      </c>
      <c r="G163" s="47">
        <v>722.75099999999998</v>
      </c>
      <c r="H163" s="47">
        <v>7053.9000000000005</v>
      </c>
      <c r="I163" s="47">
        <v>129.20000000000002</v>
      </c>
      <c r="J163" s="47">
        <v>65.615000000000009</v>
      </c>
      <c r="K163" s="47">
        <v>3163.7779999999998</v>
      </c>
      <c r="L163" s="47">
        <v>10.611000000000001</v>
      </c>
      <c r="M163" s="47">
        <v>1790.0219999999999</v>
      </c>
      <c r="N163" s="47">
        <v>972.72500000000002</v>
      </c>
      <c r="O163" s="47">
        <v>14924.09</v>
      </c>
      <c r="P163" s="47">
        <v>3886.3999999999996</v>
      </c>
      <c r="Q163" s="47">
        <v>700.84099999999989</v>
      </c>
      <c r="R163" s="47">
        <v>0</v>
      </c>
    </row>
    <row r="164" spans="1:19" s="74" customFormat="1" ht="11.25" customHeight="1">
      <c r="A164" s="10" t="s">
        <v>61</v>
      </c>
      <c r="B164" s="78">
        <v>104993.48400000001</v>
      </c>
      <c r="C164" s="47">
        <v>38279.010999999991</v>
      </c>
      <c r="D164" s="47">
        <v>47.120000000000005</v>
      </c>
      <c r="E164" s="47">
        <v>1853.4039999999998</v>
      </c>
      <c r="F164" s="47">
        <v>27532.863999999998</v>
      </c>
      <c r="G164" s="47">
        <v>796.66800000000001</v>
      </c>
      <c r="H164" s="47">
        <v>7025.6669999999986</v>
      </c>
      <c r="I164" s="47">
        <v>107.88</v>
      </c>
      <c r="J164" s="47">
        <v>27.361999999999998</v>
      </c>
      <c r="K164" s="47">
        <v>2694.22</v>
      </c>
      <c r="L164" s="47">
        <v>81.012</v>
      </c>
      <c r="M164" s="47">
        <v>605.19900000000007</v>
      </c>
      <c r="N164" s="47">
        <v>2337.4509999999996</v>
      </c>
      <c r="O164" s="47">
        <v>18831.916999999998</v>
      </c>
      <c r="P164" s="47">
        <v>4184.0389999999998</v>
      </c>
      <c r="Q164" s="47">
        <v>589.66999999999996</v>
      </c>
      <c r="R164" s="47">
        <v>0</v>
      </c>
    </row>
    <row r="165" spans="1:19" s="74" customFormat="1" ht="11.25" customHeight="1">
      <c r="A165" s="10" t="s">
        <v>62</v>
      </c>
      <c r="B165" s="78">
        <v>110389.39199999999</v>
      </c>
      <c r="C165" s="47">
        <v>36491.845000000001</v>
      </c>
      <c r="D165" s="47">
        <v>45.050000000000004</v>
      </c>
      <c r="E165" s="47">
        <v>3644.5509999999999</v>
      </c>
      <c r="F165" s="47">
        <v>29986.960000000003</v>
      </c>
      <c r="G165" s="47">
        <v>787.06499999999994</v>
      </c>
      <c r="H165" s="47">
        <v>7425.7260000000006</v>
      </c>
      <c r="I165" s="47">
        <v>122.41</v>
      </c>
      <c r="J165" s="47">
        <v>60.461999999999996</v>
      </c>
      <c r="K165" s="47">
        <v>2730.5450000000001</v>
      </c>
      <c r="L165" s="47">
        <v>92.123999999999995</v>
      </c>
      <c r="M165" s="47">
        <v>1891.9880000000003</v>
      </c>
      <c r="N165" s="47">
        <v>1914.3750000000002</v>
      </c>
      <c r="O165" s="47">
        <v>16291.103999999999</v>
      </c>
      <c r="P165" s="47">
        <v>8060.3359999999984</v>
      </c>
      <c r="Q165" s="47">
        <v>844.851</v>
      </c>
      <c r="R165" s="47">
        <v>0</v>
      </c>
    </row>
    <row r="166" spans="1:19" s="74" customFormat="1" ht="11.25" customHeight="1">
      <c r="A166" s="10" t="s">
        <v>38</v>
      </c>
      <c r="B166" s="78">
        <v>122500.461</v>
      </c>
      <c r="C166" s="47">
        <v>40475.029000000002</v>
      </c>
      <c r="D166" s="47">
        <v>123.274</v>
      </c>
      <c r="E166" s="47">
        <v>2667.6699999999996</v>
      </c>
      <c r="F166" s="47">
        <v>35321.114000000001</v>
      </c>
      <c r="G166" s="47">
        <v>760.51</v>
      </c>
      <c r="H166" s="47">
        <v>7796.4390000000003</v>
      </c>
      <c r="I166" s="47">
        <v>196.142</v>
      </c>
      <c r="J166" s="47">
        <v>60.277999999999992</v>
      </c>
      <c r="K166" s="47">
        <v>3923.6170000000002</v>
      </c>
      <c r="L166" s="47">
        <v>90.073000000000008</v>
      </c>
      <c r="M166" s="47">
        <v>2567.0249999999996</v>
      </c>
      <c r="N166" s="47">
        <v>2759.07</v>
      </c>
      <c r="O166" s="47">
        <v>19898.110999999997</v>
      </c>
      <c r="P166" s="47">
        <v>5089.2299999999996</v>
      </c>
      <c r="Q166" s="47">
        <v>772.87899999999991</v>
      </c>
      <c r="R166" s="47">
        <v>0</v>
      </c>
    </row>
    <row r="167" spans="1:19" s="74" customFormat="1" ht="11.25" customHeight="1">
      <c r="A167" s="10" t="s">
        <v>39</v>
      </c>
      <c r="B167" s="78">
        <v>125054.693</v>
      </c>
      <c r="C167" s="47">
        <v>44353.731000000007</v>
      </c>
      <c r="D167" s="47">
        <v>311.06899999999996</v>
      </c>
      <c r="E167" s="47">
        <v>3389.2690000000002</v>
      </c>
      <c r="F167" s="47">
        <v>34321.898999999998</v>
      </c>
      <c r="G167" s="47">
        <v>740.65</v>
      </c>
      <c r="H167" s="47">
        <v>5803.9110000000001</v>
      </c>
      <c r="I167" s="47">
        <v>226.95</v>
      </c>
      <c r="J167" s="47">
        <v>50.19</v>
      </c>
      <c r="K167" s="47">
        <v>5468.2950000000001</v>
      </c>
      <c r="L167" s="47">
        <v>70.341000000000008</v>
      </c>
      <c r="M167" s="47">
        <v>2754.8130000000006</v>
      </c>
      <c r="N167" s="47">
        <v>3214.6550000000002</v>
      </c>
      <c r="O167" s="47">
        <v>15105.257000000001</v>
      </c>
      <c r="P167" s="47">
        <v>7986.87</v>
      </c>
      <c r="Q167" s="47">
        <v>1256.7929999999999</v>
      </c>
      <c r="R167" s="47">
        <v>0</v>
      </c>
    </row>
    <row r="168" spans="1:19" ht="12" customHeight="1">
      <c r="A168" s="10" t="s">
        <v>40</v>
      </c>
      <c r="B168" s="76">
        <v>136263.03899999999</v>
      </c>
      <c r="C168" s="9">
        <v>44018.89</v>
      </c>
      <c r="D168" s="9">
        <v>161.429</v>
      </c>
      <c r="E168" s="9">
        <v>4559.9839999999995</v>
      </c>
      <c r="F168" s="9">
        <v>38295.700999999994</v>
      </c>
      <c r="G168" s="9">
        <v>652.08000000000004</v>
      </c>
      <c r="H168" s="9">
        <v>8270.6239999999998</v>
      </c>
      <c r="I168" s="9">
        <v>316.27499999999998</v>
      </c>
      <c r="J168" s="9">
        <v>34.406000000000006</v>
      </c>
      <c r="K168" s="9">
        <v>4159.3069999999998</v>
      </c>
      <c r="L168" s="9">
        <v>84.269000000000005</v>
      </c>
      <c r="M168" s="9">
        <v>2771.9540000000002</v>
      </c>
      <c r="N168" s="9">
        <v>3532.8879999999999</v>
      </c>
      <c r="O168" s="9">
        <v>19559.861000000001</v>
      </c>
      <c r="P168" s="9">
        <v>8895.2570000000014</v>
      </c>
      <c r="Q168" s="9">
        <v>950.11400000000003</v>
      </c>
      <c r="R168" s="9">
        <v>0</v>
      </c>
      <c r="S168" s="10"/>
    </row>
    <row r="169" spans="1:19" ht="12" customHeight="1">
      <c r="A169" s="10" t="s">
        <v>41</v>
      </c>
      <c r="B169" s="76">
        <v>112390.54000000001</v>
      </c>
      <c r="C169" s="9">
        <v>38384.489000000001</v>
      </c>
      <c r="D169" s="9">
        <v>213.476</v>
      </c>
      <c r="E169" s="9">
        <v>3975.9950000000003</v>
      </c>
      <c r="F169" s="9">
        <v>29308.895000000004</v>
      </c>
      <c r="G169" s="9">
        <v>689.02600000000007</v>
      </c>
      <c r="H169" s="9">
        <v>5092.8290000000006</v>
      </c>
      <c r="I169" s="9">
        <v>520.96900000000005</v>
      </c>
      <c r="J169" s="9">
        <v>37.616</v>
      </c>
      <c r="K169" s="9">
        <v>3852.2569999999996</v>
      </c>
      <c r="L169" s="9">
        <v>94.88900000000001</v>
      </c>
      <c r="M169" s="9">
        <v>2722.9839999999999</v>
      </c>
      <c r="N169" s="9">
        <v>2290.4970000000003</v>
      </c>
      <c r="O169" s="9">
        <v>16329.248000000001</v>
      </c>
      <c r="P169" s="9">
        <v>7734.5910000000003</v>
      </c>
      <c r="Q169" s="9">
        <v>1142.779</v>
      </c>
      <c r="R169" s="9">
        <v>0</v>
      </c>
      <c r="S169" s="10"/>
    </row>
    <row r="170" spans="1:19" s="32" customFormat="1" ht="12" customHeight="1">
      <c r="A170" s="10" t="s">
        <v>42</v>
      </c>
      <c r="B170" s="76">
        <v>145539.69099999999</v>
      </c>
      <c r="C170" s="9">
        <v>50342.300999999999</v>
      </c>
      <c r="D170" s="9">
        <v>289.31200000000001</v>
      </c>
      <c r="E170" s="9">
        <v>3585.0530000000003</v>
      </c>
      <c r="F170" s="9">
        <v>39177.942999999999</v>
      </c>
      <c r="G170" s="9">
        <v>655.41399999999999</v>
      </c>
      <c r="H170" s="9">
        <v>8771.400999999998</v>
      </c>
      <c r="I170" s="9">
        <v>238.964</v>
      </c>
      <c r="J170" s="9">
        <v>44.16</v>
      </c>
      <c r="K170" s="9">
        <v>5201.9389999999994</v>
      </c>
      <c r="L170" s="9">
        <v>162.65299999999999</v>
      </c>
      <c r="M170" s="9">
        <v>3152.25</v>
      </c>
      <c r="N170" s="9">
        <v>2693.7180000000003</v>
      </c>
      <c r="O170" s="9">
        <v>20633.228000000003</v>
      </c>
      <c r="P170" s="9">
        <v>9267.1260000000002</v>
      </c>
      <c r="Q170" s="9">
        <v>1324.2289999999998</v>
      </c>
      <c r="R170" s="9">
        <v>0</v>
      </c>
      <c r="S170" s="10"/>
    </row>
    <row r="171" spans="1:19" ht="12" customHeight="1">
      <c r="A171" s="10" t="s">
        <v>44</v>
      </c>
      <c r="B171" s="76">
        <v>139719.995</v>
      </c>
      <c r="C171" s="9">
        <v>44284.857000000004</v>
      </c>
      <c r="D171" s="9">
        <v>223.68900000000002</v>
      </c>
      <c r="E171" s="9">
        <v>3981.5610000000001</v>
      </c>
      <c r="F171" s="9">
        <v>38576.608</v>
      </c>
      <c r="G171" s="9">
        <v>704.428</v>
      </c>
      <c r="H171" s="9">
        <v>7440.7849999999999</v>
      </c>
      <c r="I171" s="9">
        <v>145.04500000000002</v>
      </c>
      <c r="J171" s="9">
        <v>53.688999999999993</v>
      </c>
      <c r="K171" s="9">
        <v>4848.2310000000007</v>
      </c>
      <c r="L171" s="9">
        <v>159.54900000000001</v>
      </c>
      <c r="M171" s="9">
        <v>3045.0140000000001</v>
      </c>
      <c r="N171" s="9">
        <v>1860.9830000000002</v>
      </c>
      <c r="O171" s="9">
        <v>22095.521000000001</v>
      </c>
      <c r="P171" s="9">
        <v>11384.554</v>
      </c>
      <c r="Q171" s="9">
        <v>915.48</v>
      </c>
      <c r="R171" s="9">
        <v>0</v>
      </c>
      <c r="S171" s="10"/>
    </row>
    <row r="172" spans="1:19" ht="12" customHeight="1">
      <c r="A172" s="10" t="s">
        <v>45</v>
      </c>
      <c r="B172" s="76">
        <v>139489.81899999999</v>
      </c>
      <c r="C172" s="9">
        <v>46994.911999999997</v>
      </c>
      <c r="D172" s="9">
        <v>257.44900000000001</v>
      </c>
      <c r="E172" s="9">
        <v>2766.7929999999997</v>
      </c>
      <c r="F172" s="9">
        <v>38985.807000000001</v>
      </c>
      <c r="G172" s="9">
        <v>805.01</v>
      </c>
      <c r="H172" s="9">
        <v>6608.1239999999998</v>
      </c>
      <c r="I172" s="9">
        <v>158.36600000000001</v>
      </c>
      <c r="J172" s="9">
        <v>87.833999999999989</v>
      </c>
      <c r="K172" s="9">
        <v>5068.3560000000007</v>
      </c>
      <c r="L172" s="9">
        <v>45.445</v>
      </c>
      <c r="M172" s="9">
        <v>3062.4139999999998</v>
      </c>
      <c r="N172" s="9">
        <v>2961.1499999999992</v>
      </c>
      <c r="O172" s="9">
        <v>20527.704999999998</v>
      </c>
      <c r="P172" s="9">
        <v>10196.288999999999</v>
      </c>
      <c r="Q172" s="9">
        <v>964.16499999999996</v>
      </c>
      <c r="R172" s="9">
        <v>0</v>
      </c>
      <c r="S172" s="10"/>
    </row>
    <row r="173" spans="1:19" ht="12" customHeight="1">
      <c r="A173" s="10" t="s">
        <v>46</v>
      </c>
      <c r="B173" s="76">
        <v>142008.23000000001</v>
      </c>
      <c r="C173" s="9">
        <v>47764.956999999995</v>
      </c>
      <c r="D173" s="9">
        <v>218.078</v>
      </c>
      <c r="E173" s="9">
        <v>3851.5949999999998</v>
      </c>
      <c r="F173" s="9">
        <v>38344.836000000003</v>
      </c>
      <c r="G173" s="9">
        <v>535.03700000000003</v>
      </c>
      <c r="H173" s="9">
        <v>7263.7659999999996</v>
      </c>
      <c r="I173" s="9">
        <v>149.483</v>
      </c>
      <c r="J173" s="9">
        <v>61.921999999999997</v>
      </c>
      <c r="K173" s="9">
        <v>6553.4319999999998</v>
      </c>
      <c r="L173" s="9">
        <v>55.703000000000003</v>
      </c>
      <c r="M173" s="9">
        <v>2609.3620000000001</v>
      </c>
      <c r="N173" s="9">
        <v>2717.335</v>
      </c>
      <c r="O173" s="9">
        <v>20552.722999999998</v>
      </c>
      <c r="P173" s="9">
        <v>10529.368</v>
      </c>
      <c r="Q173" s="9">
        <v>800.63200000000006</v>
      </c>
      <c r="R173" s="9">
        <v>0</v>
      </c>
      <c r="S173" s="10"/>
    </row>
    <row r="174" spans="1:19" ht="12" customHeight="1">
      <c r="A174" s="10" t="s">
        <v>47</v>
      </c>
      <c r="B174" s="76">
        <v>94091.171999999991</v>
      </c>
      <c r="C174" s="9">
        <v>34871.260999999999</v>
      </c>
      <c r="D174" s="9">
        <v>181.35700000000003</v>
      </c>
      <c r="E174" s="9">
        <v>2606.19</v>
      </c>
      <c r="F174" s="9">
        <v>22747.787</v>
      </c>
      <c r="G174" s="9">
        <v>529.68099999999993</v>
      </c>
      <c r="H174" s="9">
        <v>4119.9340000000002</v>
      </c>
      <c r="I174" s="9">
        <v>196.27600000000001</v>
      </c>
      <c r="J174" s="9">
        <v>57.198999999999998</v>
      </c>
      <c r="K174" s="9">
        <v>5166.43</v>
      </c>
      <c r="L174" s="9">
        <v>124.357</v>
      </c>
      <c r="M174" s="9">
        <v>2729.5479999999998</v>
      </c>
      <c r="N174" s="9">
        <v>1737.4870000000001</v>
      </c>
      <c r="O174" s="9">
        <v>9931.0819999999985</v>
      </c>
      <c r="P174" s="9">
        <v>8412.7349999999988</v>
      </c>
      <c r="Q174" s="9">
        <v>679.84799999999996</v>
      </c>
      <c r="R174" s="9">
        <v>0</v>
      </c>
      <c r="S174" s="10"/>
    </row>
    <row r="175" spans="1:19" ht="12" customHeight="1">
      <c r="A175" s="10" t="s">
        <v>48</v>
      </c>
      <c r="B175" s="76">
        <v>137992.90800000002</v>
      </c>
      <c r="C175" s="9">
        <v>49106.715999999993</v>
      </c>
      <c r="D175" s="9">
        <v>197.77699999999999</v>
      </c>
      <c r="E175" s="9">
        <v>1597.2320000000002</v>
      </c>
      <c r="F175" s="9">
        <v>36907.010999999999</v>
      </c>
      <c r="G175" s="9">
        <v>593.40500000000009</v>
      </c>
      <c r="H175" s="9">
        <v>8321.7829999999994</v>
      </c>
      <c r="I175" s="9">
        <v>149.916</v>
      </c>
      <c r="J175" s="9">
        <v>86.389999999999986</v>
      </c>
      <c r="K175" s="9">
        <v>6802.9860000000017</v>
      </c>
      <c r="L175" s="9">
        <v>114.12</v>
      </c>
      <c r="M175" s="9">
        <v>2544.297</v>
      </c>
      <c r="N175" s="9">
        <v>2688.7909999999997</v>
      </c>
      <c r="O175" s="9">
        <v>21975.145</v>
      </c>
      <c r="P175" s="9">
        <v>6026.76</v>
      </c>
      <c r="Q175" s="9">
        <v>880.5809999999999</v>
      </c>
      <c r="R175" s="9">
        <v>0</v>
      </c>
      <c r="S175" s="10"/>
    </row>
    <row r="176" spans="1:19" ht="12" customHeight="1">
      <c r="A176" s="10" t="s">
        <v>49</v>
      </c>
      <c r="B176" s="76">
        <v>140019.10999999999</v>
      </c>
      <c r="C176" s="9">
        <v>50593.085999999996</v>
      </c>
      <c r="D176" s="9">
        <v>167.55700000000002</v>
      </c>
      <c r="E176" s="9">
        <v>1373.973</v>
      </c>
      <c r="F176" s="9">
        <v>37876.346000000005</v>
      </c>
      <c r="G176" s="9">
        <v>875.84799999999996</v>
      </c>
      <c r="H176" s="9">
        <v>8932.1670000000013</v>
      </c>
      <c r="I176" s="9">
        <v>171.43700000000001</v>
      </c>
      <c r="J176" s="9">
        <v>54.354999999999997</v>
      </c>
      <c r="K176" s="9">
        <v>5369.3020000000006</v>
      </c>
      <c r="L176" s="9">
        <v>148.45100000000002</v>
      </c>
      <c r="M176" s="9">
        <v>2526.0499999999997</v>
      </c>
      <c r="N176" s="9">
        <v>2996.1790000000001</v>
      </c>
      <c r="O176" s="9">
        <v>22264</v>
      </c>
      <c r="P176" s="9">
        <v>5803.1820000000007</v>
      </c>
      <c r="Q176" s="9">
        <v>867.18000000000006</v>
      </c>
      <c r="R176" s="9">
        <v>0</v>
      </c>
      <c r="S176" s="10"/>
    </row>
    <row r="177" spans="1:21" ht="24" customHeight="1">
      <c r="A177" s="872" t="s">
        <v>56</v>
      </c>
      <c r="B177" s="872"/>
      <c r="C177" s="872"/>
      <c r="D177" s="872"/>
      <c r="E177" s="872"/>
      <c r="F177" s="872"/>
      <c r="G177" s="872"/>
      <c r="H177" s="872"/>
      <c r="I177" s="872"/>
      <c r="J177" s="872"/>
      <c r="K177" s="872"/>
      <c r="L177" s="872"/>
      <c r="M177" s="872"/>
      <c r="N177" s="872"/>
      <c r="O177" s="872"/>
      <c r="P177" s="872"/>
      <c r="Q177" s="872"/>
      <c r="R177" s="872"/>
    </row>
    <row r="178" spans="1:21" s="3" customFormat="1" ht="11.25" customHeight="1">
      <c r="A178" s="10" t="s">
        <v>112</v>
      </c>
      <c r="B178" s="850">
        <f t="shared" ref="B178:R178" si="0">(B64/B121)*10000</f>
        <v>6301.1606875566122</v>
      </c>
      <c r="C178" s="851">
        <f t="shared" si="0"/>
        <v>5915.8043868747936</v>
      </c>
      <c r="D178" s="851">
        <f t="shared" si="0"/>
        <v>11014.601272931486</v>
      </c>
      <c r="E178" s="851">
        <f t="shared" si="0"/>
        <v>8370.6010733730491</v>
      </c>
      <c r="F178" s="851">
        <f t="shared" si="0"/>
        <v>7148.2260940215301</v>
      </c>
      <c r="G178" s="851">
        <f t="shared" si="0"/>
        <v>6080.2282784003974</v>
      </c>
      <c r="H178" s="851">
        <f t="shared" si="0"/>
        <v>6630.5219307344269</v>
      </c>
      <c r="I178" s="851">
        <f t="shared" si="0"/>
        <v>6771.0168134507612</v>
      </c>
      <c r="J178" s="851">
        <f t="shared" si="0"/>
        <v>10591.703056768558</v>
      </c>
      <c r="K178" s="851">
        <f t="shared" si="0"/>
        <v>10682.950067125717</v>
      </c>
      <c r="L178" s="851">
        <f t="shared" si="0"/>
        <v>9821.80254300673</v>
      </c>
      <c r="M178" s="851">
        <f t="shared" si="0"/>
        <v>6169.1285690708028</v>
      </c>
      <c r="N178" s="851">
        <f t="shared" si="0"/>
        <v>9448.2916937674563</v>
      </c>
      <c r="O178" s="851">
        <f t="shared" si="0"/>
        <v>4794.2749548575821</v>
      </c>
      <c r="P178" s="851">
        <f t="shared" si="0"/>
        <v>9194.5112497405789</v>
      </c>
      <c r="Q178" s="851">
        <f t="shared" si="0"/>
        <v>6928.2239173523922</v>
      </c>
      <c r="R178" s="851">
        <f t="shared" si="0"/>
        <v>8178.4176723833734</v>
      </c>
    </row>
    <row r="179" spans="1:21" s="3" customFormat="1" ht="11.25" customHeight="1">
      <c r="A179" s="10" t="s">
        <v>111</v>
      </c>
      <c r="B179" s="850">
        <f t="shared" ref="B179:R179" si="1">(B65/B122)*10000</f>
        <v>6113.2733334090108</v>
      </c>
      <c r="C179" s="851">
        <f t="shared" si="1"/>
        <v>6397.5602591356037</v>
      </c>
      <c r="D179" s="851">
        <f t="shared" si="1"/>
        <v>13779.928680590932</v>
      </c>
      <c r="E179" s="851">
        <f t="shared" si="1"/>
        <v>9162.5796314138315</v>
      </c>
      <c r="F179" s="851">
        <f t="shared" si="1"/>
        <v>5906.2108246741009</v>
      </c>
      <c r="G179" s="851">
        <f t="shared" si="1"/>
        <v>6144.0172786177109</v>
      </c>
      <c r="H179" s="851">
        <f t="shared" si="1"/>
        <v>6178.2143023808849</v>
      </c>
      <c r="I179" s="851">
        <f t="shared" si="1"/>
        <v>6817.3671199011123</v>
      </c>
      <c r="J179" s="851">
        <f t="shared" si="1"/>
        <v>12230.231079075682</v>
      </c>
      <c r="K179" s="851">
        <f t="shared" si="1"/>
        <v>11413.150147203138</v>
      </c>
      <c r="L179" s="851">
        <f t="shared" si="1"/>
        <v>7933.8745387453864</v>
      </c>
      <c r="M179" s="851">
        <f t="shared" si="1"/>
        <v>5335.1859977573013</v>
      </c>
      <c r="N179" s="851">
        <f t="shared" si="1"/>
        <v>11921.143805201777</v>
      </c>
      <c r="O179" s="851">
        <f t="shared" si="1"/>
        <v>4765.1569502548282</v>
      </c>
      <c r="P179" s="851">
        <f t="shared" si="1"/>
        <v>7256.8158869067656</v>
      </c>
      <c r="Q179" s="851">
        <f t="shared" si="1"/>
        <v>5791.4256045097163</v>
      </c>
      <c r="R179" s="851">
        <f t="shared" si="1"/>
        <v>8331.2700262161361</v>
      </c>
    </row>
    <row r="180" spans="1:21" s="3" customFormat="1" ht="11.25" customHeight="1">
      <c r="A180" s="10" t="s">
        <v>110</v>
      </c>
      <c r="B180" s="850">
        <f t="shared" ref="B180:R180" si="2">(B66/B123)*10000</f>
        <v>7510.0659383445663</v>
      </c>
      <c r="C180" s="851">
        <f t="shared" si="2"/>
        <v>7144.799788335069</v>
      </c>
      <c r="D180" s="851">
        <f t="shared" si="2"/>
        <v>17319.444444444442</v>
      </c>
      <c r="E180" s="851">
        <f t="shared" si="2"/>
        <v>11128.426239605789</v>
      </c>
      <c r="F180" s="851">
        <f t="shared" si="2"/>
        <v>9457.4824208717837</v>
      </c>
      <c r="G180" s="851">
        <f t="shared" si="2"/>
        <v>6611.5472799277431</v>
      </c>
      <c r="H180" s="851">
        <f t="shared" si="2"/>
        <v>7359.0541842709963</v>
      </c>
      <c r="I180" s="851">
        <f t="shared" si="2"/>
        <v>5001.8059959064094</v>
      </c>
      <c r="J180" s="851">
        <f t="shared" si="2"/>
        <v>9727.2231314784513</v>
      </c>
      <c r="K180" s="851">
        <f t="shared" si="2"/>
        <v>13476.769409272056</v>
      </c>
      <c r="L180" s="851">
        <f t="shared" si="2"/>
        <v>10419.74349008939</v>
      </c>
      <c r="M180" s="851">
        <f t="shared" si="2"/>
        <v>6850.7038144555472</v>
      </c>
      <c r="N180" s="851">
        <f t="shared" si="2"/>
        <v>15327.597617471871</v>
      </c>
      <c r="O180" s="851">
        <f t="shared" si="2"/>
        <v>6463.3974084160809</v>
      </c>
      <c r="P180" s="851">
        <f t="shared" si="2"/>
        <v>8130.7758018171926</v>
      </c>
      <c r="Q180" s="851">
        <f t="shared" si="2"/>
        <v>8446.9200524246407</v>
      </c>
      <c r="R180" s="851">
        <f t="shared" si="2"/>
        <v>8356.5151200608962</v>
      </c>
    </row>
    <row r="181" spans="1:21" s="3" customFormat="1" ht="11.25" customHeight="1">
      <c r="A181" s="10" t="s">
        <v>109</v>
      </c>
      <c r="B181" s="850">
        <f t="shared" ref="B181:R181" si="3">(B67/B124)*10000</f>
        <v>5624.0137810705892</v>
      </c>
      <c r="C181" s="851">
        <f t="shared" si="3"/>
        <v>5065.5917882732438</v>
      </c>
      <c r="D181" s="851">
        <f t="shared" si="3"/>
        <v>17466.17466174662</v>
      </c>
      <c r="E181" s="851">
        <f t="shared" si="3"/>
        <v>8829.7140778712983</v>
      </c>
      <c r="F181" s="851">
        <f t="shared" si="3"/>
        <v>6100.3266354707775</v>
      </c>
      <c r="G181" s="851">
        <f t="shared" si="3"/>
        <v>6708.3946980854216</v>
      </c>
      <c r="H181" s="851">
        <f t="shared" si="3"/>
        <v>7135.3317331476628</v>
      </c>
      <c r="I181" s="851">
        <f t="shared" si="3"/>
        <v>5334.3881449465516</v>
      </c>
      <c r="J181" s="851">
        <f t="shared" si="3"/>
        <v>8833.2987336516471</v>
      </c>
      <c r="K181" s="851">
        <f t="shared" si="3"/>
        <v>7779.6132907828051</v>
      </c>
      <c r="L181" s="851">
        <f t="shared" si="3"/>
        <v>9079.9927393568742</v>
      </c>
      <c r="M181" s="851">
        <f t="shared" si="3"/>
        <v>4862.8794785542877</v>
      </c>
      <c r="N181" s="851">
        <f t="shared" si="3"/>
        <v>8612.6520016395698</v>
      </c>
      <c r="O181" s="851">
        <f t="shared" si="3"/>
        <v>4726.6835925993464</v>
      </c>
      <c r="P181" s="851">
        <f t="shared" si="3"/>
        <v>10997.981836528759</v>
      </c>
      <c r="Q181" s="851">
        <f t="shared" si="3"/>
        <v>7369.2551505546753</v>
      </c>
      <c r="R181" s="851">
        <f t="shared" si="3"/>
        <v>8015.7866086009808</v>
      </c>
    </row>
    <row r="182" spans="1:21" s="3" customFormat="1" ht="11.25" customHeight="1">
      <c r="A182" s="10" t="s">
        <v>108</v>
      </c>
      <c r="B182" s="850">
        <f t="shared" ref="B182:R182" si="4">(B68/B125)*10000</f>
        <v>5271.560958162976</v>
      </c>
      <c r="C182" s="851">
        <f t="shared" si="4"/>
        <v>4791.4579787665125</v>
      </c>
      <c r="D182" s="851">
        <f t="shared" si="4"/>
        <v>11245.353159851298</v>
      </c>
      <c r="E182" s="851">
        <f t="shared" si="4"/>
        <v>9523.1568316260273</v>
      </c>
      <c r="F182" s="851">
        <f t="shared" si="4"/>
        <v>6171.8232427646362</v>
      </c>
      <c r="G182" s="851">
        <f t="shared" si="4"/>
        <v>5345.6713230714467</v>
      </c>
      <c r="H182" s="851">
        <f t="shared" si="4"/>
        <v>4577.7748300866624</v>
      </c>
      <c r="I182" s="851">
        <f t="shared" si="4"/>
        <v>6447.1669218989282</v>
      </c>
      <c r="J182" s="851">
        <f t="shared" si="4"/>
        <v>10545.023696682465</v>
      </c>
      <c r="K182" s="851">
        <f t="shared" si="4"/>
        <v>6920.0742888794757</v>
      </c>
      <c r="L182" s="851">
        <f t="shared" si="4"/>
        <v>7453.015734265734</v>
      </c>
      <c r="M182" s="851">
        <f t="shared" si="4"/>
        <v>6780.1449593674515</v>
      </c>
      <c r="N182" s="851">
        <f t="shared" si="4"/>
        <v>9268.5129440096334</v>
      </c>
      <c r="O182" s="851">
        <f t="shared" si="4"/>
        <v>4286.7066207352173</v>
      </c>
      <c r="P182" s="851">
        <f t="shared" si="4"/>
        <v>11702.964860907759</v>
      </c>
      <c r="Q182" s="851">
        <f t="shared" si="4"/>
        <v>5923.0223326162659</v>
      </c>
      <c r="R182" s="851">
        <f t="shared" si="4"/>
        <v>7942.3137213919936</v>
      </c>
    </row>
    <row r="183" spans="1:21" s="3" customFormat="1" ht="11.25" customHeight="1">
      <c r="A183" s="10" t="s">
        <v>107</v>
      </c>
      <c r="B183" s="850">
        <f t="shared" ref="B183:R183" si="5">(B69/B126)*10000</f>
        <v>5877.8114911470657</v>
      </c>
      <c r="C183" s="851">
        <f t="shared" si="5"/>
        <v>5891.5317993940816</v>
      </c>
      <c r="D183" s="851">
        <f t="shared" si="5"/>
        <v>14216.867469879517</v>
      </c>
      <c r="E183" s="851">
        <f t="shared" si="5"/>
        <v>8776.2269658821388</v>
      </c>
      <c r="F183" s="851">
        <f t="shared" si="5"/>
        <v>5371.1089840748318</v>
      </c>
      <c r="G183" s="851">
        <f t="shared" si="5"/>
        <v>5992.4504561182757</v>
      </c>
      <c r="H183" s="851">
        <f t="shared" si="5"/>
        <v>6537.9940215532924</v>
      </c>
      <c r="I183" s="851">
        <f t="shared" si="5"/>
        <v>5724.4753037715009</v>
      </c>
      <c r="J183" s="851">
        <f t="shared" si="5"/>
        <v>9645.3430560159104</v>
      </c>
      <c r="K183" s="851">
        <f t="shared" si="5"/>
        <v>7939.6767100399575</v>
      </c>
      <c r="L183" s="851">
        <f t="shared" si="5"/>
        <v>8415.901262916188</v>
      </c>
      <c r="M183" s="851">
        <f t="shared" si="5"/>
        <v>7113.5991261605677</v>
      </c>
      <c r="N183" s="851">
        <f t="shared" si="5"/>
        <v>9786.7298578199043</v>
      </c>
      <c r="O183" s="851">
        <f t="shared" si="5"/>
        <v>4892.6357275706314</v>
      </c>
      <c r="P183" s="851">
        <f t="shared" si="5"/>
        <v>7468.4889901290808</v>
      </c>
      <c r="Q183" s="851">
        <f t="shared" si="5"/>
        <v>7354.4815202753252</v>
      </c>
      <c r="R183" s="851">
        <f t="shared" si="5"/>
        <v>8243.8256824245746</v>
      </c>
    </row>
    <row r="184" spans="1:21" s="3" customFormat="1" ht="11.25" customHeight="1">
      <c r="A184" s="10" t="s">
        <v>106</v>
      </c>
      <c r="B184" s="850">
        <f t="shared" ref="B184:R184" si="6">(B70/B127)*10000</f>
        <v>5834.6055864431682</v>
      </c>
      <c r="C184" s="851">
        <f t="shared" si="6"/>
        <v>5711.391160688685</v>
      </c>
      <c r="D184" s="851">
        <f t="shared" si="6"/>
        <v>13407.079646017699</v>
      </c>
      <c r="E184" s="851">
        <f t="shared" si="6"/>
        <v>7314.3751170656997</v>
      </c>
      <c r="F184" s="851">
        <f t="shared" si="6"/>
        <v>5775.1529846438052</v>
      </c>
      <c r="G184" s="851">
        <f t="shared" si="6"/>
        <v>5485.3193000041756</v>
      </c>
      <c r="H184" s="851">
        <f t="shared" si="6"/>
        <v>6025.1598893094852</v>
      </c>
      <c r="I184" s="851">
        <f t="shared" si="6"/>
        <v>6107.0467049045992</v>
      </c>
      <c r="J184" s="851">
        <f t="shared" si="6"/>
        <v>9464.7887323943651</v>
      </c>
      <c r="K184" s="851">
        <f t="shared" si="6"/>
        <v>8100.8389537752919</v>
      </c>
      <c r="L184" s="851">
        <f t="shared" si="6"/>
        <v>9001.8820865147718</v>
      </c>
      <c r="M184" s="851">
        <f t="shared" si="6"/>
        <v>6826.8368402897549</v>
      </c>
      <c r="N184" s="851">
        <f t="shared" si="6"/>
        <v>10424.932888103189</v>
      </c>
      <c r="O184" s="851">
        <f t="shared" si="6"/>
        <v>4998.1414271796875</v>
      </c>
      <c r="P184" s="851">
        <f t="shared" si="6"/>
        <v>8554.2232597623097</v>
      </c>
      <c r="Q184" s="851">
        <f t="shared" si="6"/>
        <v>4853.005512293289</v>
      </c>
      <c r="R184" s="851">
        <f t="shared" si="6"/>
        <v>8548.0386583285945</v>
      </c>
    </row>
    <row r="185" spans="1:21" s="3" customFormat="1" ht="11.25" customHeight="1">
      <c r="A185" s="10" t="s">
        <v>105</v>
      </c>
      <c r="B185" s="850">
        <f t="shared" ref="B185:R185" si="7">(B71/B128)*10000</f>
        <v>5074.1071147343955</v>
      </c>
      <c r="C185" s="851">
        <f t="shared" si="7"/>
        <v>4985.3615584987347</v>
      </c>
      <c r="D185" s="851">
        <f t="shared" si="7"/>
        <v>10823.244552058111</v>
      </c>
      <c r="E185" s="851">
        <f t="shared" si="7"/>
        <v>7372.8751821272463</v>
      </c>
      <c r="F185" s="851">
        <f t="shared" si="7"/>
        <v>4717.7208203008904</v>
      </c>
      <c r="G185" s="851">
        <f t="shared" si="7"/>
        <v>5156.3191018880771</v>
      </c>
      <c r="H185" s="851">
        <f t="shared" si="7"/>
        <v>6403.2658856940006</v>
      </c>
      <c r="I185" s="851">
        <f t="shared" si="7"/>
        <v>5818.7863674147966</v>
      </c>
      <c r="J185" s="851">
        <f t="shared" si="7"/>
        <v>8985.2827265685537</v>
      </c>
      <c r="K185" s="851">
        <f t="shared" si="7"/>
        <v>7163.3417910100325</v>
      </c>
      <c r="L185" s="851">
        <f t="shared" si="7"/>
        <v>7747.0121879067556</v>
      </c>
      <c r="M185" s="851">
        <f t="shared" si="7"/>
        <v>5355.6114150524927</v>
      </c>
      <c r="N185" s="851">
        <f t="shared" si="7"/>
        <v>6581.2159709618863</v>
      </c>
      <c r="O185" s="851">
        <f t="shared" si="7"/>
        <v>4207.0581721375074</v>
      </c>
      <c r="P185" s="851">
        <f t="shared" si="7"/>
        <v>7728.8762691447255</v>
      </c>
      <c r="Q185" s="851">
        <f t="shared" si="7"/>
        <v>5845.0994963256535</v>
      </c>
      <c r="R185" s="851">
        <f t="shared" si="7"/>
        <v>6791.5465898174816</v>
      </c>
    </row>
    <row r="186" spans="1:21" s="53" customFormat="1" ht="12" customHeight="1">
      <c r="A186" s="10" t="s">
        <v>104</v>
      </c>
      <c r="B186" s="850">
        <f t="shared" ref="B186:R186" si="8">(B72/B129)*10000</f>
        <v>5103.0751505921771</v>
      </c>
      <c r="C186" s="851">
        <f t="shared" si="8"/>
        <v>5046.4293520939755</v>
      </c>
      <c r="D186" s="851">
        <f t="shared" si="8"/>
        <v>8566.3841807909594</v>
      </c>
      <c r="E186" s="851">
        <f t="shared" si="8"/>
        <v>8132.5209774289387</v>
      </c>
      <c r="F186" s="851">
        <f t="shared" si="8"/>
        <v>4613.8481605456291</v>
      </c>
      <c r="G186" s="851">
        <f t="shared" si="8"/>
        <v>6380.1014247766216</v>
      </c>
      <c r="H186" s="851">
        <f t="shared" si="8"/>
        <v>6550.3716457397222</v>
      </c>
      <c r="I186" s="851">
        <f t="shared" si="8"/>
        <v>6479.9394398183194</v>
      </c>
      <c r="J186" s="851">
        <f t="shared" si="8"/>
        <v>6662.0689655172428</v>
      </c>
      <c r="K186" s="851">
        <f t="shared" si="8"/>
        <v>7934.1472438031815</v>
      </c>
      <c r="L186" s="851">
        <f t="shared" si="8"/>
        <v>10911.497730711042</v>
      </c>
      <c r="M186" s="851">
        <f t="shared" si="8"/>
        <v>4934.9484073575586</v>
      </c>
      <c r="N186" s="851">
        <f t="shared" si="8"/>
        <v>7722.1925263618241</v>
      </c>
      <c r="O186" s="851">
        <f t="shared" si="8"/>
        <v>4203.0995670474686</v>
      </c>
      <c r="P186" s="851">
        <f t="shared" si="8"/>
        <v>6767.1048196831816</v>
      </c>
      <c r="Q186" s="851">
        <f t="shared" si="8"/>
        <v>5374.0865961391646</v>
      </c>
      <c r="R186" s="851">
        <f t="shared" si="8"/>
        <v>8299.9511480214969</v>
      </c>
      <c r="S186" s="10"/>
      <c r="T186" s="853"/>
      <c r="U186" s="853"/>
    </row>
    <row r="187" spans="1:21" s="53" customFormat="1" ht="12" customHeight="1">
      <c r="A187" s="10" t="s">
        <v>103</v>
      </c>
      <c r="B187" s="850">
        <f t="shared" ref="B187:R187" si="9">(B73/B130)*10000</f>
        <v>5043.2188100141484</v>
      </c>
      <c r="C187" s="851">
        <f t="shared" si="9"/>
        <v>5097.9440476881864</v>
      </c>
      <c r="D187" s="851">
        <f t="shared" si="9"/>
        <v>8542.3728813559319</v>
      </c>
      <c r="E187" s="851">
        <f t="shared" si="9"/>
        <v>10018.347373144672</v>
      </c>
      <c r="F187" s="851">
        <f t="shared" si="9"/>
        <v>4396.0502442428469</v>
      </c>
      <c r="G187" s="851">
        <f t="shared" si="9"/>
        <v>6255.1722996458011</v>
      </c>
      <c r="H187" s="851">
        <f t="shared" si="9"/>
        <v>9757.6346174598057</v>
      </c>
      <c r="I187" s="851">
        <f t="shared" si="9"/>
        <v>7778.6259541984746</v>
      </c>
      <c r="J187" s="851">
        <f t="shared" si="9"/>
        <v>8616.600790513834</v>
      </c>
      <c r="K187" s="851">
        <f t="shared" si="9"/>
        <v>5852.0692979924224</v>
      </c>
      <c r="L187" s="851">
        <f t="shared" si="9"/>
        <v>9314.5710394916005</v>
      </c>
      <c r="M187" s="851">
        <f t="shared" si="9"/>
        <v>5251.1786701349383</v>
      </c>
      <c r="N187" s="851">
        <f t="shared" si="9"/>
        <v>5774.3933918430566</v>
      </c>
      <c r="O187" s="851">
        <f t="shared" si="9"/>
        <v>4142.0675072353215</v>
      </c>
      <c r="P187" s="851">
        <f t="shared" si="9"/>
        <v>7192.5653047555261</v>
      </c>
      <c r="Q187" s="851">
        <f t="shared" si="9"/>
        <v>5278.6481974990493</v>
      </c>
      <c r="R187" s="851">
        <f t="shared" si="9"/>
        <v>9195.6067410734122</v>
      </c>
      <c r="S187" s="10"/>
      <c r="T187" s="853"/>
      <c r="U187" s="853"/>
    </row>
    <row r="188" spans="1:21" s="855" customFormat="1" ht="12" customHeight="1">
      <c r="A188" s="10" t="s">
        <v>102</v>
      </c>
      <c r="B188" s="850">
        <f t="shared" ref="B188:R188" si="10">(B74/B131)*10000</f>
        <v>6046.7171580199129</v>
      </c>
      <c r="C188" s="851">
        <f t="shared" si="10"/>
        <v>5933.2554647088264</v>
      </c>
      <c r="D188" s="851">
        <f t="shared" si="10"/>
        <v>8259.212198221092</v>
      </c>
      <c r="E188" s="851">
        <f t="shared" si="10"/>
        <v>7837.0893901108666</v>
      </c>
      <c r="F188" s="851">
        <f t="shared" si="10"/>
        <v>6418.704566466653</v>
      </c>
      <c r="G188" s="851">
        <f t="shared" si="10"/>
        <v>6020.9329603897859</v>
      </c>
      <c r="H188" s="851">
        <f t="shared" si="10"/>
        <v>9729.3805406162701</v>
      </c>
      <c r="I188" s="851">
        <f t="shared" si="10"/>
        <v>5682.1167198348639</v>
      </c>
      <c r="J188" s="851">
        <f t="shared" si="10"/>
        <v>6301.0967098703895</v>
      </c>
      <c r="K188" s="851">
        <f t="shared" si="10"/>
        <v>7592.0051755503182</v>
      </c>
      <c r="L188" s="851">
        <f t="shared" si="10"/>
        <v>6711.55427631579</v>
      </c>
      <c r="M188" s="851">
        <f t="shared" si="10"/>
        <v>5171.3665943600872</v>
      </c>
      <c r="N188" s="851">
        <f t="shared" si="10"/>
        <v>6834.3379257558381</v>
      </c>
      <c r="O188" s="851">
        <f t="shared" si="10"/>
        <v>4966.4383883301134</v>
      </c>
      <c r="P188" s="851">
        <f t="shared" si="10"/>
        <v>6255.2544247787609</v>
      </c>
      <c r="Q188" s="851">
        <f t="shared" si="10"/>
        <v>5406.3138769021125</v>
      </c>
      <c r="R188" s="851">
        <f t="shared" si="10"/>
        <v>9112.0736329182455</v>
      </c>
      <c r="S188" s="10"/>
      <c r="T188" s="854"/>
      <c r="U188" s="854"/>
    </row>
    <row r="189" spans="1:21" s="53" customFormat="1" ht="12" customHeight="1">
      <c r="A189" s="10" t="s">
        <v>101</v>
      </c>
      <c r="B189" s="850">
        <f t="shared" ref="B189:R189" si="11">(B75/B132)*10000</f>
        <v>4469.6411178289773</v>
      </c>
      <c r="C189" s="851">
        <f t="shared" si="11"/>
        <v>4372.4960953883119</v>
      </c>
      <c r="D189" s="851">
        <f t="shared" si="11"/>
        <v>7388.2352941176478</v>
      </c>
      <c r="E189" s="851">
        <f t="shared" si="11"/>
        <v>7282.9107917570491</v>
      </c>
      <c r="F189" s="851">
        <f t="shared" si="11"/>
        <v>4140.1006547888983</v>
      </c>
      <c r="G189" s="851">
        <f t="shared" si="11"/>
        <v>4299.1940378562258</v>
      </c>
      <c r="H189" s="851">
        <f t="shared" si="11"/>
        <v>4778.0849805913804</v>
      </c>
      <c r="I189" s="851">
        <f t="shared" si="11"/>
        <v>5548.9035851026811</v>
      </c>
      <c r="J189" s="851">
        <f t="shared" si="11"/>
        <v>3721.39303482587</v>
      </c>
      <c r="K189" s="851">
        <f t="shared" si="11"/>
        <v>7267.7753044389156</v>
      </c>
      <c r="L189" s="851">
        <f t="shared" si="11"/>
        <v>6987.0902417415527</v>
      </c>
      <c r="M189" s="851">
        <f t="shared" si="11"/>
        <v>3813.8324243926631</v>
      </c>
      <c r="N189" s="851">
        <f t="shared" si="11"/>
        <v>5412.3410268487996</v>
      </c>
      <c r="O189" s="851">
        <f t="shared" si="11"/>
        <v>4132.0552918819558</v>
      </c>
      <c r="P189" s="851">
        <f t="shared" si="11"/>
        <v>5382.0877917263451</v>
      </c>
      <c r="Q189" s="851">
        <f t="shared" si="11"/>
        <v>4944.5387157274272</v>
      </c>
      <c r="R189" s="851">
        <f t="shared" si="11"/>
        <v>10551.495016611296</v>
      </c>
      <c r="S189" s="10"/>
      <c r="T189" s="853"/>
      <c r="U189" s="853"/>
    </row>
    <row r="190" spans="1:21" s="53" customFormat="1" ht="12" customHeight="1">
      <c r="A190" s="10" t="s">
        <v>100</v>
      </c>
      <c r="B190" s="850">
        <f t="shared" ref="B190:R190" si="12">(B76/B133)*10000</f>
        <v>5071.7330190584134</v>
      </c>
      <c r="C190" s="851">
        <f t="shared" si="12"/>
        <v>5389.7456968025008</v>
      </c>
      <c r="D190" s="851">
        <f t="shared" si="12"/>
        <v>6609.5471236230105</v>
      </c>
      <c r="E190" s="851">
        <f t="shared" si="12"/>
        <v>5130.5431829005229</v>
      </c>
      <c r="F190" s="851">
        <f t="shared" si="12"/>
        <v>4985.9016144925345</v>
      </c>
      <c r="G190" s="851">
        <f t="shared" si="12"/>
        <v>3810.1298040213787</v>
      </c>
      <c r="H190" s="851">
        <f t="shared" si="12"/>
        <v>5955.2313121035659</v>
      </c>
      <c r="I190" s="851">
        <f t="shared" si="12"/>
        <v>5764.7605764760565</v>
      </c>
      <c r="J190" s="851">
        <f t="shared" si="12"/>
        <v>4271.2842712842712</v>
      </c>
      <c r="K190" s="851">
        <f t="shared" si="12"/>
        <v>7173.5455349248459</v>
      </c>
      <c r="L190" s="851">
        <f t="shared" si="12"/>
        <v>7966.8534404849624</v>
      </c>
      <c r="M190" s="851">
        <f t="shared" si="12"/>
        <v>4024.0848493776239</v>
      </c>
      <c r="N190" s="851">
        <f t="shared" si="12"/>
        <v>5243.4456928838945</v>
      </c>
      <c r="O190" s="851">
        <f t="shared" si="12"/>
        <v>4089.2052804663272</v>
      </c>
      <c r="P190" s="851">
        <f t="shared" si="12"/>
        <v>4418.556870479948</v>
      </c>
      <c r="Q190" s="851">
        <f t="shared" si="12"/>
        <v>4921.9526158923672</v>
      </c>
      <c r="R190" s="851">
        <f t="shared" si="12"/>
        <v>9570.6957689262235</v>
      </c>
      <c r="S190" s="10"/>
      <c r="T190" s="853"/>
      <c r="U190" s="853"/>
    </row>
    <row r="191" spans="1:21" s="53" customFormat="1" ht="12" customHeight="1">
      <c r="A191" s="10" t="s">
        <v>99</v>
      </c>
      <c r="B191" s="850">
        <f t="shared" ref="B191:R191" si="13">(B77/B134)*10000</f>
        <v>4677.0702394753489</v>
      </c>
      <c r="C191" s="851">
        <f t="shared" si="13"/>
        <v>4593.9762573468715</v>
      </c>
      <c r="D191" s="851">
        <f t="shared" si="13"/>
        <v>4379.2483006797274</v>
      </c>
      <c r="E191" s="851">
        <f t="shared" si="13"/>
        <v>7852.876964437145</v>
      </c>
      <c r="F191" s="851">
        <f t="shared" si="13"/>
        <v>4079.8324176841152</v>
      </c>
      <c r="G191" s="851">
        <f t="shared" si="13"/>
        <v>4139.581878813372</v>
      </c>
      <c r="H191" s="851">
        <f t="shared" si="13"/>
        <v>6487.8159527773569</v>
      </c>
      <c r="I191" s="851">
        <f t="shared" si="13"/>
        <v>5425.9698141449417</v>
      </c>
      <c r="J191" s="851">
        <f t="shared" si="13"/>
        <v>5121.7861975642754</v>
      </c>
      <c r="K191" s="851">
        <f t="shared" si="13"/>
        <v>5851.875199772704</v>
      </c>
      <c r="L191" s="851">
        <f t="shared" si="13"/>
        <v>7602.3131672597856</v>
      </c>
      <c r="M191" s="851">
        <f t="shared" si="13"/>
        <v>4733.1041517131953</v>
      </c>
      <c r="N191" s="851">
        <f t="shared" si="13"/>
        <v>5286.0028363917663</v>
      </c>
      <c r="O191" s="851">
        <f t="shared" si="13"/>
        <v>4530.9130767298093</v>
      </c>
      <c r="P191" s="851">
        <f t="shared" si="13"/>
        <v>4419.855868899931</v>
      </c>
      <c r="Q191" s="851">
        <f t="shared" si="13"/>
        <v>4362.9016964975999</v>
      </c>
      <c r="R191" s="851">
        <f t="shared" si="13"/>
        <v>5910.5431309904152</v>
      </c>
      <c r="S191" s="10"/>
      <c r="T191" s="853"/>
      <c r="U191" s="853"/>
    </row>
    <row r="192" spans="1:21" s="53" customFormat="1" ht="12" customHeight="1">
      <c r="A192" s="10" t="s">
        <v>98</v>
      </c>
      <c r="B192" s="850">
        <f t="shared" ref="B192:R192" si="14">(B78/B135)*10000</f>
        <v>4743.7691639216555</v>
      </c>
      <c r="C192" s="851">
        <f t="shared" si="14"/>
        <v>4766.1397850057256</v>
      </c>
      <c r="D192" s="851">
        <f t="shared" si="14"/>
        <v>4448.1605351170565</v>
      </c>
      <c r="E192" s="851">
        <f t="shared" si="14"/>
        <v>6126.3985485334142</v>
      </c>
      <c r="F192" s="851">
        <f t="shared" si="14"/>
        <v>4241.8540912002527</v>
      </c>
      <c r="G192" s="851">
        <f t="shared" si="14"/>
        <v>3776.5366395695655</v>
      </c>
      <c r="H192" s="851">
        <f t="shared" si="14"/>
        <v>6151.4060742407191</v>
      </c>
      <c r="I192" s="851">
        <f t="shared" si="14"/>
        <v>5647.0646301846837</v>
      </c>
      <c r="J192" s="851">
        <f t="shared" si="14"/>
        <v>3783.0731992321171</v>
      </c>
      <c r="K192" s="851">
        <f t="shared" si="14"/>
        <v>6409.1462883996164</v>
      </c>
      <c r="L192" s="851">
        <f t="shared" si="14"/>
        <v>7147.2185960331835</v>
      </c>
      <c r="M192" s="851">
        <f t="shared" si="14"/>
        <v>4112.8059235175333</v>
      </c>
      <c r="N192" s="851">
        <f t="shared" si="14"/>
        <v>4653.3085622373792</v>
      </c>
      <c r="O192" s="851">
        <f t="shared" si="14"/>
        <v>4504.3271439249529</v>
      </c>
      <c r="P192" s="851">
        <f t="shared" si="14"/>
        <v>4554.6739748430082</v>
      </c>
      <c r="Q192" s="851">
        <f t="shared" si="14"/>
        <v>4737.6146788990818</v>
      </c>
      <c r="R192" s="851">
        <f t="shared" si="14"/>
        <v>3974.025974025973</v>
      </c>
      <c r="S192" s="10"/>
      <c r="T192" s="853"/>
    </row>
    <row r="193" spans="1:21" s="53" customFormat="1" ht="12" customHeight="1">
      <c r="A193" s="10" t="s">
        <v>97</v>
      </c>
      <c r="B193" s="850">
        <f t="shared" ref="B193:R193" si="15">(B79/B136)*10000</f>
        <v>4268.2348376621185</v>
      </c>
      <c r="C193" s="851">
        <f t="shared" si="15"/>
        <v>4244.6860462127634</v>
      </c>
      <c r="D193" s="851">
        <f t="shared" si="15"/>
        <v>5044.2637759710942</v>
      </c>
      <c r="E193" s="851">
        <f t="shared" si="15"/>
        <v>6376.9111181054295</v>
      </c>
      <c r="F193" s="851">
        <f t="shared" si="15"/>
        <v>3689.9296898004663</v>
      </c>
      <c r="G193" s="851">
        <f t="shared" si="15"/>
        <v>4261.6560112271954</v>
      </c>
      <c r="H193" s="851">
        <f t="shared" si="15"/>
        <v>5623.8066073422924</v>
      </c>
      <c r="I193" s="851">
        <f t="shared" si="15"/>
        <v>5888.1086796066138</v>
      </c>
      <c r="J193" s="851">
        <f t="shared" si="15"/>
        <v>4057.523611578079</v>
      </c>
      <c r="K193" s="851">
        <f t="shared" si="15"/>
        <v>5304.9625162972625</v>
      </c>
      <c r="L193" s="851">
        <f t="shared" si="15"/>
        <v>8110.4954883647306</v>
      </c>
      <c r="M193" s="851">
        <f t="shared" si="15"/>
        <v>3957.7589320182815</v>
      </c>
      <c r="N193" s="851">
        <f t="shared" si="15"/>
        <v>3922.7652506543182</v>
      </c>
      <c r="O193" s="851">
        <f t="shared" si="15"/>
        <v>4111.4496787724784</v>
      </c>
      <c r="P193" s="851">
        <f t="shared" si="15"/>
        <v>4864.6221318538046</v>
      </c>
      <c r="Q193" s="851">
        <f t="shared" si="15"/>
        <v>4574.458250632154</v>
      </c>
      <c r="R193" s="851">
        <f t="shared" si="15"/>
        <v>3851.9880487244309</v>
      </c>
      <c r="S193" s="10"/>
      <c r="T193" s="853"/>
    </row>
    <row r="194" spans="1:21" s="53" customFormat="1" ht="12" customHeight="1">
      <c r="A194" s="10" t="s">
        <v>96</v>
      </c>
      <c r="B194" s="850">
        <f t="shared" ref="B194:R194" si="16">(B80/B137)*10000</f>
        <v>4753.3521955207434</v>
      </c>
      <c r="C194" s="851">
        <f t="shared" si="16"/>
        <v>4904.1704240837053</v>
      </c>
      <c r="D194" s="851">
        <f t="shared" si="16"/>
        <v>4015.1371807000942</v>
      </c>
      <c r="E194" s="851">
        <f t="shared" si="16"/>
        <v>8059.8262032085568</v>
      </c>
      <c r="F194" s="851">
        <f t="shared" si="16"/>
        <v>4264.1528872405088</v>
      </c>
      <c r="G194" s="851">
        <f t="shared" si="16"/>
        <v>4497.9079497907951</v>
      </c>
      <c r="H194" s="851">
        <f t="shared" si="16"/>
        <v>5728.1346925999651</v>
      </c>
      <c r="I194" s="851">
        <f t="shared" si="16"/>
        <v>5960.7679336643923</v>
      </c>
      <c r="J194" s="851">
        <f t="shared" si="16"/>
        <v>4589.2249865759804</v>
      </c>
      <c r="K194" s="851">
        <f t="shared" si="16"/>
        <v>5397.2864628659236</v>
      </c>
      <c r="L194" s="851">
        <f t="shared" si="16"/>
        <v>8864.9409324889839</v>
      </c>
      <c r="M194" s="851">
        <f t="shared" si="16"/>
        <v>5040.2165657195164</v>
      </c>
      <c r="N194" s="851">
        <f t="shared" si="16"/>
        <v>4995.3552679902359</v>
      </c>
      <c r="O194" s="851">
        <f t="shared" si="16"/>
        <v>4264.353069324131</v>
      </c>
      <c r="P194" s="851">
        <f t="shared" si="16"/>
        <v>4114.0139738575208</v>
      </c>
      <c r="Q194" s="851">
        <f t="shared" si="16"/>
        <v>5036.5417122402314</v>
      </c>
      <c r="R194" s="851">
        <f t="shared" si="16"/>
        <v>3849.7217068645632</v>
      </c>
      <c r="S194" s="10"/>
      <c r="T194" s="853"/>
    </row>
    <row r="195" spans="1:21" s="53" customFormat="1" ht="12" customHeight="1">
      <c r="A195" s="10" t="s">
        <v>95</v>
      </c>
      <c r="B195" s="850">
        <f t="shared" ref="B195:R195" si="17">(B81/B138)*10000</f>
        <v>4937.4083323300629</v>
      </c>
      <c r="C195" s="851">
        <f t="shared" si="17"/>
        <v>4937.4980027624024</v>
      </c>
      <c r="D195" s="851">
        <f t="shared" si="17"/>
        <v>6901.7529555646142</v>
      </c>
      <c r="E195" s="851">
        <f t="shared" si="17"/>
        <v>6426.20544657556</v>
      </c>
      <c r="F195" s="851">
        <f t="shared" si="17"/>
        <v>4637.5219616994027</v>
      </c>
      <c r="G195" s="851">
        <f t="shared" si="17"/>
        <v>3760.3038546425087</v>
      </c>
      <c r="H195" s="851">
        <f t="shared" si="17"/>
        <v>6162.970883816186</v>
      </c>
      <c r="I195" s="851">
        <f t="shared" si="17"/>
        <v>6475.7432103141191</v>
      </c>
      <c r="J195" s="851">
        <f t="shared" si="17"/>
        <v>5505.0167224080269</v>
      </c>
      <c r="K195" s="851">
        <f t="shared" si="17"/>
        <v>5518.6361182541668</v>
      </c>
      <c r="L195" s="851">
        <f t="shared" si="17"/>
        <v>6373.8593418748278</v>
      </c>
      <c r="M195" s="851">
        <f t="shared" si="17"/>
        <v>4890.2929350947734</v>
      </c>
      <c r="N195" s="851">
        <f t="shared" si="17"/>
        <v>5452.930728241563</v>
      </c>
      <c r="O195" s="851">
        <f t="shared" si="17"/>
        <v>4616.4440078002326</v>
      </c>
      <c r="P195" s="851">
        <f t="shared" si="17"/>
        <v>6068.4105571847504</v>
      </c>
      <c r="Q195" s="851">
        <f t="shared" si="17"/>
        <v>6371.3980789754532</v>
      </c>
      <c r="R195" s="851">
        <f t="shared" si="17"/>
        <v>4219.6278730390359</v>
      </c>
      <c r="S195" s="10"/>
      <c r="T195" s="853"/>
    </row>
    <row r="196" spans="1:21" s="3" customFormat="1" ht="11.25" customHeight="1">
      <c r="A196" s="10" t="s">
        <v>94</v>
      </c>
      <c r="B196" s="850">
        <f t="shared" ref="B196:R196" si="18">(B82/B139)*10000</f>
        <v>4493.811131931443</v>
      </c>
      <c r="C196" s="851">
        <f t="shared" si="18"/>
        <v>4649.7699696854997</v>
      </c>
      <c r="D196" s="851">
        <f t="shared" si="18"/>
        <v>3943.6619718309853</v>
      </c>
      <c r="E196" s="851">
        <f t="shared" si="18"/>
        <v>5395.9744168547786</v>
      </c>
      <c r="F196" s="851">
        <f t="shared" si="18"/>
        <v>4087.6353005454966</v>
      </c>
      <c r="G196" s="851">
        <f t="shared" si="18"/>
        <v>3526.0436933681699</v>
      </c>
      <c r="H196" s="851">
        <f t="shared" si="18"/>
        <v>4558.3057737007766</v>
      </c>
      <c r="I196" s="851">
        <f t="shared" si="18"/>
        <v>6183.3266425799538</v>
      </c>
      <c r="J196" s="851">
        <f t="shared" si="18"/>
        <v>4666.2244937770665</v>
      </c>
      <c r="K196" s="851">
        <f t="shared" si="18"/>
        <v>5726.1219973886928</v>
      </c>
      <c r="L196" s="851">
        <f t="shared" si="18"/>
        <v>5141.9502449084821</v>
      </c>
      <c r="M196" s="851">
        <f t="shared" si="18"/>
        <v>3703.7856984724372</v>
      </c>
      <c r="N196" s="851">
        <f t="shared" si="18"/>
        <v>5008.026949496013</v>
      </c>
      <c r="O196" s="851">
        <f t="shared" si="18"/>
        <v>4139.9020010717877</v>
      </c>
      <c r="P196" s="851">
        <f t="shared" si="18"/>
        <v>5489.5911935727281</v>
      </c>
      <c r="Q196" s="851">
        <f t="shared" si="18"/>
        <v>4934.5885408212944</v>
      </c>
      <c r="R196" s="851">
        <f t="shared" si="18"/>
        <v>3687.3622336517269</v>
      </c>
    </row>
    <row r="197" spans="1:21" s="3" customFormat="1" ht="11.25" customHeight="1">
      <c r="A197" s="10" t="s">
        <v>93</v>
      </c>
      <c r="B197" s="850">
        <f t="shared" ref="B197:R197" si="19">(B83/B140)*10000</f>
        <v>5516.3204932673125</v>
      </c>
      <c r="C197" s="851">
        <f t="shared" si="19"/>
        <v>4973.8317474549549</v>
      </c>
      <c r="D197" s="851">
        <f t="shared" si="19"/>
        <v>8317.4061433447114</v>
      </c>
      <c r="E197" s="851">
        <f t="shared" si="19"/>
        <v>6920.4315576534045</v>
      </c>
      <c r="F197" s="851">
        <f t="shared" si="19"/>
        <v>6106.7222949119914</v>
      </c>
      <c r="G197" s="851">
        <f t="shared" si="19"/>
        <v>2757.7304964539007</v>
      </c>
      <c r="H197" s="851">
        <f t="shared" si="19"/>
        <v>6913.3748389866887</v>
      </c>
      <c r="I197" s="851">
        <f t="shared" si="19"/>
        <v>6029.684601113172</v>
      </c>
      <c r="J197" s="851">
        <f t="shared" si="19"/>
        <v>5100.1821493624775</v>
      </c>
      <c r="K197" s="851">
        <f t="shared" si="19"/>
        <v>6624.4215145178432</v>
      </c>
      <c r="L197" s="851">
        <f t="shared" si="19"/>
        <v>4482.5174825174827</v>
      </c>
      <c r="M197" s="851">
        <f t="shared" si="19"/>
        <v>6399.0825688073401</v>
      </c>
      <c r="N197" s="851">
        <f t="shared" si="19"/>
        <v>8708.6064527113303</v>
      </c>
      <c r="O197" s="851">
        <f t="shared" si="19"/>
        <v>5692.9134324003007</v>
      </c>
      <c r="P197" s="851">
        <f t="shared" si="19"/>
        <v>7557.8546147563311</v>
      </c>
      <c r="Q197" s="851">
        <f t="shared" si="19"/>
        <v>7636.8063420158524</v>
      </c>
      <c r="R197" s="851">
        <f t="shared" si="19"/>
        <v>3829.3444328824144</v>
      </c>
    </row>
    <row r="198" spans="1:21" s="3" customFormat="1" ht="11.25" customHeight="1">
      <c r="A198" s="10" t="s">
        <v>92</v>
      </c>
      <c r="B198" s="850">
        <f t="shared" ref="B198:R198" si="20">(B84/B141)*10000</f>
        <v>4929.4539620014602</v>
      </c>
      <c r="C198" s="851">
        <f t="shared" si="20"/>
        <v>4504.3428716898106</v>
      </c>
      <c r="D198" s="851">
        <f t="shared" si="20"/>
        <v>4538.3222691611354</v>
      </c>
      <c r="E198" s="851">
        <f t="shared" si="20"/>
        <v>5904.8314993122412</v>
      </c>
      <c r="F198" s="851">
        <f t="shared" si="20"/>
        <v>5701.0122527752446</v>
      </c>
      <c r="G198" s="851">
        <f t="shared" si="20"/>
        <v>3532.3820472937941</v>
      </c>
      <c r="H198" s="851">
        <f t="shared" si="20"/>
        <v>5449.0411594692105</v>
      </c>
      <c r="I198" s="851">
        <f t="shared" si="20"/>
        <v>5673.0213749277882</v>
      </c>
      <c r="J198" s="851">
        <f t="shared" si="20"/>
        <v>4112.9032258064526</v>
      </c>
      <c r="K198" s="851">
        <f t="shared" si="20"/>
        <v>6271.9324228543637</v>
      </c>
      <c r="L198" s="851">
        <f t="shared" si="20"/>
        <v>6964.6807536806764</v>
      </c>
      <c r="M198" s="851">
        <f t="shared" si="20"/>
        <v>3806.3571997331442</v>
      </c>
      <c r="N198" s="851">
        <f t="shared" si="20"/>
        <v>7037.0370370370374</v>
      </c>
      <c r="O198" s="851">
        <f t="shared" si="20"/>
        <v>4777.5406947832716</v>
      </c>
      <c r="P198" s="851">
        <f t="shared" si="20"/>
        <v>5107.5268817204296</v>
      </c>
      <c r="Q198" s="851">
        <f t="shared" si="20"/>
        <v>4837.1329879101913</v>
      </c>
      <c r="R198" s="851">
        <f t="shared" si="20"/>
        <v>3748.221670802317</v>
      </c>
    </row>
    <row r="199" spans="1:21" s="3" customFormat="1" ht="11.25" customHeight="1">
      <c r="A199" s="10" t="s">
        <v>91</v>
      </c>
      <c r="B199" s="850">
        <f t="shared" ref="B199:Q199" si="21">(B85/B142)*10000</f>
        <v>4504.8777957860611</v>
      </c>
      <c r="C199" s="851">
        <f t="shared" si="21"/>
        <v>4374.7675120588838</v>
      </c>
      <c r="D199" s="851">
        <f t="shared" si="21"/>
        <v>3405.4487179487187</v>
      </c>
      <c r="E199" s="851">
        <f t="shared" si="21"/>
        <v>6122.1031647146774</v>
      </c>
      <c r="F199" s="851">
        <f t="shared" si="21"/>
        <v>4324.6200272836259</v>
      </c>
      <c r="G199" s="851">
        <f t="shared" si="21"/>
        <v>3687.8093799815424</v>
      </c>
      <c r="H199" s="851">
        <f t="shared" si="21"/>
        <v>5674.2702783822333</v>
      </c>
      <c r="I199" s="851">
        <f t="shared" si="21"/>
        <v>6372.9683490162533</v>
      </c>
      <c r="J199" s="851">
        <f t="shared" si="21"/>
        <v>4356.8464730290461</v>
      </c>
      <c r="K199" s="851">
        <f t="shared" si="21"/>
        <v>6092.1108340781857</v>
      </c>
      <c r="L199" s="851">
        <f t="shared" si="21"/>
        <v>8659.5492289442464</v>
      </c>
      <c r="M199" s="851">
        <f t="shared" si="21"/>
        <v>4397.7934416181433</v>
      </c>
      <c r="N199" s="851">
        <f t="shared" si="21"/>
        <v>6090.1856763925734</v>
      </c>
      <c r="O199" s="851">
        <f t="shared" si="21"/>
        <v>4133.3765497123404</v>
      </c>
      <c r="P199" s="851">
        <f t="shared" si="21"/>
        <v>4418.5332924209879</v>
      </c>
      <c r="Q199" s="851">
        <f t="shared" si="21"/>
        <v>4026.9499870432751</v>
      </c>
      <c r="R199" s="851"/>
    </row>
    <row r="200" spans="1:21" s="3" customFormat="1" ht="11.25" customHeight="1">
      <c r="A200" s="10" t="s">
        <v>90</v>
      </c>
      <c r="B200" s="850">
        <f t="shared" ref="B200:Q200" si="22">(B86/B143)*10000</f>
        <v>4119.0478981792967</v>
      </c>
      <c r="C200" s="851">
        <f t="shared" si="22"/>
        <v>4148.1794141702858</v>
      </c>
      <c r="D200" s="851">
        <f t="shared" si="22"/>
        <v>3298.1849611063099</v>
      </c>
      <c r="E200" s="851">
        <f t="shared" si="22"/>
        <v>6039.5671759624756</v>
      </c>
      <c r="F200" s="851">
        <f t="shared" si="22"/>
        <v>4018.751162246996</v>
      </c>
      <c r="G200" s="851">
        <f t="shared" si="22"/>
        <v>2539.9870706733673</v>
      </c>
      <c r="H200" s="851">
        <f t="shared" si="22"/>
        <v>3874.1565052681426</v>
      </c>
      <c r="I200" s="851">
        <f t="shared" si="22"/>
        <v>5096.8523002421307</v>
      </c>
      <c r="J200" s="851">
        <f t="shared" si="22"/>
        <v>4402.6548672566378</v>
      </c>
      <c r="K200" s="851">
        <f t="shared" si="22"/>
        <v>4460.6724856179335</v>
      </c>
      <c r="L200" s="851">
        <f t="shared" si="22"/>
        <v>3577.8175313059037</v>
      </c>
      <c r="M200" s="851">
        <f t="shared" si="22"/>
        <v>4643.4983329058741</v>
      </c>
      <c r="N200" s="851">
        <f t="shared" si="22"/>
        <v>6494.9071300179739</v>
      </c>
      <c r="O200" s="851">
        <f t="shared" si="22"/>
        <v>3855.4938049840521</v>
      </c>
      <c r="P200" s="851">
        <f t="shared" si="22"/>
        <v>4019.5545898967953</v>
      </c>
      <c r="Q200" s="851">
        <f t="shared" si="22"/>
        <v>4016.2204199533385</v>
      </c>
      <c r="R200" s="851"/>
    </row>
    <row r="201" spans="1:21" s="3" customFormat="1" ht="11.25" customHeight="1">
      <c r="A201" s="10" t="s">
        <v>89</v>
      </c>
      <c r="B201" s="850">
        <f t="shared" ref="B201:Q201" si="23">(B87/B144)*10000</f>
        <v>3998.2106879564499</v>
      </c>
      <c r="C201" s="851">
        <f t="shared" si="23"/>
        <v>4144.3259693344171</v>
      </c>
      <c r="D201" s="851">
        <f t="shared" si="23"/>
        <v>3434.1319090891629</v>
      </c>
      <c r="E201" s="851">
        <f t="shared" si="23"/>
        <v>4945.5242743833351</v>
      </c>
      <c r="F201" s="851">
        <f t="shared" si="23"/>
        <v>3684.1239485157334</v>
      </c>
      <c r="G201" s="851">
        <f t="shared" si="23"/>
        <v>2873.5851594122419</v>
      </c>
      <c r="H201" s="851">
        <f t="shared" si="23"/>
        <v>3410.4278832530467</v>
      </c>
      <c r="I201" s="851">
        <f t="shared" si="23"/>
        <v>3949.4047619047619</v>
      </c>
      <c r="J201" s="851">
        <f t="shared" si="23"/>
        <v>4767.0405522001729</v>
      </c>
      <c r="K201" s="851">
        <f t="shared" si="23"/>
        <v>5304.0649217721893</v>
      </c>
      <c r="L201" s="851">
        <f t="shared" si="23"/>
        <v>3891.0505836575876</v>
      </c>
      <c r="M201" s="851">
        <f t="shared" si="23"/>
        <v>5530.5194118269337</v>
      </c>
      <c r="N201" s="851">
        <f t="shared" si="23"/>
        <v>4312.7962085308054</v>
      </c>
      <c r="O201" s="851">
        <f t="shared" si="23"/>
        <v>3691.1723511950645</v>
      </c>
      <c r="P201" s="851">
        <f t="shared" si="23"/>
        <v>3858.6434132021723</v>
      </c>
      <c r="Q201" s="851">
        <f t="shared" si="23"/>
        <v>4123.2403062484564</v>
      </c>
      <c r="R201" s="851">
        <f>(R87/R144)*10000</f>
        <v>7975.4601226993873</v>
      </c>
    </row>
    <row r="202" spans="1:21" s="3" customFormat="1" ht="11.25" customHeight="1">
      <c r="A202" s="10" t="s">
        <v>88</v>
      </c>
      <c r="B202" s="850">
        <f t="shared" ref="B202:Q202" si="24">(B88/B145)*10000</f>
        <v>4251.3229678891339</v>
      </c>
      <c r="C202" s="851">
        <f t="shared" si="24"/>
        <v>4289.0242959505222</v>
      </c>
      <c r="D202" s="851">
        <f t="shared" si="24"/>
        <v>3795.3367875647668</v>
      </c>
      <c r="E202" s="851">
        <f t="shared" si="24"/>
        <v>6372.6948245092208</v>
      </c>
      <c r="F202" s="851">
        <f t="shared" si="24"/>
        <v>3984.4525442548966</v>
      </c>
      <c r="G202" s="851">
        <f t="shared" si="24"/>
        <v>2673.8228836301537</v>
      </c>
      <c r="H202" s="851">
        <f t="shared" si="24"/>
        <v>4306.9609862392163</v>
      </c>
      <c r="I202" s="851">
        <f t="shared" si="24"/>
        <v>4455.2785923753672</v>
      </c>
      <c r="J202" s="851">
        <f t="shared" si="24"/>
        <v>3820.2247191011234</v>
      </c>
      <c r="K202" s="851">
        <f t="shared" si="24"/>
        <v>5209.2476149965523</v>
      </c>
      <c r="L202" s="851">
        <f t="shared" si="24"/>
        <v>5775.0540735400145</v>
      </c>
      <c r="M202" s="851">
        <f t="shared" si="24"/>
        <v>5291.828793774318</v>
      </c>
      <c r="N202" s="851">
        <f t="shared" si="24"/>
        <v>6627.2189349112432</v>
      </c>
      <c r="O202" s="851">
        <f t="shared" si="24"/>
        <v>3898.1446065807268</v>
      </c>
      <c r="P202" s="851">
        <f t="shared" si="24"/>
        <v>4608.5817228955138</v>
      </c>
      <c r="Q202" s="851">
        <f t="shared" si="24"/>
        <v>4186.4313292884717</v>
      </c>
      <c r="R202" s="851">
        <f>(R88/R145)*10000</f>
        <v>4000</v>
      </c>
    </row>
    <row r="203" spans="1:21" s="3" customFormat="1" ht="11.25" customHeight="1">
      <c r="A203" s="10" t="s">
        <v>87</v>
      </c>
      <c r="B203" s="850">
        <f t="shared" ref="B203:Q203" si="25">(B89/B146)*10000</f>
        <v>4131.1654445966742</v>
      </c>
      <c r="C203" s="851">
        <f t="shared" si="25"/>
        <v>3913.5410430869792</v>
      </c>
      <c r="D203" s="851">
        <f t="shared" si="25"/>
        <v>4312.1401445546981</v>
      </c>
      <c r="E203" s="851">
        <f t="shared" si="25"/>
        <v>6150.5463375151758</v>
      </c>
      <c r="F203" s="851">
        <f t="shared" si="25"/>
        <v>4387.2600891718084</v>
      </c>
      <c r="G203" s="851">
        <f t="shared" si="25"/>
        <v>2517.1732666185776</v>
      </c>
      <c r="H203" s="851">
        <f t="shared" si="25"/>
        <v>3332.9865147903024</v>
      </c>
      <c r="I203" s="851">
        <f t="shared" si="25"/>
        <v>4102.8064563036214</v>
      </c>
      <c r="J203" s="851">
        <f t="shared" si="25"/>
        <v>3788.0684188569048</v>
      </c>
      <c r="K203" s="851">
        <f t="shared" si="25"/>
        <v>6146.5883261139943</v>
      </c>
      <c r="L203" s="851">
        <f t="shared" si="25"/>
        <v>5670.8276513164792</v>
      </c>
      <c r="M203" s="851">
        <f t="shared" si="25"/>
        <v>4419.6327560699674</v>
      </c>
      <c r="N203" s="851">
        <f t="shared" si="25"/>
        <v>7103.3653846153857</v>
      </c>
      <c r="O203" s="851">
        <f t="shared" si="25"/>
        <v>3782.0337439063251</v>
      </c>
      <c r="P203" s="851">
        <f t="shared" si="25"/>
        <v>4742.3436464578317</v>
      </c>
      <c r="Q203" s="851">
        <f t="shared" si="25"/>
        <v>4534.6878696435779</v>
      </c>
      <c r="R203" s="851">
        <f>(R89/R146)*10000</f>
        <v>6666.6666666666661</v>
      </c>
    </row>
    <row r="204" spans="1:21" s="53" customFormat="1" ht="12" customHeight="1">
      <c r="A204" s="10" t="s">
        <v>86</v>
      </c>
      <c r="B204" s="850">
        <f t="shared" ref="B204:Q204" si="26">(B90/B147)*10000</f>
        <v>4413.946750077097</v>
      </c>
      <c r="C204" s="851">
        <f t="shared" si="26"/>
        <v>4308.1694395916065</v>
      </c>
      <c r="D204" s="851">
        <f t="shared" si="26"/>
        <v>4475.4098360655735</v>
      </c>
      <c r="E204" s="851">
        <f t="shared" si="26"/>
        <v>6072.9463448330471</v>
      </c>
      <c r="F204" s="851">
        <f t="shared" si="26"/>
        <v>4479.6400948368737</v>
      </c>
      <c r="G204" s="851">
        <f t="shared" si="26"/>
        <v>2436.9652671539461</v>
      </c>
      <c r="H204" s="851">
        <f t="shared" si="26"/>
        <v>3942.7764415323513</v>
      </c>
      <c r="I204" s="851">
        <f t="shared" si="26"/>
        <v>4931.2558503893624</v>
      </c>
      <c r="J204" s="851">
        <f t="shared" si="26"/>
        <v>3346.1327482172242</v>
      </c>
      <c r="K204" s="851">
        <f t="shared" si="26"/>
        <v>7244.8593459111844</v>
      </c>
      <c r="L204" s="851">
        <f t="shared" si="26"/>
        <v>5274.4237102085626</v>
      </c>
      <c r="M204" s="851">
        <f t="shared" si="26"/>
        <v>5642.0507996237066</v>
      </c>
      <c r="N204" s="851">
        <f t="shared" si="26"/>
        <v>5409.9009900990104</v>
      </c>
      <c r="O204" s="851">
        <f t="shared" si="26"/>
        <v>3827.6782222343604</v>
      </c>
      <c r="P204" s="851">
        <f t="shared" si="26"/>
        <v>5263.4880803011301</v>
      </c>
      <c r="Q204" s="851">
        <f t="shared" si="26"/>
        <v>5678.0737837313991</v>
      </c>
      <c r="R204" s="851"/>
      <c r="S204" s="10"/>
      <c r="T204" s="853"/>
      <c r="U204" s="853"/>
    </row>
    <row r="205" spans="1:21" s="53" customFormat="1" ht="12" customHeight="1">
      <c r="A205" s="10" t="s">
        <v>85</v>
      </c>
      <c r="B205" s="850">
        <f t="shared" ref="B205:Q205" si="27">(B91/B148)*10000</f>
        <v>4209.6178361160537</v>
      </c>
      <c r="C205" s="851">
        <f t="shared" si="27"/>
        <v>3624.2028233851679</v>
      </c>
      <c r="D205" s="851">
        <f t="shared" si="27"/>
        <v>3634.1611144760755</v>
      </c>
      <c r="E205" s="851">
        <f t="shared" si="27"/>
        <v>6418.4490224379997</v>
      </c>
      <c r="F205" s="851">
        <f t="shared" si="27"/>
        <v>4993.8722822665877</v>
      </c>
      <c r="G205" s="851">
        <f t="shared" si="27"/>
        <v>2473.2678737349638</v>
      </c>
      <c r="H205" s="851">
        <f t="shared" si="27"/>
        <v>3504.101036042513</v>
      </c>
      <c r="I205" s="851">
        <f t="shared" si="27"/>
        <v>3346.2275134262209</v>
      </c>
      <c r="J205" s="851">
        <f t="shared" si="27"/>
        <v>3206.7510548523205</v>
      </c>
      <c r="K205" s="851">
        <f t="shared" si="27"/>
        <v>6074.2860764353545</v>
      </c>
      <c r="L205" s="851">
        <f t="shared" si="27"/>
        <v>3661.2021857923492</v>
      </c>
      <c r="M205" s="851">
        <f t="shared" si="27"/>
        <v>4290.0839848642654</v>
      </c>
      <c r="N205" s="851">
        <f t="shared" si="27"/>
        <v>8703.1963470319624</v>
      </c>
      <c r="O205" s="851">
        <f t="shared" si="27"/>
        <v>4481.9398305918148</v>
      </c>
      <c r="P205" s="851">
        <f t="shared" si="27"/>
        <v>4961.099140845452</v>
      </c>
      <c r="Q205" s="851">
        <f t="shared" si="27"/>
        <v>4123.0401632302401</v>
      </c>
      <c r="R205" s="851"/>
      <c r="S205" s="10"/>
      <c r="T205" s="853"/>
      <c r="U205" s="853"/>
    </row>
    <row r="206" spans="1:21" s="855" customFormat="1" ht="12" customHeight="1">
      <c r="A206" s="10" t="s">
        <v>84</v>
      </c>
      <c r="B206" s="850">
        <f t="shared" ref="B206:Q206" si="28">(B92/B149)*10000</f>
        <v>3350.4946192364227</v>
      </c>
      <c r="C206" s="851">
        <f t="shared" si="28"/>
        <v>3119.4860040797807</v>
      </c>
      <c r="D206" s="851">
        <f t="shared" si="28"/>
        <v>2844.1295546558708</v>
      </c>
      <c r="E206" s="851">
        <f t="shared" si="28"/>
        <v>6841.451238501686</v>
      </c>
      <c r="F206" s="851">
        <f t="shared" si="28"/>
        <v>3261.8988731367376</v>
      </c>
      <c r="G206" s="851">
        <f t="shared" si="28"/>
        <v>2753.8703146290582</v>
      </c>
      <c r="H206" s="851">
        <f t="shared" si="28"/>
        <v>3090.647048295481</v>
      </c>
      <c r="I206" s="851">
        <f t="shared" si="28"/>
        <v>4351.6460799007709</v>
      </c>
      <c r="J206" s="851">
        <f t="shared" si="28"/>
        <v>3386.8092691622105</v>
      </c>
      <c r="K206" s="851">
        <f t="shared" si="28"/>
        <v>4631.2012248786905</v>
      </c>
      <c r="L206" s="851">
        <f t="shared" si="28"/>
        <v>9138.3812010443871</v>
      </c>
      <c r="M206" s="851">
        <f t="shared" si="28"/>
        <v>5470.3639631166125</v>
      </c>
      <c r="N206" s="851">
        <f t="shared" si="28"/>
        <v>4139.5184135977333</v>
      </c>
      <c r="O206" s="851">
        <f t="shared" si="28"/>
        <v>3189.7991607935792</v>
      </c>
      <c r="P206" s="851">
        <f t="shared" si="28"/>
        <v>4610.212765957448</v>
      </c>
      <c r="Q206" s="851">
        <f t="shared" si="28"/>
        <v>3463.9440265747044</v>
      </c>
      <c r="R206" s="851"/>
      <c r="S206" s="10"/>
      <c r="T206" s="854"/>
      <c r="U206" s="854"/>
    </row>
    <row r="207" spans="1:21" s="53" customFormat="1" ht="12" customHeight="1">
      <c r="A207" s="10" t="s">
        <v>83</v>
      </c>
      <c r="B207" s="850">
        <f t="shared" ref="B207:Q207" si="29">(B93/B150)*10000</f>
        <v>3803.3868447807295</v>
      </c>
      <c r="C207" s="851">
        <f t="shared" si="29"/>
        <v>3799.2742158580186</v>
      </c>
      <c r="D207" s="851">
        <f t="shared" si="29"/>
        <v>3137.8299120234606</v>
      </c>
      <c r="E207" s="851">
        <f t="shared" si="29"/>
        <v>6018.7907677548901</v>
      </c>
      <c r="F207" s="851">
        <f t="shared" si="29"/>
        <v>4031.274348669142</v>
      </c>
      <c r="G207" s="851">
        <f t="shared" si="29"/>
        <v>2061.1483869273493</v>
      </c>
      <c r="H207" s="851">
        <f t="shared" si="29"/>
        <v>3164.1432366154927</v>
      </c>
      <c r="I207" s="851">
        <f t="shared" si="29"/>
        <v>4049.7813656239496</v>
      </c>
      <c r="J207" s="851">
        <f t="shared" si="29"/>
        <v>3476.7441860465119</v>
      </c>
      <c r="K207" s="851">
        <f t="shared" si="29"/>
        <v>5127.9357897004948</v>
      </c>
      <c r="L207" s="851">
        <f t="shared" si="29"/>
        <v>4761.9047619047633</v>
      </c>
      <c r="M207" s="851">
        <f t="shared" si="29"/>
        <v>3856.1627631890228</v>
      </c>
      <c r="N207" s="851">
        <f t="shared" si="29"/>
        <v>3775.4771918472989</v>
      </c>
      <c r="O207" s="851">
        <f t="shared" si="29"/>
        <v>3296.9142163412134</v>
      </c>
      <c r="P207" s="851">
        <f t="shared" si="29"/>
        <v>4755.9104738596116</v>
      </c>
      <c r="Q207" s="851">
        <f t="shared" si="29"/>
        <v>3510.3926096997689</v>
      </c>
      <c r="R207" s="851">
        <f t="shared" ref="R207:R213" si="30">(R93/R150)*10000</f>
        <v>5000</v>
      </c>
      <c r="S207" s="10"/>
      <c r="T207" s="853"/>
      <c r="U207" s="853"/>
    </row>
    <row r="208" spans="1:21" s="53" customFormat="1" ht="12" customHeight="1">
      <c r="A208" s="10" t="s">
        <v>82</v>
      </c>
      <c r="B208" s="850">
        <f t="shared" ref="B208:Q208" si="31">(B94/B151)*10000</f>
        <v>3650.8148081706177</v>
      </c>
      <c r="C208" s="851">
        <f t="shared" si="31"/>
        <v>3747.2217770797938</v>
      </c>
      <c r="D208" s="851">
        <f t="shared" si="31"/>
        <v>3373.5266224088878</v>
      </c>
      <c r="E208" s="851">
        <f t="shared" si="31"/>
        <v>5041.5834748570733</v>
      </c>
      <c r="F208" s="851">
        <f t="shared" si="31"/>
        <v>3206.136704280415</v>
      </c>
      <c r="G208" s="851">
        <f t="shared" si="31"/>
        <v>2008.702341458724</v>
      </c>
      <c r="H208" s="851">
        <f t="shared" si="31"/>
        <v>4310.8732171733373</v>
      </c>
      <c r="I208" s="851">
        <f t="shared" si="31"/>
        <v>3763.352506162696</v>
      </c>
      <c r="J208" s="851">
        <f t="shared" si="31"/>
        <v>3208.9552238805968</v>
      </c>
      <c r="K208" s="851">
        <f t="shared" si="31"/>
        <v>4739.3410579882602</v>
      </c>
      <c r="L208" s="851">
        <f t="shared" si="31"/>
        <v>3807.2183098591549</v>
      </c>
      <c r="M208" s="851">
        <f t="shared" si="31"/>
        <v>3715.0364186649822</v>
      </c>
      <c r="N208" s="851">
        <f t="shared" si="31"/>
        <v>3334.0559288965965</v>
      </c>
      <c r="O208" s="851">
        <f t="shared" si="31"/>
        <v>3532.7810714237917</v>
      </c>
      <c r="P208" s="851">
        <f t="shared" si="31"/>
        <v>3925.9224264184822</v>
      </c>
      <c r="Q208" s="851">
        <f t="shared" si="31"/>
        <v>3536.9568931154267</v>
      </c>
      <c r="R208" s="851">
        <f t="shared" si="30"/>
        <v>3448.2758620689656</v>
      </c>
      <c r="S208" s="10"/>
      <c r="T208" s="853"/>
      <c r="U208" s="853"/>
    </row>
    <row r="209" spans="1:21" s="53" customFormat="1" ht="12" customHeight="1">
      <c r="A209" s="10" t="s">
        <v>81</v>
      </c>
      <c r="B209" s="850">
        <f t="shared" ref="B209:Q209" si="32">(B95/B152)*10000</f>
        <v>3517.3198709376684</v>
      </c>
      <c r="C209" s="851">
        <f t="shared" si="32"/>
        <v>3444.1902379690714</v>
      </c>
      <c r="D209" s="851">
        <f t="shared" si="32"/>
        <v>3285.4696350941904</v>
      </c>
      <c r="E209" s="851">
        <f t="shared" si="32"/>
        <v>5847.2942670720531</v>
      </c>
      <c r="F209" s="851">
        <f t="shared" si="32"/>
        <v>3306.0444171711074</v>
      </c>
      <c r="G209" s="851">
        <f t="shared" si="32"/>
        <v>1982.7447643360285</v>
      </c>
      <c r="H209" s="851">
        <f t="shared" si="32"/>
        <v>3030.3451793124232</v>
      </c>
      <c r="I209" s="851">
        <f t="shared" si="32"/>
        <v>3872.576698663655</v>
      </c>
      <c r="J209" s="851">
        <f t="shared" si="32"/>
        <v>3113.7724550898201</v>
      </c>
      <c r="K209" s="851">
        <f t="shared" si="32"/>
        <v>4464.2966084116588</v>
      </c>
      <c r="L209" s="851">
        <f t="shared" si="32"/>
        <v>3898.1578032672919</v>
      </c>
      <c r="M209" s="851">
        <f t="shared" si="32"/>
        <v>4689.1596376132447</v>
      </c>
      <c r="N209" s="851">
        <f t="shared" si="32"/>
        <v>3425.6683198258129</v>
      </c>
      <c r="O209" s="851">
        <f t="shared" si="32"/>
        <v>3313.0195061410795</v>
      </c>
      <c r="P209" s="851">
        <f t="shared" si="32"/>
        <v>5142.3174904545021</v>
      </c>
      <c r="Q209" s="851">
        <f t="shared" si="32"/>
        <v>4251.4402391890908</v>
      </c>
      <c r="R209" s="851">
        <f t="shared" si="30"/>
        <v>3333.3333333333335</v>
      </c>
      <c r="S209" s="10"/>
      <c r="T209" s="853"/>
      <c r="U209" s="853"/>
    </row>
    <row r="210" spans="1:21" s="53" customFormat="1" ht="12" customHeight="1">
      <c r="A210" s="10" t="s">
        <v>80</v>
      </c>
      <c r="B210" s="850">
        <f t="shared" ref="B210:Q210" si="33">(B96/B153)*10000</f>
        <v>3531.9643639983778</v>
      </c>
      <c r="C210" s="851">
        <f t="shared" si="33"/>
        <v>3630.9885401183246</v>
      </c>
      <c r="D210" s="851">
        <f t="shared" si="33"/>
        <v>3291.7495029821075</v>
      </c>
      <c r="E210" s="851">
        <f t="shared" si="33"/>
        <v>4745.6341886784248</v>
      </c>
      <c r="F210" s="851">
        <f t="shared" si="33"/>
        <v>3017.1907263162425</v>
      </c>
      <c r="G210" s="851">
        <f t="shared" si="33"/>
        <v>1922.2222510326376</v>
      </c>
      <c r="H210" s="851">
        <f t="shared" si="33"/>
        <v>3808.9772077963303</v>
      </c>
      <c r="I210" s="851">
        <f t="shared" si="33"/>
        <v>3208.8796939884201</v>
      </c>
      <c r="J210" s="851">
        <f t="shared" si="33"/>
        <v>3073.2704402515719</v>
      </c>
      <c r="K210" s="851">
        <f t="shared" si="33"/>
        <v>4502.8527557152538</v>
      </c>
      <c r="L210" s="851">
        <f t="shared" si="33"/>
        <v>4971.8880753138073</v>
      </c>
      <c r="M210" s="851">
        <f t="shared" si="33"/>
        <v>4620.9427145727404</v>
      </c>
      <c r="N210" s="851">
        <f t="shared" si="33"/>
        <v>2358.8957055214719</v>
      </c>
      <c r="O210" s="851">
        <f t="shared" si="33"/>
        <v>3563.3441052216403</v>
      </c>
      <c r="P210" s="851">
        <f t="shared" si="33"/>
        <v>4435.7205461133253</v>
      </c>
      <c r="Q210" s="851">
        <f t="shared" si="33"/>
        <v>3337.1154793355122</v>
      </c>
      <c r="R210" s="851">
        <f t="shared" si="30"/>
        <v>2872.3404255319151</v>
      </c>
      <c r="S210" s="10"/>
      <c r="T210" s="853"/>
    </row>
    <row r="211" spans="1:21" s="53" customFormat="1" ht="12" customHeight="1">
      <c r="A211" s="10" t="s">
        <v>79</v>
      </c>
      <c r="B211" s="850">
        <f t="shared" ref="B211:Q211" si="34">(B97/B154)*10000</f>
        <v>3489.992114881898</v>
      </c>
      <c r="C211" s="851">
        <f t="shared" si="34"/>
        <v>3717.8456733081985</v>
      </c>
      <c r="D211" s="851">
        <f t="shared" si="34"/>
        <v>3347.8400560796799</v>
      </c>
      <c r="E211" s="851">
        <f t="shared" si="34"/>
        <v>4739.0987430075902</v>
      </c>
      <c r="F211" s="851">
        <f t="shared" si="34"/>
        <v>3033.6173836983694</v>
      </c>
      <c r="G211" s="851">
        <f t="shared" si="34"/>
        <v>2237.372670271428</v>
      </c>
      <c r="H211" s="851">
        <f t="shared" si="34"/>
        <v>3229.0821372572668</v>
      </c>
      <c r="I211" s="851">
        <f t="shared" si="34"/>
        <v>4058.7318381159298</v>
      </c>
      <c r="J211" s="851">
        <f t="shared" si="34"/>
        <v>3111.8314424635337</v>
      </c>
      <c r="K211" s="851">
        <f t="shared" si="34"/>
        <v>4953.8253201745201</v>
      </c>
      <c r="L211" s="851">
        <f t="shared" si="34"/>
        <v>4008.6206896551726</v>
      </c>
      <c r="M211" s="851">
        <f t="shared" si="34"/>
        <v>4590.0160384923829</v>
      </c>
      <c r="N211" s="851">
        <f t="shared" si="34"/>
        <v>3221.097703386532</v>
      </c>
      <c r="O211" s="851">
        <f t="shared" si="34"/>
        <v>3134.5612563007139</v>
      </c>
      <c r="P211" s="851">
        <f t="shared" si="34"/>
        <v>4362.0286556027168</v>
      </c>
      <c r="Q211" s="851">
        <f t="shared" si="34"/>
        <v>4738.107287449393</v>
      </c>
      <c r="R211" s="851">
        <f t="shared" si="30"/>
        <v>4545.454545454545</v>
      </c>
      <c r="S211" s="10"/>
      <c r="T211" s="853"/>
    </row>
    <row r="212" spans="1:21" s="53" customFormat="1" ht="12" customHeight="1">
      <c r="A212" s="10" t="s">
        <v>78</v>
      </c>
      <c r="B212" s="850">
        <f t="shared" ref="B212:Q212" si="35">(B98/B155)*10000</f>
        <v>3733.2898284221046</v>
      </c>
      <c r="C212" s="851">
        <f t="shared" si="35"/>
        <v>3375.4807026398671</v>
      </c>
      <c r="D212" s="851">
        <f t="shared" si="35"/>
        <v>3403.2716927453771</v>
      </c>
      <c r="E212" s="851">
        <f t="shared" si="35"/>
        <v>6979.3822247862227</v>
      </c>
      <c r="F212" s="851">
        <f t="shared" si="35"/>
        <v>3955.0658735718162</v>
      </c>
      <c r="G212" s="851">
        <f t="shared" si="35"/>
        <v>2007.9280895150644</v>
      </c>
      <c r="H212" s="851">
        <f t="shared" si="35"/>
        <v>3433.5416833713889</v>
      </c>
      <c r="I212" s="851">
        <f t="shared" si="35"/>
        <v>4328.073448009769</v>
      </c>
      <c r="J212" s="851">
        <f t="shared" si="35"/>
        <v>3812.6361655773421</v>
      </c>
      <c r="K212" s="851">
        <f t="shared" si="35"/>
        <v>5135.0362902466777</v>
      </c>
      <c r="L212" s="851">
        <f t="shared" si="35"/>
        <v>4849.6849684968493</v>
      </c>
      <c r="M212" s="851">
        <f t="shared" si="35"/>
        <v>5174.520461794169</v>
      </c>
      <c r="N212" s="851">
        <f t="shared" si="35"/>
        <v>2991.6897506925206</v>
      </c>
      <c r="O212" s="851">
        <f t="shared" si="35"/>
        <v>3305.3597940779146</v>
      </c>
      <c r="P212" s="851">
        <f t="shared" si="35"/>
        <v>5051.6798204329871</v>
      </c>
      <c r="Q212" s="851">
        <f t="shared" si="35"/>
        <v>5026.0131078285285</v>
      </c>
      <c r="R212" s="851">
        <f t="shared" si="30"/>
        <v>5000</v>
      </c>
      <c r="S212" s="10"/>
      <c r="T212" s="853"/>
    </row>
    <row r="213" spans="1:21" s="53" customFormat="1" ht="12" customHeight="1">
      <c r="A213" s="10" t="s">
        <v>77</v>
      </c>
      <c r="B213" s="850">
        <f t="shared" ref="B213:Q213" si="36">(B99/B156)*10000</f>
        <v>3167.9088057598437</v>
      </c>
      <c r="C213" s="851">
        <f t="shared" si="36"/>
        <v>3002.1614076396345</v>
      </c>
      <c r="D213" s="851">
        <f t="shared" si="36"/>
        <v>4152.0303326810181</v>
      </c>
      <c r="E213" s="851">
        <f t="shared" si="36"/>
        <v>6450.9957622989687</v>
      </c>
      <c r="F213" s="851">
        <f t="shared" si="36"/>
        <v>2861.0272283766649</v>
      </c>
      <c r="G213" s="851">
        <f t="shared" si="36"/>
        <v>2197.33529484676</v>
      </c>
      <c r="H213" s="851">
        <f t="shared" si="36"/>
        <v>3074.3276218874403</v>
      </c>
      <c r="I213" s="851">
        <f t="shared" si="36"/>
        <v>4785.8757212369374</v>
      </c>
      <c r="J213" s="851">
        <f t="shared" si="36"/>
        <v>3650.3963287442639</v>
      </c>
      <c r="K213" s="851">
        <f t="shared" si="36"/>
        <v>3772.5265329225003</v>
      </c>
      <c r="L213" s="851">
        <f t="shared" si="36"/>
        <v>8740.0804435264708</v>
      </c>
      <c r="M213" s="851">
        <f t="shared" si="36"/>
        <v>6022.2551372431381</v>
      </c>
      <c r="N213" s="851">
        <f t="shared" si="36"/>
        <v>2632.7662418365794</v>
      </c>
      <c r="O213" s="851">
        <f t="shared" si="36"/>
        <v>2926.4616509140174</v>
      </c>
      <c r="P213" s="851">
        <f t="shared" si="36"/>
        <v>6372.7373647044315</v>
      </c>
      <c r="Q213" s="851">
        <f t="shared" si="36"/>
        <v>4347.9240952498049</v>
      </c>
      <c r="R213" s="851">
        <f t="shared" si="30"/>
        <v>4545.454545454545</v>
      </c>
      <c r="S213" s="10"/>
      <c r="T213" s="853"/>
    </row>
    <row r="214" spans="1:21" s="3" customFormat="1" ht="12" customHeight="1">
      <c r="A214" s="10" t="s">
        <v>76</v>
      </c>
      <c r="B214" s="850">
        <f t="shared" ref="B214:Q214" si="37">(B100/B157)*10000</f>
        <v>3437.144930844961</v>
      </c>
      <c r="C214" s="851">
        <f t="shared" si="37"/>
        <v>3388.7524423724308</v>
      </c>
      <c r="D214" s="851">
        <f t="shared" si="37"/>
        <v>3605.3924130003134</v>
      </c>
      <c r="E214" s="851">
        <f t="shared" si="37"/>
        <v>4256.1575268461556</v>
      </c>
      <c r="F214" s="851">
        <f t="shared" si="37"/>
        <v>3265.6045267611448</v>
      </c>
      <c r="G214" s="851">
        <f t="shared" si="37"/>
        <v>1838.0678943640592</v>
      </c>
      <c r="H214" s="851">
        <f t="shared" si="37"/>
        <v>3543.0567690704456</v>
      </c>
      <c r="I214" s="851">
        <f t="shared" si="37"/>
        <v>4196.7833920078001</v>
      </c>
      <c r="J214" s="851">
        <f t="shared" si="37"/>
        <v>2894.950040507696</v>
      </c>
      <c r="K214" s="851">
        <f t="shared" si="37"/>
        <v>5211.4558014254608</v>
      </c>
      <c r="L214" s="851">
        <f t="shared" si="37"/>
        <v>4997.5680933852145</v>
      </c>
      <c r="M214" s="851">
        <f t="shared" si="37"/>
        <v>3750.9072195480444</v>
      </c>
      <c r="N214" s="851">
        <f t="shared" si="37"/>
        <v>5174.9505424002555</v>
      </c>
      <c r="O214" s="851">
        <f t="shared" si="37"/>
        <v>3128.137747357126</v>
      </c>
      <c r="P214" s="851">
        <f t="shared" si="37"/>
        <v>4164.9693331924018</v>
      </c>
      <c r="Q214" s="851">
        <f t="shared" si="37"/>
        <v>3979.3699285015473</v>
      </c>
      <c r="R214" s="851"/>
    </row>
    <row r="215" spans="1:21" s="3" customFormat="1" ht="12" customHeight="1">
      <c r="A215" s="10" t="s">
        <v>75</v>
      </c>
      <c r="B215" s="850">
        <f t="shared" ref="B215:Q215" si="38">(B101/B158)*10000</f>
        <v>3052.9629293761873</v>
      </c>
      <c r="C215" s="851">
        <f t="shared" si="38"/>
        <v>3109.1165633901342</v>
      </c>
      <c r="D215" s="851">
        <f t="shared" si="38"/>
        <v>3411.9417962870043</v>
      </c>
      <c r="E215" s="851">
        <f t="shared" si="38"/>
        <v>5260.6032640708909</v>
      </c>
      <c r="F215" s="851">
        <f t="shared" si="38"/>
        <v>2568.4302621635702</v>
      </c>
      <c r="G215" s="851">
        <f t="shared" si="38"/>
        <v>2086.4594090361902</v>
      </c>
      <c r="H215" s="851">
        <f t="shared" si="38"/>
        <v>2907.013157862064</v>
      </c>
      <c r="I215" s="851">
        <f t="shared" si="38"/>
        <v>4597.3052894840703</v>
      </c>
      <c r="J215" s="851">
        <f t="shared" si="38"/>
        <v>3115.6530408773674</v>
      </c>
      <c r="K215" s="851">
        <f t="shared" si="38"/>
        <v>4438.8206914834618</v>
      </c>
      <c r="L215" s="851">
        <f t="shared" si="38"/>
        <v>15785.482664005987</v>
      </c>
      <c r="M215" s="851">
        <f t="shared" si="38"/>
        <v>3930.8404010079958</v>
      </c>
      <c r="N215" s="851">
        <f t="shared" si="38"/>
        <v>3374.2749180809797</v>
      </c>
      <c r="O215" s="851">
        <f t="shared" si="38"/>
        <v>2812.9045266070752</v>
      </c>
      <c r="P215" s="851">
        <f t="shared" si="38"/>
        <v>4084.4819891203811</v>
      </c>
      <c r="Q215" s="851">
        <f t="shared" si="38"/>
        <v>3747.0247834489851</v>
      </c>
      <c r="R215" s="851">
        <f>(R101/R158)*10000</f>
        <v>4500</v>
      </c>
    </row>
    <row r="216" spans="1:21" s="3" customFormat="1" ht="12" customHeight="1">
      <c r="A216" s="10" t="s">
        <v>74</v>
      </c>
      <c r="B216" s="850">
        <f t="shared" ref="B216:Q216" si="39">(B102/B159)*10000</f>
        <v>3127.2621962268317</v>
      </c>
      <c r="C216" s="851">
        <f t="shared" si="39"/>
        <v>3144.3516415006425</v>
      </c>
      <c r="D216" s="851">
        <f t="shared" si="39"/>
        <v>3586.3996273870521</v>
      </c>
      <c r="E216" s="851">
        <f t="shared" si="39"/>
        <v>4344.232496279059</v>
      </c>
      <c r="F216" s="851">
        <f t="shared" si="39"/>
        <v>2818.6153621860381</v>
      </c>
      <c r="G216" s="851">
        <f t="shared" si="39"/>
        <v>2063.2879382231763</v>
      </c>
      <c r="H216" s="851">
        <f t="shared" si="39"/>
        <v>3302.6020786492945</v>
      </c>
      <c r="I216" s="851">
        <f t="shared" si="39"/>
        <v>3717.3691426160935</v>
      </c>
      <c r="J216" s="851">
        <f t="shared" si="39"/>
        <v>3093.0568948891028</v>
      </c>
      <c r="K216" s="851">
        <f t="shared" si="39"/>
        <v>4146.5309705286754</v>
      </c>
      <c r="L216" s="851">
        <f t="shared" si="39"/>
        <v>17477.71732839449</v>
      </c>
      <c r="M216" s="851">
        <f t="shared" si="39"/>
        <v>3731.1481582195079</v>
      </c>
      <c r="N216" s="851">
        <f t="shared" si="39"/>
        <v>3854.4073373941042</v>
      </c>
      <c r="O216" s="851">
        <f t="shared" si="39"/>
        <v>2740.3804635681317</v>
      </c>
      <c r="P216" s="851">
        <f t="shared" si="39"/>
        <v>4506.1610413568214</v>
      </c>
      <c r="Q216" s="851">
        <f t="shared" si="39"/>
        <v>4357.8738026608944</v>
      </c>
      <c r="R216" s="851"/>
    </row>
    <row r="217" spans="1:21" s="3" customFormat="1" ht="12" customHeight="1">
      <c r="A217" s="10" t="s">
        <v>57</v>
      </c>
      <c r="B217" s="850">
        <f t="shared" ref="B217:Q217" si="40">(B103/B160)*10000</f>
        <v>4475.4024170810544</v>
      </c>
      <c r="C217" s="851">
        <f t="shared" si="40"/>
        <v>5080.8215234315448</v>
      </c>
      <c r="D217" s="851">
        <f t="shared" si="40"/>
        <v>4131.3846617447634</v>
      </c>
      <c r="E217" s="851">
        <f t="shared" si="40"/>
        <v>7990.6144277596777</v>
      </c>
      <c r="F217" s="851">
        <f t="shared" si="40"/>
        <v>3582.5313429289795</v>
      </c>
      <c r="G217" s="851">
        <f t="shared" si="40"/>
        <v>2147.9222754636403</v>
      </c>
      <c r="H217" s="851">
        <f t="shared" si="40"/>
        <v>5324.1601408413217</v>
      </c>
      <c r="I217" s="851">
        <f t="shared" si="40"/>
        <v>4251.8265952264965</v>
      </c>
      <c r="J217" s="851">
        <f t="shared" si="40"/>
        <v>3428.9142171565691</v>
      </c>
      <c r="K217" s="851">
        <f t="shared" si="40"/>
        <v>8148.8608986926911</v>
      </c>
      <c r="L217" s="851">
        <f t="shared" si="40"/>
        <v>46794.300979519139</v>
      </c>
      <c r="M217" s="851">
        <f t="shared" si="40"/>
        <v>4836.3636758645116</v>
      </c>
      <c r="N217" s="851">
        <f t="shared" si="40"/>
        <v>3506.7720103585089</v>
      </c>
      <c r="O217" s="851">
        <f t="shared" si="40"/>
        <v>3954.4186275270181</v>
      </c>
      <c r="P217" s="851">
        <f t="shared" si="40"/>
        <v>7233.7679400876432</v>
      </c>
      <c r="Q217" s="851">
        <f t="shared" si="40"/>
        <v>4052.0097780057681</v>
      </c>
      <c r="R217" s="851"/>
    </row>
    <row r="218" spans="1:21" s="3" customFormat="1" ht="12" customHeight="1">
      <c r="A218" s="10" t="s">
        <v>58</v>
      </c>
      <c r="B218" s="850">
        <f t="shared" ref="B218:Q218" si="41">(B104/B161)*10000</f>
        <v>2978.1410388487716</v>
      </c>
      <c r="C218" s="851">
        <f t="shared" si="41"/>
        <v>2914.9377792207638</v>
      </c>
      <c r="D218" s="851">
        <f t="shared" si="41"/>
        <v>3660.9829488465393</v>
      </c>
      <c r="E218" s="851">
        <f t="shared" si="41"/>
        <v>4377.405362008476</v>
      </c>
      <c r="F218" s="851">
        <f t="shared" si="41"/>
        <v>3008.2293899649808</v>
      </c>
      <c r="G218" s="851">
        <f t="shared" si="41"/>
        <v>2513.9074150341457</v>
      </c>
      <c r="H218" s="851">
        <f t="shared" si="41"/>
        <v>2772.4671379208048</v>
      </c>
      <c r="I218" s="851">
        <f t="shared" si="41"/>
        <v>4074.1833923652102</v>
      </c>
      <c r="J218" s="851">
        <f t="shared" si="41"/>
        <v>3215.0388407259884</v>
      </c>
      <c r="K218" s="851">
        <f t="shared" si="41"/>
        <v>5122.7497815912329</v>
      </c>
      <c r="L218" s="851">
        <f t="shared" si="41"/>
        <v>4688.9701297965194</v>
      </c>
      <c r="M218" s="851">
        <f t="shared" si="41"/>
        <v>3910.7148922325568</v>
      </c>
      <c r="N218" s="851">
        <f t="shared" si="41"/>
        <v>3777.0430841470916</v>
      </c>
      <c r="O218" s="851">
        <f t="shared" si="41"/>
        <v>2535.4632605997031</v>
      </c>
      <c r="P218" s="851">
        <f t="shared" si="41"/>
        <v>2745.9848381982542</v>
      </c>
      <c r="Q218" s="851">
        <f t="shared" si="41"/>
        <v>4114.6729776247857</v>
      </c>
      <c r="R218" s="851"/>
    </row>
    <row r="219" spans="1:21" s="3" customFormat="1" ht="12" customHeight="1">
      <c r="A219" s="10" t="s">
        <v>59</v>
      </c>
      <c r="B219" s="850">
        <f t="shared" ref="B219:Q219" si="42">(B105/B162)*10000</f>
        <v>3088.8816527328981</v>
      </c>
      <c r="C219" s="851">
        <f t="shared" si="42"/>
        <v>2886.4170966283891</v>
      </c>
      <c r="D219" s="851">
        <f t="shared" si="42"/>
        <v>4288.4289456114229</v>
      </c>
      <c r="E219" s="851">
        <f t="shared" si="42"/>
        <v>4475.9818011027864</v>
      </c>
      <c r="F219" s="851">
        <f t="shared" si="42"/>
        <v>3237.0672191926337</v>
      </c>
      <c r="G219" s="851">
        <f t="shared" si="42"/>
        <v>1878.5922479034571</v>
      </c>
      <c r="H219" s="851">
        <f t="shared" si="42"/>
        <v>3101.9149815812375</v>
      </c>
      <c r="I219" s="851">
        <f t="shared" si="42"/>
        <v>3704.9871930088889</v>
      </c>
      <c r="J219" s="851">
        <f t="shared" si="42"/>
        <v>3069.4066535379811</v>
      </c>
      <c r="K219" s="851">
        <f t="shared" si="42"/>
        <v>4765.3880025326343</v>
      </c>
      <c r="L219" s="851">
        <f t="shared" si="42"/>
        <v>4336.1483976422805</v>
      </c>
      <c r="M219" s="851">
        <f t="shared" si="42"/>
        <v>3491.4891408794469</v>
      </c>
      <c r="N219" s="851">
        <f t="shared" si="42"/>
        <v>2926.8373299839695</v>
      </c>
      <c r="O219" s="851">
        <f t="shared" si="42"/>
        <v>2676.9449510988225</v>
      </c>
      <c r="P219" s="851">
        <f t="shared" si="42"/>
        <v>3339.6329504169221</v>
      </c>
      <c r="Q219" s="851">
        <f t="shared" si="42"/>
        <v>3401.2297531234822</v>
      </c>
      <c r="R219" s="851"/>
    </row>
    <row r="220" spans="1:21" s="3" customFormat="1" ht="12" customHeight="1">
      <c r="A220" s="10" t="s">
        <v>60</v>
      </c>
      <c r="B220" s="850">
        <f t="shared" ref="B220:Q220" si="43">(B106/B163)*10000</f>
        <v>3418.9118732455113</v>
      </c>
      <c r="C220" s="851">
        <f t="shared" si="43"/>
        <v>3012.975362136594</v>
      </c>
      <c r="D220" s="851">
        <f t="shared" si="43"/>
        <v>4183.978146242297</v>
      </c>
      <c r="E220" s="851">
        <f t="shared" si="43"/>
        <v>7238.8269173438666</v>
      </c>
      <c r="F220" s="851">
        <f t="shared" si="43"/>
        <v>3802.0843069445737</v>
      </c>
      <c r="G220" s="851">
        <f t="shared" si="43"/>
        <v>1942.1903255754748</v>
      </c>
      <c r="H220" s="851">
        <f t="shared" si="43"/>
        <v>3031.6846000085056</v>
      </c>
      <c r="I220" s="851">
        <f t="shared" si="43"/>
        <v>4495.3560371517024</v>
      </c>
      <c r="J220" s="851">
        <f t="shared" si="43"/>
        <v>3197.1348014935606</v>
      </c>
      <c r="K220" s="851">
        <f t="shared" si="43"/>
        <v>3855.0271226362916</v>
      </c>
      <c r="L220" s="851">
        <f t="shared" si="43"/>
        <v>14136.273678258411</v>
      </c>
      <c r="M220" s="851">
        <f t="shared" si="43"/>
        <v>5434.9276154147828</v>
      </c>
      <c r="N220" s="851">
        <f t="shared" si="43"/>
        <v>3780.9247217867332</v>
      </c>
      <c r="O220" s="851">
        <f t="shared" si="43"/>
        <v>3010.1795151329156</v>
      </c>
      <c r="P220" s="851">
        <f t="shared" si="43"/>
        <v>4701.6261836146559</v>
      </c>
      <c r="Q220" s="851">
        <f t="shared" si="43"/>
        <v>5948.4818953229042</v>
      </c>
      <c r="R220" s="851"/>
    </row>
    <row r="221" spans="1:21" s="3" customFormat="1" ht="12" customHeight="1">
      <c r="A221" s="10" t="s">
        <v>61</v>
      </c>
      <c r="B221" s="850">
        <f t="shared" ref="B221:Q221" si="44">(B107/B164)*10000</f>
        <v>3131.1119269077685</v>
      </c>
      <c r="C221" s="851">
        <f t="shared" si="44"/>
        <v>2997.6900395885368</v>
      </c>
      <c r="D221" s="851">
        <f t="shared" si="44"/>
        <v>9446.0950764006775</v>
      </c>
      <c r="E221" s="851">
        <f t="shared" si="44"/>
        <v>6392.3461911164541</v>
      </c>
      <c r="F221" s="851">
        <f t="shared" si="44"/>
        <v>2891.6581289908677</v>
      </c>
      <c r="G221" s="851">
        <f t="shared" si="44"/>
        <v>1562.0685153665015</v>
      </c>
      <c r="H221" s="851">
        <f t="shared" si="44"/>
        <v>3070.9255078556957</v>
      </c>
      <c r="I221" s="851">
        <f t="shared" si="44"/>
        <v>3958.1015943641087</v>
      </c>
      <c r="J221" s="851">
        <f t="shared" si="44"/>
        <v>5820.8464293545794</v>
      </c>
      <c r="K221" s="851">
        <f t="shared" si="44"/>
        <v>4465.3740229082996</v>
      </c>
      <c r="L221" s="851">
        <f t="shared" si="44"/>
        <v>4378.9808917197452</v>
      </c>
      <c r="M221" s="851">
        <f t="shared" si="44"/>
        <v>10573.001607735634</v>
      </c>
      <c r="N221" s="851">
        <f t="shared" si="44"/>
        <v>3406.7794362320324</v>
      </c>
      <c r="O221" s="851">
        <f t="shared" si="44"/>
        <v>2554.5137013932249</v>
      </c>
      <c r="P221" s="851">
        <f t="shared" si="44"/>
        <v>4909.8012709728573</v>
      </c>
      <c r="Q221" s="851">
        <f t="shared" si="44"/>
        <v>5573.9650991232393</v>
      </c>
      <c r="R221" s="851"/>
    </row>
    <row r="222" spans="1:21" s="53" customFormat="1" ht="12" customHeight="1">
      <c r="A222" s="10" t="s">
        <v>62</v>
      </c>
      <c r="B222" s="850">
        <f t="shared" ref="B222:Q222" si="45">(B108/B165)*10000</f>
        <v>2930.8804418453542</v>
      </c>
      <c r="C222" s="851">
        <f t="shared" si="45"/>
        <v>3054.7444230347905</v>
      </c>
      <c r="D222" s="851">
        <f t="shared" si="45"/>
        <v>3820.1997780244174</v>
      </c>
      <c r="E222" s="851">
        <f t="shared" si="45"/>
        <v>3736.1996031884314</v>
      </c>
      <c r="F222" s="851">
        <f t="shared" si="45"/>
        <v>2648.6442773792332</v>
      </c>
      <c r="G222" s="851">
        <f t="shared" si="45"/>
        <v>1890.885759117735</v>
      </c>
      <c r="H222" s="851">
        <f t="shared" si="45"/>
        <v>3098.3637155478132</v>
      </c>
      <c r="I222" s="851">
        <f t="shared" si="45"/>
        <v>3517.6864635242223</v>
      </c>
      <c r="J222" s="851">
        <f t="shared" si="45"/>
        <v>2464.0269921603654</v>
      </c>
      <c r="K222" s="851">
        <f t="shared" si="45"/>
        <v>4495.6959141856296</v>
      </c>
      <c r="L222" s="851">
        <f t="shared" si="45"/>
        <v>3374.7991837089144</v>
      </c>
      <c r="M222" s="851">
        <f t="shared" si="45"/>
        <v>3557.2794330619427</v>
      </c>
      <c r="N222" s="851">
        <f t="shared" si="45"/>
        <v>3028.2729350310155</v>
      </c>
      <c r="O222" s="851">
        <f t="shared" si="45"/>
        <v>2922.8731214287259</v>
      </c>
      <c r="P222" s="851">
        <f t="shared" si="45"/>
        <v>2264.9117853151538</v>
      </c>
      <c r="Q222" s="851">
        <f t="shared" si="45"/>
        <v>3300.9370883149809</v>
      </c>
      <c r="R222" s="851"/>
      <c r="S222" s="10"/>
      <c r="T222" s="853"/>
      <c r="U222" s="853"/>
    </row>
    <row r="223" spans="1:21" s="53" customFormat="1" ht="12" customHeight="1">
      <c r="A223" s="10" t="s">
        <v>38</v>
      </c>
      <c r="B223" s="850">
        <f t="shared" ref="B223:Q223" si="46">(B109/B166)*10000</f>
        <v>2731.9666168439976</v>
      </c>
      <c r="C223" s="851">
        <f t="shared" si="46"/>
        <v>2878.3421007555048</v>
      </c>
      <c r="D223" s="851">
        <f t="shared" si="46"/>
        <v>3360.8060093774843</v>
      </c>
      <c r="E223" s="851">
        <f t="shared" si="46"/>
        <v>4493.4718312235027</v>
      </c>
      <c r="F223" s="851">
        <f t="shared" si="46"/>
        <v>2426.7561323235727</v>
      </c>
      <c r="G223" s="851">
        <f t="shared" si="46"/>
        <v>1647.9730707025551</v>
      </c>
      <c r="H223" s="851">
        <f t="shared" si="46"/>
        <v>2960.0629210335642</v>
      </c>
      <c r="I223" s="851">
        <f t="shared" si="46"/>
        <v>3519.3890140816347</v>
      </c>
      <c r="J223" s="851">
        <f t="shared" si="46"/>
        <v>2572.7462755897677</v>
      </c>
      <c r="K223" s="851">
        <f t="shared" si="46"/>
        <v>3417.1021279599918</v>
      </c>
      <c r="L223" s="851">
        <f t="shared" si="46"/>
        <v>3342.8441375328898</v>
      </c>
      <c r="M223" s="851">
        <f t="shared" si="46"/>
        <v>2856.2557824719283</v>
      </c>
      <c r="N223" s="851">
        <f t="shared" si="46"/>
        <v>2417.8618157567585</v>
      </c>
      <c r="O223" s="851">
        <f t="shared" si="46"/>
        <v>2493.2517463592403</v>
      </c>
      <c r="P223" s="851">
        <f t="shared" si="46"/>
        <v>2893.0113199835737</v>
      </c>
      <c r="Q223" s="851">
        <f t="shared" si="46"/>
        <v>3657.2348323605634</v>
      </c>
      <c r="R223" s="851"/>
      <c r="S223" s="10"/>
      <c r="T223" s="853"/>
      <c r="U223" s="853"/>
    </row>
    <row r="224" spans="1:21" s="855" customFormat="1" ht="12" customHeight="1">
      <c r="A224" s="10" t="s">
        <v>39</v>
      </c>
      <c r="B224" s="850">
        <f t="shared" ref="B224:Q224" si="47">(B110/B167)*10000</f>
        <v>2685.7415099167847</v>
      </c>
      <c r="C224" s="851">
        <f t="shared" si="47"/>
        <v>2597.6229598362306</v>
      </c>
      <c r="D224" s="851">
        <f t="shared" si="47"/>
        <v>3381.95062831719</v>
      </c>
      <c r="E224" s="851">
        <f t="shared" si="47"/>
        <v>4115.1646564495168</v>
      </c>
      <c r="F224" s="851">
        <f t="shared" si="47"/>
        <v>2419.9054370505551</v>
      </c>
      <c r="G224" s="851">
        <f t="shared" si="47"/>
        <v>1675.5552555188015</v>
      </c>
      <c r="H224" s="851">
        <f t="shared" si="47"/>
        <v>3394.5730732259676</v>
      </c>
      <c r="I224" s="851">
        <f t="shared" si="47"/>
        <v>2799.7356245869137</v>
      </c>
      <c r="J224" s="851">
        <f t="shared" si="47"/>
        <v>3349.0735206216382</v>
      </c>
      <c r="K224" s="851">
        <f t="shared" si="47"/>
        <v>2775.7555142873598</v>
      </c>
      <c r="L224" s="851">
        <f t="shared" si="47"/>
        <v>3370.0117996616482</v>
      </c>
      <c r="M224" s="851">
        <f t="shared" si="47"/>
        <v>3207.7494915262846</v>
      </c>
      <c r="N224" s="851">
        <f t="shared" si="47"/>
        <v>2216.3995825368502</v>
      </c>
      <c r="O224" s="851">
        <f t="shared" si="47"/>
        <v>2989.7220550434854</v>
      </c>
      <c r="P224" s="851">
        <f t="shared" si="47"/>
        <v>2534.8252819940726</v>
      </c>
      <c r="Q224" s="851">
        <f t="shared" si="47"/>
        <v>3234.9002580377205</v>
      </c>
      <c r="R224" s="851"/>
      <c r="S224" s="10"/>
      <c r="T224" s="854"/>
      <c r="U224" s="854"/>
    </row>
    <row r="225" spans="1:21" s="53" customFormat="1" ht="12" customHeight="1">
      <c r="A225" s="10" t="s">
        <v>40</v>
      </c>
      <c r="B225" s="850">
        <f t="shared" ref="B225:Q225" si="48">(B111/B168)*10000</f>
        <v>2488.5934035274236</v>
      </c>
      <c r="C225" s="851">
        <f t="shared" si="48"/>
        <v>2567.828266455605</v>
      </c>
      <c r="D225" s="851">
        <f t="shared" si="48"/>
        <v>4168.3960131079293</v>
      </c>
      <c r="E225" s="851">
        <f t="shared" si="48"/>
        <v>3136.2303025624656</v>
      </c>
      <c r="F225" s="851">
        <f t="shared" si="48"/>
        <v>2285.4181465433944</v>
      </c>
      <c r="G225" s="851">
        <f t="shared" si="48"/>
        <v>1843.3321064900013</v>
      </c>
      <c r="H225" s="851">
        <f t="shared" si="48"/>
        <v>2689.7607725849948</v>
      </c>
      <c r="I225" s="851">
        <f t="shared" si="48"/>
        <v>2897.7946407398631</v>
      </c>
      <c r="J225" s="851">
        <f t="shared" si="48"/>
        <v>4160.9021682264711</v>
      </c>
      <c r="K225" s="851">
        <f t="shared" si="48"/>
        <v>3146.9857839298711</v>
      </c>
      <c r="L225" s="851">
        <f t="shared" si="48"/>
        <v>3364.7011356489338</v>
      </c>
      <c r="M225" s="851">
        <f t="shared" si="48"/>
        <v>2842.6301446560797</v>
      </c>
      <c r="N225" s="851">
        <f t="shared" si="48"/>
        <v>2035.5301385155713</v>
      </c>
      <c r="O225" s="851">
        <f t="shared" si="48"/>
        <v>2433.037739889869</v>
      </c>
      <c r="P225" s="851">
        <f t="shared" si="48"/>
        <v>2187.2330389105114</v>
      </c>
      <c r="Q225" s="851">
        <f t="shared" si="48"/>
        <v>3765.1271321125673</v>
      </c>
      <c r="R225" s="851"/>
      <c r="S225" s="10"/>
      <c r="T225" s="853"/>
      <c r="U225" s="853"/>
    </row>
    <row r="226" spans="1:21" s="53" customFormat="1" ht="12" customHeight="1">
      <c r="A226" s="10" t="s">
        <v>41</v>
      </c>
      <c r="B226" s="850">
        <f t="shared" ref="B226:Q226" si="49">(B112/B169)*10000</f>
        <v>2992.8895261113607</v>
      </c>
      <c r="C226" s="851">
        <f t="shared" si="49"/>
        <v>2883.2427598554195</v>
      </c>
      <c r="D226" s="851">
        <f t="shared" si="49"/>
        <v>4188.292829170492</v>
      </c>
      <c r="E226" s="851">
        <f t="shared" si="49"/>
        <v>3817.9600326459163</v>
      </c>
      <c r="F226" s="851">
        <f t="shared" si="49"/>
        <v>2730.2909236257451</v>
      </c>
      <c r="G226" s="851">
        <f t="shared" si="49"/>
        <v>1756.3923567470601</v>
      </c>
      <c r="H226" s="851">
        <f t="shared" si="49"/>
        <v>4227.0219557734999</v>
      </c>
      <c r="I226" s="851">
        <f t="shared" si="49"/>
        <v>3045.0948137029259</v>
      </c>
      <c r="J226" s="851">
        <f t="shared" si="49"/>
        <v>4128.5623139089748</v>
      </c>
      <c r="K226" s="851">
        <f t="shared" si="49"/>
        <v>3271.4587837727345</v>
      </c>
      <c r="L226" s="851">
        <f t="shared" si="49"/>
        <v>3126.8113269188207</v>
      </c>
      <c r="M226" s="851">
        <f t="shared" si="49"/>
        <v>3210.5550381493249</v>
      </c>
      <c r="N226" s="851">
        <f t="shared" si="49"/>
        <v>3222.4447357931485</v>
      </c>
      <c r="O226" s="851">
        <f t="shared" si="49"/>
        <v>3026.4639253442656</v>
      </c>
      <c r="P226" s="851">
        <f t="shared" si="49"/>
        <v>2922.7401940193085</v>
      </c>
      <c r="Q226" s="851">
        <f t="shared" si="49"/>
        <v>3567.2689120118584</v>
      </c>
      <c r="R226" s="851"/>
      <c r="S226" s="10"/>
      <c r="T226" s="853"/>
      <c r="U226" s="853"/>
    </row>
    <row r="227" spans="1:21" s="53" customFormat="1" ht="12" customHeight="1">
      <c r="A227" s="10" t="s">
        <v>42</v>
      </c>
      <c r="B227" s="850">
        <f t="shared" ref="B227:Q227" si="50">(B113/B170)*10000</f>
        <v>2361.4374720638921</v>
      </c>
      <c r="C227" s="851">
        <f t="shared" si="50"/>
        <v>2325.7852278146761</v>
      </c>
      <c r="D227" s="851">
        <f t="shared" si="50"/>
        <v>2427.8287800022117</v>
      </c>
      <c r="E227" s="851">
        <f t="shared" si="50"/>
        <v>3759.0211358102647</v>
      </c>
      <c r="F227" s="851">
        <f t="shared" si="50"/>
        <v>2136.0100503489939</v>
      </c>
      <c r="G227" s="851">
        <f t="shared" si="50"/>
        <v>1617.1610615580385</v>
      </c>
      <c r="H227" s="851">
        <f t="shared" si="50"/>
        <v>2545.9456248779416</v>
      </c>
      <c r="I227" s="851">
        <f t="shared" si="50"/>
        <v>2849.1739341490775</v>
      </c>
      <c r="J227" s="851">
        <f t="shared" si="50"/>
        <v>3657.608695652174</v>
      </c>
      <c r="K227" s="851">
        <f t="shared" si="50"/>
        <v>2697.0058664663311</v>
      </c>
      <c r="L227" s="851">
        <f t="shared" si="50"/>
        <v>2098.332031994491</v>
      </c>
      <c r="M227" s="851">
        <f t="shared" si="50"/>
        <v>2625.8735823618053</v>
      </c>
      <c r="N227" s="851">
        <f t="shared" si="50"/>
        <v>2649.349337978214</v>
      </c>
      <c r="O227" s="851">
        <f t="shared" si="50"/>
        <v>2344.2352306677367</v>
      </c>
      <c r="P227" s="851">
        <f t="shared" si="50"/>
        <v>2478.1447883626488</v>
      </c>
      <c r="Q227" s="851">
        <f t="shared" si="50"/>
        <v>2553.2970505856615</v>
      </c>
      <c r="R227" s="851"/>
      <c r="S227" s="10"/>
      <c r="T227" s="853"/>
      <c r="U227" s="853"/>
    </row>
    <row r="228" spans="1:21" s="53" customFormat="1" ht="12" customHeight="1">
      <c r="A228" s="10" t="s">
        <v>44</v>
      </c>
      <c r="B228" s="850">
        <f t="shared" ref="B228:Q228" si="51">(B114/B171)*10000</f>
        <v>2540.4422609662997</v>
      </c>
      <c r="C228" s="851">
        <f t="shared" si="51"/>
        <v>2583.8791801901939</v>
      </c>
      <c r="D228" s="851">
        <f t="shared" si="51"/>
        <v>3793.2128982650011</v>
      </c>
      <c r="E228" s="851">
        <f t="shared" si="51"/>
        <v>3376.0326665847897</v>
      </c>
      <c r="F228" s="851">
        <f t="shared" si="51"/>
        <v>2301.4211099119966</v>
      </c>
      <c r="G228" s="851">
        <f t="shared" si="51"/>
        <v>1606.6226782581045</v>
      </c>
      <c r="H228" s="851">
        <f t="shared" si="51"/>
        <v>2948.9697659588337</v>
      </c>
      <c r="I228" s="851">
        <f t="shared" si="51"/>
        <v>2864.6282188286386</v>
      </c>
      <c r="J228" s="851">
        <f t="shared" si="51"/>
        <v>3192.8327962897442</v>
      </c>
      <c r="K228" s="851">
        <f t="shared" si="51"/>
        <v>2731.8273407352081</v>
      </c>
      <c r="L228" s="851">
        <f t="shared" si="51"/>
        <v>2123.4855749644307</v>
      </c>
      <c r="M228" s="851">
        <f t="shared" si="51"/>
        <v>2661.5739697748513</v>
      </c>
      <c r="N228" s="851">
        <f t="shared" si="51"/>
        <v>3682.9997909706863</v>
      </c>
      <c r="O228" s="851">
        <f t="shared" si="51"/>
        <v>2500.3682873103558</v>
      </c>
      <c r="P228" s="851">
        <f t="shared" si="51"/>
        <v>2323.9505034628501</v>
      </c>
      <c r="Q228" s="851">
        <f t="shared" si="51"/>
        <v>3872.504041595666</v>
      </c>
      <c r="R228" s="851"/>
      <c r="S228" s="10"/>
      <c r="T228" s="853"/>
    </row>
    <row r="229" spans="1:21" s="53" customFormat="1" ht="12" customHeight="1">
      <c r="A229" s="10" t="s">
        <v>45</v>
      </c>
      <c r="B229" s="850">
        <f t="shared" ref="B229:Q229" si="52">(B115/B172)*10000</f>
        <v>2566.5797874467094</v>
      </c>
      <c r="C229" s="851">
        <f t="shared" si="52"/>
        <v>2628.8973580799557</v>
      </c>
      <c r="D229" s="851">
        <f t="shared" si="52"/>
        <v>3027.0072907643848</v>
      </c>
      <c r="E229" s="851">
        <f t="shared" si="52"/>
        <v>4216.4701154007553</v>
      </c>
      <c r="F229" s="851">
        <f t="shared" si="52"/>
        <v>2148.1207250628413</v>
      </c>
      <c r="G229" s="851">
        <f t="shared" si="52"/>
        <v>1421.8456913578711</v>
      </c>
      <c r="H229" s="851">
        <f t="shared" si="52"/>
        <v>3465.0076178957902</v>
      </c>
      <c r="I229" s="851">
        <f t="shared" si="52"/>
        <v>2512.7868355581372</v>
      </c>
      <c r="J229" s="851">
        <f t="shared" si="52"/>
        <v>2496.8690939727212</v>
      </c>
      <c r="K229" s="851">
        <f t="shared" si="52"/>
        <v>2977.472379603958</v>
      </c>
      <c r="L229" s="851">
        <f t="shared" si="52"/>
        <v>2574.9807459566509</v>
      </c>
      <c r="M229" s="851">
        <f t="shared" si="52"/>
        <v>2513.2330246661622</v>
      </c>
      <c r="N229" s="851">
        <f t="shared" si="52"/>
        <v>2219.4924269287276</v>
      </c>
      <c r="O229" s="851">
        <f t="shared" si="52"/>
        <v>2765.5726736135384</v>
      </c>
      <c r="P229" s="851">
        <f t="shared" si="52"/>
        <v>2362.7125515959783</v>
      </c>
      <c r="Q229" s="851">
        <f t="shared" si="52"/>
        <v>3399.6255827581381</v>
      </c>
      <c r="R229" s="851"/>
      <c r="S229" s="10"/>
      <c r="T229" s="853"/>
    </row>
    <row r="230" spans="1:21" s="53" customFormat="1" ht="12" customHeight="1">
      <c r="A230" s="10" t="s">
        <v>46</v>
      </c>
      <c r="B230" s="850">
        <f t="shared" ref="B230:Q230" si="53">(B116/B173)*10000</f>
        <v>2591.2657315706278</v>
      </c>
      <c r="C230" s="851">
        <f t="shared" si="53"/>
        <v>2621.9992200558249</v>
      </c>
      <c r="D230" s="851">
        <f t="shared" si="53"/>
        <v>3507.8274745733174</v>
      </c>
      <c r="E230" s="851">
        <f t="shared" si="53"/>
        <v>3747.0762112838975</v>
      </c>
      <c r="F230" s="851">
        <f t="shared" si="53"/>
        <v>2252.319191037875</v>
      </c>
      <c r="G230" s="851">
        <f t="shared" si="53"/>
        <v>1726.9272966168692</v>
      </c>
      <c r="H230" s="851">
        <f t="shared" si="53"/>
        <v>3205.6649401976883</v>
      </c>
      <c r="I230" s="851">
        <f t="shared" si="53"/>
        <v>2927.356288005994</v>
      </c>
      <c r="J230" s="851">
        <f t="shared" si="53"/>
        <v>3493.9116953586772</v>
      </c>
      <c r="K230" s="851">
        <f t="shared" si="53"/>
        <v>2418.5129257463873</v>
      </c>
      <c r="L230" s="851">
        <f t="shared" si="53"/>
        <v>3066.4416638242105</v>
      </c>
      <c r="M230" s="851">
        <f t="shared" si="53"/>
        <v>2882.1949580012279</v>
      </c>
      <c r="N230" s="851">
        <f t="shared" si="53"/>
        <v>2777.850357059398</v>
      </c>
      <c r="O230" s="851">
        <f t="shared" si="53"/>
        <v>2711.3477858870583</v>
      </c>
      <c r="P230" s="851">
        <f t="shared" si="53"/>
        <v>2507.77824462019</v>
      </c>
      <c r="Q230" s="851">
        <f t="shared" si="53"/>
        <v>3866.8826626964692</v>
      </c>
      <c r="R230" s="851"/>
      <c r="S230" s="10"/>
      <c r="T230" s="853"/>
    </row>
    <row r="231" spans="1:21" s="53" customFormat="1" ht="12" customHeight="1">
      <c r="A231" s="10" t="s">
        <v>47</v>
      </c>
      <c r="B231" s="850">
        <f t="shared" ref="B231:Q231" si="54">(B117/B174)*10000</f>
        <v>3614.4632144660723</v>
      </c>
      <c r="C231" s="851">
        <f t="shared" si="54"/>
        <v>3506.90214500703</v>
      </c>
      <c r="D231" s="851">
        <f t="shared" si="54"/>
        <v>4372.8667765787914</v>
      </c>
      <c r="E231" s="851">
        <f t="shared" si="54"/>
        <v>5012.0444019814367</v>
      </c>
      <c r="F231" s="851">
        <f t="shared" si="54"/>
        <v>3497.843108870326</v>
      </c>
      <c r="G231" s="851">
        <f t="shared" si="54"/>
        <v>1710.6522605115158</v>
      </c>
      <c r="H231" s="851">
        <f t="shared" si="54"/>
        <v>4301.3286135166236</v>
      </c>
      <c r="I231" s="851">
        <f t="shared" si="54"/>
        <v>3017.2817868715479</v>
      </c>
      <c r="J231" s="851">
        <f t="shared" si="54"/>
        <v>3814.0526932289026</v>
      </c>
      <c r="K231" s="851">
        <f t="shared" si="54"/>
        <v>2904.2975516943038</v>
      </c>
      <c r="L231" s="851">
        <f t="shared" si="54"/>
        <v>2636.5222705597589</v>
      </c>
      <c r="M231" s="851">
        <f t="shared" si="54"/>
        <v>2858.4989163040918</v>
      </c>
      <c r="N231" s="851">
        <f t="shared" si="54"/>
        <v>3791.4528281362682</v>
      </c>
      <c r="O231" s="851">
        <f t="shared" si="54"/>
        <v>4828.5675216456784</v>
      </c>
      <c r="P231" s="851">
        <f t="shared" si="54"/>
        <v>2859.6597895928021</v>
      </c>
      <c r="Q231" s="851">
        <f t="shared" si="54"/>
        <v>4713.6271637189493</v>
      </c>
      <c r="R231" s="851"/>
      <c r="S231" s="10"/>
      <c r="T231" s="853"/>
    </row>
    <row r="232" spans="1:21" s="3" customFormat="1" ht="12" customHeight="1">
      <c r="A232" s="10" t="s">
        <v>48</v>
      </c>
      <c r="B232" s="850">
        <f t="shared" ref="B232:Q232" si="55">(B118/B175)*10000</f>
        <v>2623.5808437343744</v>
      </c>
      <c r="C232" s="851">
        <f t="shared" si="55"/>
        <v>2559.1776489390986</v>
      </c>
      <c r="D232" s="851">
        <f t="shared" si="55"/>
        <v>4169.3422389863335</v>
      </c>
      <c r="E232" s="851">
        <f t="shared" si="55"/>
        <v>7276.2378915523841</v>
      </c>
      <c r="F232" s="851">
        <f t="shared" si="55"/>
        <v>2247.1337491946992</v>
      </c>
      <c r="G232" s="851">
        <f t="shared" si="55"/>
        <v>1757.6528677715894</v>
      </c>
      <c r="H232" s="851">
        <f t="shared" si="55"/>
        <v>2853.6817170070403</v>
      </c>
      <c r="I232" s="851">
        <f t="shared" si="55"/>
        <v>3783.3186584487316</v>
      </c>
      <c r="J232" s="851">
        <f t="shared" si="55"/>
        <v>3121.8891075355946</v>
      </c>
      <c r="K232" s="851">
        <f t="shared" si="55"/>
        <v>2554.1887047834575</v>
      </c>
      <c r="L232" s="851">
        <f t="shared" si="55"/>
        <v>3064.1430073606725</v>
      </c>
      <c r="M232" s="851">
        <f t="shared" si="55"/>
        <v>3179.644514771664</v>
      </c>
      <c r="N232" s="851">
        <f t="shared" si="55"/>
        <v>2919.4533900180418</v>
      </c>
      <c r="O232" s="851">
        <f t="shared" si="55"/>
        <v>2499.4051233791629</v>
      </c>
      <c r="P232" s="851">
        <f t="shared" si="55"/>
        <v>3861.2654228806191</v>
      </c>
      <c r="Q232" s="851">
        <f t="shared" si="55"/>
        <v>3966.0746711546126</v>
      </c>
      <c r="R232" s="851"/>
    </row>
    <row r="233" spans="1:21" s="3" customFormat="1" ht="12" customHeight="1">
      <c r="A233" s="10" t="s">
        <v>49</v>
      </c>
      <c r="B233" s="850">
        <f t="shared" ref="B233:Q233" si="56">(B119/B176)*10000</f>
        <v>2681.6745228562017</v>
      </c>
      <c r="C233" s="851">
        <f t="shared" si="56"/>
        <v>2614.7979982877505</v>
      </c>
      <c r="D233" s="851">
        <f t="shared" si="56"/>
        <v>4309.2798271632928</v>
      </c>
      <c r="E233" s="851">
        <f t="shared" si="56"/>
        <v>7160.8830741215434</v>
      </c>
      <c r="F233" s="851">
        <f t="shared" si="56"/>
        <v>2281.1395270282933</v>
      </c>
      <c r="G233" s="851">
        <f t="shared" si="56"/>
        <v>1529.8316602880864</v>
      </c>
      <c r="H233" s="851">
        <f t="shared" si="56"/>
        <v>2812.4642094130122</v>
      </c>
      <c r="I233" s="851">
        <f t="shared" si="56"/>
        <v>3616.6055168954185</v>
      </c>
      <c r="J233" s="851">
        <f t="shared" si="56"/>
        <v>3689.0810413025488</v>
      </c>
      <c r="K233" s="851">
        <f t="shared" si="56"/>
        <v>2934.5639340085545</v>
      </c>
      <c r="L233" s="851">
        <f t="shared" si="56"/>
        <v>2087.4227859697808</v>
      </c>
      <c r="M233" s="851">
        <f t="shared" si="56"/>
        <v>2728.7425031175162</v>
      </c>
      <c r="N233" s="851">
        <f t="shared" si="56"/>
        <v>2675.3408257650835</v>
      </c>
      <c r="O233" s="851">
        <f t="shared" si="56"/>
        <v>2696.0784225655766</v>
      </c>
      <c r="P233" s="851">
        <f t="shared" si="56"/>
        <v>4235.5866143781122</v>
      </c>
      <c r="Q233" s="851">
        <f t="shared" si="56"/>
        <v>3886.678659563182</v>
      </c>
      <c r="R233" s="851"/>
    </row>
    <row r="234" spans="1:21" ht="28.5" customHeight="1">
      <c r="A234" s="873" t="s">
        <v>1059</v>
      </c>
      <c r="B234" s="873"/>
      <c r="C234" s="873"/>
      <c r="D234" s="873"/>
      <c r="E234" s="873"/>
      <c r="F234" s="873"/>
      <c r="G234" s="873"/>
      <c r="H234" s="873"/>
      <c r="I234" s="873"/>
      <c r="J234" s="873"/>
      <c r="K234" s="873"/>
      <c r="L234" s="873"/>
      <c r="M234" s="873"/>
      <c r="N234" s="873"/>
      <c r="O234" s="873"/>
      <c r="P234" s="873"/>
      <c r="Q234" s="873"/>
      <c r="R234" s="873"/>
    </row>
    <row r="235" spans="1:21">
      <c r="A235" s="50" t="s">
        <v>43</v>
      </c>
    </row>
  </sheetData>
  <mergeCells count="8">
    <mergeCell ref="A177:R177"/>
    <mergeCell ref="A234:R234"/>
    <mergeCell ref="A6:R6"/>
    <mergeCell ref="A2:R2"/>
    <mergeCell ref="A3:R3"/>
    <mergeCell ref="A4:R4"/>
    <mergeCell ref="A63:R63"/>
    <mergeCell ref="A120:R120"/>
  </mergeCells>
  <phoneticPr fontId="0" type="noConversion"/>
  <hyperlinks>
    <hyperlink ref="A235" r:id="rId1"/>
    <hyperlink ref="R1" location="Indice!A1" display="VOLVER"/>
  </hyperlinks>
  <printOptions horizontalCentered="1" verticalCentered="1"/>
  <pageMargins left="0.78740157480314965" right="0.78740157480314965" top="0.78740157480314965" bottom="0.78740157480314965" header="0" footer="0"/>
  <pageSetup paperSize="9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B247"/>
  <sheetViews>
    <sheetView showGridLines="0" showZeros="0" zoomScale="90" zoomScaleNormal="90" workbookViewId="0">
      <pane ySplit="5" topLeftCell="A99" activePane="bottomLeft" state="frozen"/>
      <selection activeCell="A63" sqref="A63:XFD63"/>
      <selection pane="bottomLeft" activeCell="A239" sqref="A239"/>
    </sheetView>
  </sheetViews>
  <sheetFormatPr baseColWidth="10" defaultColWidth="11.42578125" defaultRowHeight="12"/>
  <cols>
    <col min="1" max="1" width="11.140625" style="20" customWidth="1"/>
    <col min="2" max="2" width="11.140625" style="19" customWidth="1"/>
    <col min="3" max="3" width="12.85546875" style="19" customWidth="1"/>
    <col min="4" max="14" width="11.140625" style="19" customWidth="1"/>
    <col min="15" max="15" width="12.28515625" style="19" customWidth="1"/>
    <col min="16" max="16" width="11.140625" style="19" customWidth="1"/>
    <col min="17" max="17" width="13.140625" style="19" customWidth="1"/>
    <col min="18" max="21" width="6.7109375" style="20" customWidth="1"/>
    <col min="22" max="22" width="9.28515625" style="20" customWidth="1"/>
    <col min="23" max="26" width="6.7109375" style="20" customWidth="1"/>
    <col min="27" max="16384" width="11.42578125" style="20"/>
  </cols>
  <sheetData>
    <row r="1" spans="1:26" ht="13.5" customHeight="1">
      <c r="A1" s="1" t="s">
        <v>34</v>
      </c>
      <c r="Q1" s="830" t="s">
        <v>1002</v>
      </c>
    </row>
    <row r="2" spans="1:26" s="21" customFormat="1" ht="21" customHeight="1">
      <c r="A2" s="881" t="s">
        <v>65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1"/>
      <c r="P2" s="881"/>
    </row>
    <row r="3" spans="1:26" s="21" customFormat="1" ht="18" customHeight="1">
      <c r="A3" s="876" t="s">
        <v>0</v>
      </c>
      <c r="B3" s="876"/>
      <c r="C3" s="876"/>
      <c r="D3" s="876"/>
      <c r="E3" s="876"/>
      <c r="F3" s="876"/>
      <c r="G3" s="876"/>
      <c r="H3" s="876"/>
      <c r="I3" s="876"/>
      <c r="J3" s="876"/>
      <c r="K3" s="876"/>
      <c r="L3" s="876"/>
      <c r="M3" s="876"/>
      <c r="N3" s="876"/>
      <c r="O3" s="876"/>
      <c r="P3" s="876"/>
    </row>
    <row r="4" spans="1:26" s="21" customFormat="1" ht="15.75" customHeight="1">
      <c r="A4" s="877" t="s">
        <v>117</v>
      </c>
      <c r="B4" s="877"/>
      <c r="C4" s="877"/>
      <c r="D4" s="877"/>
      <c r="E4" s="877"/>
      <c r="F4" s="877"/>
      <c r="G4" s="877"/>
      <c r="H4" s="877"/>
      <c r="I4" s="877"/>
      <c r="J4" s="877"/>
      <c r="K4" s="877"/>
      <c r="L4" s="877"/>
      <c r="M4" s="877"/>
      <c r="N4" s="877"/>
      <c r="O4" s="877"/>
      <c r="P4" s="877"/>
    </row>
    <row r="5" spans="1:26" s="21" customFormat="1" ht="16.5" customHeight="1">
      <c r="A5" s="6" t="s">
        <v>31</v>
      </c>
      <c r="B5" s="75" t="s">
        <v>1</v>
      </c>
      <c r="C5" s="28" t="s">
        <v>115</v>
      </c>
      <c r="D5" s="28" t="s">
        <v>29</v>
      </c>
      <c r="E5" s="28" t="s">
        <v>11</v>
      </c>
      <c r="F5" s="13" t="s">
        <v>4</v>
      </c>
      <c r="G5" s="28" t="s">
        <v>17</v>
      </c>
      <c r="H5" s="13" t="s">
        <v>5</v>
      </c>
      <c r="I5" s="28" t="s">
        <v>18</v>
      </c>
      <c r="J5" s="28" t="s">
        <v>27</v>
      </c>
      <c r="K5" s="13" t="s">
        <v>6</v>
      </c>
      <c r="L5" s="28" t="s">
        <v>22</v>
      </c>
      <c r="M5" s="28" t="s">
        <v>23</v>
      </c>
      <c r="N5" s="13" t="s">
        <v>3</v>
      </c>
      <c r="O5" s="28" t="s">
        <v>118</v>
      </c>
      <c r="P5" s="13" t="s">
        <v>10</v>
      </c>
      <c r="Q5" s="28" t="s">
        <v>114</v>
      </c>
      <c r="V5" s="22"/>
      <c r="W5" s="22"/>
      <c r="X5" s="22"/>
      <c r="Y5" s="22"/>
      <c r="Z5" s="22"/>
    </row>
    <row r="6" spans="1:26" ht="30" customHeight="1">
      <c r="A6" s="880" t="s">
        <v>7</v>
      </c>
      <c r="B6" s="880"/>
      <c r="C6" s="880"/>
      <c r="D6" s="880"/>
      <c r="E6" s="880"/>
      <c r="F6" s="880"/>
      <c r="G6" s="880"/>
      <c r="H6" s="880"/>
      <c r="I6" s="880"/>
      <c r="J6" s="880"/>
      <c r="K6" s="880"/>
      <c r="L6" s="880"/>
      <c r="M6" s="880"/>
      <c r="N6" s="880"/>
      <c r="O6" s="880"/>
      <c r="P6" s="880"/>
      <c r="Q6" s="21"/>
      <c r="R6" s="21"/>
      <c r="S6" s="21"/>
      <c r="T6" s="21"/>
      <c r="U6" s="21"/>
      <c r="V6" s="22"/>
      <c r="W6" s="22"/>
    </row>
    <row r="7" spans="1:26" s="3" customFormat="1" ht="11.25" customHeight="1">
      <c r="A7" s="10" t="s">
        <v>112</v>
      </c>
      <c r="B7" s="85">
        <v>6238.47</v>
      </c>
      <c r="C7" s="86">
        <v>3449</v>
      </c>
      <c r="D7" s="86">
        <v>0.57999999999999996</v>
      </c>
      <c r="E7" s="86">
        <v>58.8</v>
      </c>
      <c r="F7" s="86">
        <v>848.2</v>
      </c>
      <c r="G7" s="86">
        <v>1.3</v>
      </c>
      <c r="H7" s="86">
        <v>361</v>
      </c>
      <c r="I7" s="86">
        <v>0.85</v>
      </c>
      <c r="J7" s="86">
        <v>0.95</v>
      </c>
      <c r="K7" s="86">
        <v>818</v>
      </c>
      <c r="L7" s="86">
        <v>9.5399999999999991</v>
      </c>
      <c r="M7" s="86">
        <v>8.8000000000000007</v>
      </c>
      <c r="N7" s="86">
        <v>629</v>
      </c>
      <c r="O7" s="86">
        <v>40.07</v>
      </c>
      <c r="P7" s="86">
        <v>8.5</v>
      </c>
      <c r="Q7" s="86">
        <v>3.88</v>
      </c>
      <c r="R7" s="5"/>
      <c r="S7" s="5"/>
      <c r="T7" s="5"/>
      <c r="U7" s="5"/>
      <c r="V7" s="14"/>
      <c r="W7" s="14"/>
    </row>
    <row r="8" spans="1:26" s="3" customFormat="1" ht="11.25" customHeight="1">
      <c r="A8" s="10" t="s">
        <v>111</v>
      </c>
      <c r="B8" s="85">
        <v>4467.954999999999</v>
      </c>
      <c r="C8" s="86">
        <v>2837.6</v>
      </c>
      <c r="D8" s="86">
        <v>0.48</v>
      </c>
      <c r="E8" s="86">
        <v>49.3</v>
      </c>
      <c r="F8" s="86">
        <v>373</v>
      </c>
      <c r="G8" s="86">
        <v>0.14000000000000001</v>
      </c>
      <c r="H8" s="86">
        <v>285.3</v>
      </c>
      <c r="I8" s="86">
        <v>1.35</v>
      </c>
      <c r="J8" s="86">
        <v>0.95</v>
      </c>
      <c r="K8" s="86">
        <v>261.3</v>
      </c>
      <c r="L8" s="86">
        <v>11.28</v>
      </c>
      <c r="M8" s="86">
        <v>8.8000000000000007</v>
      </c>
      <c r="N8" s="86">
        <v>586</v>
      </c>
      <c r="O8" s="86">
        <v>43.1</v>
      </c>
      <c r="P8" s="86">
        <v>5.7</v>
      </c>
      <c r="Q8" s="86">
        <v>3.6550000000000002</v>
      </c>
      <c r="R8" s="5"/>
      <c r="S8" s="5"/>
      <c r="T8" s="5"/>
      <c r="U8" s="5"/>
      <c r="V8" s="14"/>
      <c r="W8" s="14"/>
    </row>
    <row r="9" spans="1:26" s="3" customFormat="1" ht="11.25" customHeight="1">
      <c r="A9" s="10" t="s">
        <v>110</v>
      </c>
      <c r="B9" s="85">
        <v>4985.6869999999999</v>
      </c>
      <c r="C9" s="86">
        <v>2940.45</v>
      </c>
      <c r="D9" s="86">
        <v>0.4</v>
      </c>
      <c r="E9" s="86">
        <v>54.8</v>
      </c>
      <c r="F9" s="86">
        <v>420</v>
      </c>
      <c r="G9" s="86">
        <v>0.4</v>
      </c>
      <c r="H9" s="86">
        <v>264</v>
      </c>
      <c r="I9" s="86">
        <v>3.4</v>
      </c>
      <c r="J9" s="86">
        <v>0.78</v>
      </c>
      <c r="K9" s="86">
        <v>485.7</v>
      </c>
      <c r="L9" s="86">
        <v>9.2100000000000009</v>
      </c>
      <c r="M9" s="86">
        <v>7.4</v>
      </c>
      <c r="N9" s="86">
        <v>740</v>
      </c>
      <c r="O9" s="86">
        <v>50</v>
      </c>
      <c r="P9" s="86">
        <v>4</v>
      </c>
      <c r="Q9" s="86">
        <v>5.1470000000000002</v>
      </c>
      <c r="R9" s="5"/>
      <c r="S9" s="5"/>
      <c r="T9" s="5"/>
      <c r="U9" s="5"/>
      <c r="V9" s="14"/>
      <c r="W9" s="14"/>
    </row>
    <row r="10" spans="1:26" s="3" customFormat="1" ht="11.25" customHeight="1">
      <c r="A10" s="10" t="s">
        <v>109</v>
      </c>
      <c r="B10" s="85">
        <v>5625.1070000000009</v>
      </c>
      <c r="C10" s="86">
        <v>3148.4</v>
      </c>
      <c r="D10" s="86"/>
      <c r="E10" s="86">
        <v>59.6</v>
      </c>
      <c r="F10" s="86">
        <v>554.70000000000005</v>
      </c>
      <c r="G10" s="86">
        <v>0.2</v>
      </c>
      <c r="H10" s="86">
        <v>225.9</v>
      </c>
      <c r="I10" s="86">
        <v>5.55</v>
      </c>
      <c r="J10" s="86">
        <v>0.65500000000000003</v>
      </c>
      <c r="K10" s="86">
        <v>690</v>
      </c>
      <c r="L10" s="86">
        <v>12</v>
      </c>
      <c r="M10" s="86">
        <v>6.6</v>
      </c>
      <c r="N10" s="86">
        <v>875</v>
      </c>
      <c r="O10" s="86">
        <v>39.1</v>
      </c>
      <c r="P10" s="86">
        <v>4.3499999999999996</v>
      </c>
      <c r="Q10" s="86">
        <v>3.052</v>
      </c>
      <c r="R10" s="5"/>
      <c r="S10" s="5"/>
      <c r="T10" s="5"/>
      <c r="U10" s="5"/>
      <c r="V10" s="14"/>
      <c r="W10" s="14"/>
    </row>
    <row r="11" spans="1:26" s="3" customFormat="1" ht="11.25" customHeight="1">
      <c r="A11" s="10" t="s">
        <v>108</v>
      </c>
      <c r="B11" s="85">
        <v>4251.5499999999993</v>
      </c>
      <c r="C11" s="86">
        <v>2450.4</v>
      </c>
      <c r="D11" s="86"/>
      <c r="E11" s="86">
        <v>37.299999999999997</v>
      </c>
      <c r="F11" s="86">
        <v>494.6</v>
      </c>
      <c r="G11" s="86">
        <v>0.3</v>
      </c>
      <c r="H11" s="86">
        <v>80.5</v>
      </c>
      <c r="I11" s="86">
        <v>6.4</v>
      </c>
      <c r="J11" s="86">
        <v>0.57999999999999996</v>
      </c>
      <c r="K11" s="86">
        <v>471.2</v>
      </c>
      <c r="L11" s="86">
        <v>4</v>
      </c>
      <c r="M11" s="86">
        <v>8.25</v>
      </c>
      <c r="N11" s="86">
        <v>637.5</v>
      </c>
      <c r="O11" s="86">
        <v>38</v>
      </c>
      <c r="P11" s="86">
        <v>5.44</v>
      </c>
      <c r="Q11" s="86">
        <v>17.079999999999998</v>
      </c>
      <c r="R11" s="5"/>
      <c r="S11" s="5"/>
      <c r="T11" s="5"/>
      <c r="U11" s="5"/>
      <c r="V11" s="14"/>
      <c r="W11" s="14"/>
    </row>
    <row r="12" spans="1:26" s="3" customFormat="1" ht="11.25" customHeight="1">
      <c r="A12" s="10" t="s">
        <v>107</v>
      </c>
      <c r="B12" s="85">
        <v>5182.7799999999988</v>
      </c>
      <c r="C12" s="86">
        <v>2866</v>
      </c>
      <c r="D12" s="86"/>
      <c r="E12" s="86">
        <v>47.25</v>
      </c>
      <c r="F12" s="86">
        <v>735</v>
      </c>
      <c r="G12" s="86">
        <v>0.55000000000000004</v>
      </c>
      <c r="H12" s="86">
        <v>91</v>
      </c>
      <c r="I12" s="86">
        <v>6</v>
      </c>
      <c r="J12" s="86">
        <v>0.61</v>
      </c>
      <c r="K12" s="86">
        <v>690</v>
      </c>
      <c r="L12" s="86">
        <v>7.1</v>
      </c>
      <c r="M12" s="86">
        <v>15.4</v>
      </c>
      <c r="N12" s="86">
        <v>672</v>
      </c>
      <c r="O12" s="86">
        <v>33.200000000000003</v>
      </c>
      <c r="P12" s="86">
        <v>6.9</v>
      </c>
      <c r="Q12" s="86">
        <v>11.770000000000001</v>
      </c>
      <c r="R12" s="5"/>
      <c r="S12" s="5"/>
      <c r="T12" s="5"/>
      <c r="U12" s="5"/>
      <c r="V12" s="14"/>
      <c r="W12" s="14"/>
    </row>
    <row r="13" spans="1:26" s="3" customFormat="1" ht="11.25" customHeight="1">
      <c r="A13" s="10" t="s">
        <v>106</v>
      </c>
      <c r="B13" s="85">
        <v>5752.7999999999993</v>
      </c>
      <c r="C13" s="86">
        <v>3133</v>
      </c>
      <c r="D13" s="86">
        <v>0.46</v>
      </c>
      <c r="E13" s="86">
        <v>72.599999999999994</v>
      </c>
      <c r="F13" s="86">
        <v>773</v>
      </c>
      <c r="G13" s="86">
        <v>0.40500000000000003</v>
      </c>
      <c r="H13" s="86">
        <v>100.1</v>
      </c>
      <c r="I13" s="86">
        <v>14.74</v>
      </c>
      <c r="J13" s="86">
        <v>0.51200000000000001</v>
      </c>
      <c r="K13" s="86">
        <v>815</v>
      </c>
      <c r="L13" s="86">
        <v>4.3600000000000003</v>
      </c>
      <c r="M13" s="86">
        <v>18.600000000000001</v>
      </c>
      <c r="N13" s="86">
        <v>759</v>
      </c>
      <c r="O13" s="86">
        <v>35.700000000000003</v>
      </c>
      <c r="P13" s="86">
        <v>8.1199999999999992</v>
      </c>
      <c r="Q13" s="86">
        <v>17.202999999999999</v>
      </c>
      <c r="R13" s="5"/>
      <c r="S13" s="5"/>
      <c r="T13" s="5"/>
      <c r="U13" s="5"/>
      <c r="V13" s="14"/>
      <c r="W13" s="14"/>
    </row>
    <row r="14" spans="1:26" s="3" customFormat="1" ht="12" customHeight="1">
      <c r="A14" s="10" t="s">
        <v>105</v>
      </c>
      <c r="B14" s="76">
        <v>7191.8199999999979</v>
      </c>
      <c r="C14" s="9">
        <v>3884</v>
      </c>
      <c r="D14" s="9">
        <v>0.46</v>
      </c>
      <c r="E14" s="9">
        <v>8.1</v>
      </c>
      <c r="F14" s="9">
        <v>1044</v>
      </c>
      <c r="G14" s="9">
        <v>1.41</v>
      </c>
      <c r="H14" s="9">
        <v>251</v>
      </c>
      <c r="I14" s="9">
        <v>7.96</v>
      </c>
      <c r="J14" s="9">
        <v>0.45</v>
      </c>
      <c r="K14" s="9">
        <v>930</v>
      </c>
      <c r="L14" s="9">
        <v>4.55</v>
      </c>
      <c r="M14" s="9">
        <v>17.899999999999999</v>
      </c>
      <c r="N14" s="9">
        <v>960</v>
      </c>
      <c r="O14" s="9">
        <v>44</v>
      </c>
      <c r="P14" s="9">
        <v>18</v>
      </c>
      <c r="Q14" s="9">
        <v>19.990000000000002</v>
      </c>
    </row>
    <row r="15" spans="1:26" s="3" customFormat="1" ht="12" customHeight="1">
      <c r="A15" s="10" t="s">
        <v>104</v>
      </c>
      <c r="B15" s="76">
        <v>4599.8500000000004</v>
      </c>
      <c r="C15" s="9">
        <v>2470</v>
      </c>
      <c r="D15" s="9">
        <v>0.5</v>
      </c>
      <c r="E15" s="9">
        <v>40</v>
      </c>
      <c r="F15" s="9">
        <v>660</v>
      </c>
      <c r="G15" s="9">
        <v>0.8</v>
      </c>
      <c r="H15" s="9">
        <v>130</v>
      </c>
      <c r="I15" s="9">
        <v>3</v>
      </c>
      <c r="J15" s="9">
        <v>0.55000000000000004</v>
      </c>
      <c r="K15" s="9">
        <v>510</v>
      </c>
      <c r="L15" s="9">
        <v>5.2</v>
      </c>
      <c r="M15" s="9">
        <v>5.8</v>
      </c>
      <c r="N15" s="9">
        <v>710</v>
      </c>
      <c r="O15" s="9">
        <v>28</v>
      </c>
      <c r="P15" s="9">
        <v>18</v>
      </c>
      <c r="Q15" s="9">
        <v>18</v>
      </c>
    </row>
    <row r="16" spans="1:26" s="3" customFormat="1" ht="12" customHeight="1">
      <c r="A16" s="10" t="s">
        <v>103</v>
      </c>
      <c r="B16" s="76">
        <v>5229.8599999999997</v>
      </c>
      <c r="C16" s="9">
        <v>3040</v>
      </c>
      <c r="D16" s="9">
        <v>0.5</v>
      </c>
      <c r="E16" s="9">
        <v>27.7</v>
      </c>
      <c r="F16" s="9">
        <v>730</v>
      </c>
      <c r="G16" s="9">
        <v>0.5</v>
      </c>
      <c r="H16" s="9">
        <v>115</v>
      </c>
      <c r="I16" s="9">
        <v>2.2999999999999998</v>
      </c>
      <c r="J16" s="9">
        <v>0.51</v>
      </c>
      <c r="K16" s="9">
        <v>480</v>
      </c>
      <c r="L16" s="9">
        <v>2.15</v>
      </c>
      <c r="M16" s="9">
        <v>3</v>
      </c>
      <c r="N16" s="9">
        <v>760</v>
      </c>
      <c r="O16" s="9">
        <v>37</v>
      </c>
      <c r="P16" s="9">
        <v>12.4</v>
      </c>
      <c r="Q16" s="9">
        <v>18.8</v>
      </c>
    </row>
    <row r="17" spans="1:28" s="3" customFormat="1" ht="12" customHeight="1">
      <c r="A17" s="10" t="s">
        <v>102</v>
      </c>
      <c r="B17" s="76">
        <v>4999.8499999999985</v>
      </c>
      <c r="C17" s="9">
        <v>2880</v>
      </c>
      <c r="D17" s="9">
        <v>0.55000000000000004</v>
      </c>
      <c r="E17" s="9">
        <v>14.2</v>
      </c>
      <c r="F17" s="9">
        <v>761</v>
      </c>
      <c r="G17" s="9"/>
      <c r="H17" s="9">
        <v>84.4</v>
      </c>
      <c r="I17" s="9">
        <v>1.7</v>
      </c>
      <c r="J17" s="9">
        <v>0.5</v>
      </c>
      <c r="K17" s="9">
        <v>340.7</v>
      </c>
      <c r="L17" s="9">
        <v>1.25</v>
      </c>
      <c r="M17" s="9">
        <v>13</v>
      </c>
      <c r="N17" s="9">
        <v>842</v>
      </c>
      <c r="O17" s="9">
        <v>34.200000000000003</v>
      </c>
      <c r="P17" s="9">
        <v>10.4</v>
      </c>
      <c r="Q17" s="9">
        <v>15.95</v>
      </c>
      <c r="AB17" s="3" t="s">
        <v>38</v>
      </c>
    </row>
    <row r="18" spans="1:28" s="3" customFormat="1" ht="12" customHeight="1">
      <c r="A18" s="10" t="s">
        <v>101</v>
      </c>
      <c r="B18" s="76">
        <v>6195.869999999999</v>
      </c>
      <c r="C18" s="9">
        <v>3262</v>
      </c>
      <c r="D18" s="9">
        <v>0.63</v>
      </c>
      <c r="E18" s="9">
        <v>44.6</v>
      </c>
      <c r="F18" s="9">
        <v>1212</v>
      </c>
      <c r="G18" s="9"/>
      <c r="H18" s="9">
        <v>75</v>
      </c>
      <c r="I18" s="9">
        <v>1.05</v>
      </c>
      <c r="J18" s="9">
        <v>0.83</v>
      </c>
      <c r="K18" s="9">
        <v>572</v>
      </c>
      <c r="L18" s="9">
        <v>1.4</v>
      </c>
      <c r="M18" s="9">
        <v>6.3</v>
      </c>
      <c r="N18" s="9">
        <v>960</v>
      </c>
      <c r="O18" s="9">
        <v>27.7</v>
      </c>
      <c r="P18" s="9">
        <v>16.2</v>
      </c>
      <c r="Q18" s="9">
        <v>16.16</v>
      </c>
      <c r="R18" s="53"/>
      <c r="S18" s="53"/>
      <c r="T18" s="53"/>
      <c r="U18" s="53"/>
      <c r="V18" s="53"/>
    </row>
    <row r="19" spans="1:28" s="3" customFormat="1" ht="12" customHeight="1">
      <c r="A19" s="10" t="s">
        <v>100</v>
      </c>
      <c r="B19" s="76">
        <v>6565.81</v>
      </c>
      <c r="C19" s="9">
        <v>3940</v>
      </c>
      <c r="D19" s="9">
        <v>0.6</v>
      </c>
      <c r="E19" s="9">
        <v>15</v>
      </c>
      <c r="F19" s="9">
        <v>850</v>
      </c>
      <c r="G19" s="9"/>
      <c r="H19" s="9">
        <v>102</v>
      </c>
      <c r="I19" s="9">
        <v>2</v>
      </c>
      <c r="J19" s="9">
        <v>0.81</v>
      </c>
      <c r="K19" s="9">
        <v>529</v>
      </c>
      <c r="L19" s="9">
        <v>2.8</v>
      </c>
      <c r="M19" s="9">
        <v>4</v>
      </c>
      <c r="N19" s="9">
        <v>1073</v>
      </c>
      <c r="O19" s="9">
        <v>12</v>
      </c>
      <c r="P19" s="9">
        <v>18</v>
      </c>
      <c r="Q19" s="9">
        <v>16.600000000000001</v>
      </c>
      <c r="R19" s="53"/>
      <c r="S19" s="53"/>
      <c r="T19" s="53"/>
      <c r="U19" s="53"/>
      <c r="V19" s="53"/>
    </row>
    <row r="20" spans="1:28" s="3" customFormat="1" ht="12" customHeight="1">
      <c r="A20" s="10" t="s">
        <v>99</v>
      </c>
      <c r="B20" s="76">
        <v>7409.8</v>
      </c>
      <c r="C20" s="9">
        <v>4446</v>
      </c>
      <c r="D20" s="9">
        <v>1.65</v>
      </c>
      <c r="E20" s="9">
        <v>33.4</v>
      </c>
      <c r="F20" s="9">
        <v>920</v>
      </c>
      <c r="G20" s="9"/>
      <c r="H20" s="9">
        <v>120.2</v>
      </c>
      <c r="I20" s="9">
        <v>5.6</v>
      </c>
      <c r="J20" s="9">
        <v>0.82</v>
      </c>
      <c r="K20" s="9">
        <v>695</v>
      </c>
      <c r="L20" s="9">
        <v>3.8</v>
      </c>
      <c r="M20" s="9">
        <v>5.6</v>
      </c>
      <c r="N20" s="9">
        <v>1140</v>
      </c>
      <c r="O20" s="9">
        <v>13.3</v>
      </c>
      <c r="P20" s="9">
        <v>20.5</v>
      </c>
      <c r="Q20" s="9">
        <v>3.93</v>
      </c>
      <c r="R20" s="53"/>
      <c r="S20" s="53"/>
      <c r="T20" s="53"/>
      <c r="U20" s="53"/>
      <c r="V20" s="53"/>
    </row>
    <row r="21" spans="1:28" s="3" customFormat="1" ht="12" customHeight="1">
      <c r="A21" s="10" t="s">
        <v>98</v>
      </c>
      <c r="B21" s="76">
        <v>7199.8599999999988</v>
      </c>
      <c r="C21" s="9">
        <v>4500</v>
      </c>
      <c r="D21" s="9">
        <v>1.88</v>
      </c>
      <c r="E21" s="9">
        <v>19.3</v>
      </c>
      <c r="F21" s="9">
        <v>870</v>
      </c>
      <c r="G21" s="9"/>
      <c r="H21" s="9">
        <v>130</v>
      </c>
      <c r="I21" s="9">
        <v>0.4</v>
      </c>
      <c r="J21" s="9">
        <v>0.66</v>
      </c>
      <c r="K21" s="9">
        <v>598</v>
      </c>
      <c r="L21" s="9">
        <v>6</v>
      </c>
      <c r="M21" s="9">
        <v>5.5</v>
      </c>
      <c r="N21" s="9">
        <v>1030</v>
      </c>
      <c r="O21" s="9">
        <v>12.7</v>
      </c>
      <c r="P21" s="9">
        <v>21.4</v>
      </c>
      <c r="Q21" s="9">
        <v>4.0199999999999996</v>
      </c>
      <c r="R21" s="53"/>
      <c r="S21" s="53"/>
      <c r="T21" s="53"/>
      <c r="U21" s="53"/>
      <c r="V21" s="53"/>
    </row>
    <row r="22" spans="1:28" s="3" customFormat="1" ht="12" customHeight="1">
      <c r="A22" s="10" t="s">
        <v>97</v>
      </c>
      <c r="B22" s="76">
        <v>6000.0000000000009</v>
      </c>
      <c r="C22" s="9">
        <v>3915</v>
      </c>
      <c r="D22" s="9">
        <v>1.5</v>
      </c>
      <c r="E22" s="9">
        <v>11.35</v>
      </c>
      <c r="F22" s="9">
        <v>435</v>
      </c>
      <c r="G22" s="9"/>
      <c r="H22" s="9">
        <v>150</v>
      </c>
      <c r="I22" s="9">
        <v>0.8</v>
      </c>
      <c r="J22" s="9">
        <v>1.4</v>
      </c>
      <c r="K22" s="9">
        <v>564.1</v>
      </c>
      <c r="L22" s="9">
        <v>8</v>
      </c>
      <c r="M22" s="9">
        <v>8.6999999999999993</v>
      </c>
      <c r="N22" s="9">
        <v>853</v>
      </c>
      <c r="O22" s="9">
        <v>13.7</v>
      </c>
      <c r="P22" s="9">
        <v>35.92</v>
      </c>
      <c r="Q22" s="9">
        <v>1.5299999999999998</v>
      </c>
      <c r="R22" s="53"/>
      <c r="S22" s="53"/>
      <c r="T22" s="53"/>
      <c r="U22" s="53"/>
      <c r="V22" s="53"/>
    </row>
    <row r="23" spans="1:28" s="3" customFormat="1" ht="12" customHeight="1">
      <c r="A23" s="10" t="s">
        <v>96</v>
      </c>
      <c r="B23" s="76">
        <v>5700.0000000000009</v>
      </c>
      <c r="C23" s="9">
        <v>3760</v>
      </c>
      <c r="D23" s="9">
        <v>1.5</v>
      </c>
      <c r="E23" s="9">
        <v>7.35</v>
      </c>
      <c r="F23" s="9">
        <v>390</v>
      </c>
      <c r="G23" s="9"/>
      <c r="H23" s="9">
        <v>119</v>
      </c>
      <c r="I23" s="9">
        <v>0.8</v>
      </c>
      <c r="J23" s="9">
        <v>2.57</v>
      </c>
      <c r="K23" s="9">
        <v>466</v>
      </c>
      <c r="L23" s="9">
        <v>15</v>
      </c>
      <c r="M23" s="9">
        <v>9.4600000000000009</v>
      </c>
      <c r="N23" s="9">
        <v>846</v>
      </c>
      <c r="O23" s="9">
        <v>15.5</v>
      </c>
      <c r="P23" s="9">
        <v>65.400000000000006</v>
      </c>
      <c r="Q23" s="9">
        <v>1.4200000000000002</v>
      </c>
      <c r="R23" s="53"/>
      <c r="S23" s="53"/>
      <c r="T23" s="53"/>
      <c r="U23" s="53"/>
      <c r="V23" s="53"/>
    </row>
    <row r="24" spans="1:28" s="3" customFormat="1" ht="11.25" customHeight="1">
      <c r="A24" s="10" t="s">
        <v>95</v>
      </c>
      <c r="B24" s="85">
        <v>4999.9999999999991</v>
      </c>
      <c r="C24" s="86">
        <v>3300</v>
      </c>
      <c r="D24" s="86">
        <v>4</v>
      </c>
      <c r="E24" s="86">
        <v>8.3000000000000007</v>
      </c>
      <c r="F24" s="86">
        <v>380</v>
      </c>
      <c r="G24" s="86"/>
      <c r="H24" s="86">
        <v>95.6</v>
      </c>
      <c r="I24" s="86">
        <v>0.9</v>
      </c>
      <c r="J24" s="86">
        <v>3</v>
      </c>
      <c r="K24" s="86">
        <v>426.2</v>
      </c>
      <c r="L24" s="86">
        <v>6</v>
      </c>
      <c r="M24" s="86">
        <v>3</v>
      </c>
      <c r="N24" s="86">
        <v>736</v>
      </c>
      <c r="O24" s="86">
        <v>4</v>
      </c>
      <c r="P24" s="86">
        <v>32.200000000000003</v>
      </c>
      <c r="Q24" s="86">
        <v>0.8</v>
      </c>
      <c r="R24" s="5"/>
      <c r="S24" s="5"/>
      <c r="T24" s="5"/>
      <c r="U24" s="5"/>
      <c r="V24" s="14"/>
      <c r="W24" s="14"/>
    </row>
    <row r="25" spans="1:28" s="3" customFormat="1" ht="11.25" customHeight="1">
      <c r="A25" s="10" t="s">
        <v>94</v>
      </c>
      <c r="B25" s="85">
        <v>4850</v>
      </c>
      <c r="C25" s="86">
        <v>2910</v>
      </c>
      <c r="D25" s="86">
        <v>3.5</v>
      </c>
      <c r="E25" s="86">
        <v>5.2</v>
      </c>
      <c r="F25" s="86">
        <v>576.5</v>
      </c>
      <c r="G25" s="86"/>
      <c r="H25" s="86">
        <v>73.599999999999994</v>
      </c>
      <c r="I25" s="86">
        <v>0.5</v>
      </c>
      <c r="J25" s="86">
        <v>1.6</v>
      </c>
      <c r="K25" s="86">
        <v>436.4</v>
      </c>
      <c r="L25" s="86">
        <v>3.5</v>
      </c>
      <c r="M25" s="86">
        <v>2.5</v>
      </c>
      <c r="N25" s="86">
        <v>805</v>
      </c>
      <c r="O25" s="86">
        <v>11.14</v>
      </c>
      <c r="P25" s="86">
        <v>20</v>
      </c>
      <c r="Q25" s="86">
        <v>0.55999999999999994</v>
      </c>
      <c r="R25" s="5"/>
      <c r="S25" s="5"/>
      <c r="T25" s="5"/>
      <c r="U25" s="5"/>
      <c r="V25" s="14"/>
      <c r="W25" s="14"/>
    </row>
    <row r="26" spans="1:28" s="3" customFormat="1" ht="11.25" customHeight="1">
      <c r="A26" s="10" t="s">
        <v>93</v>
      </c>
      <c r="B26" s="85">
        <v>4750</v>
      </c>
      <c r="C26" s="86">
        <v>2890</v>
      </c>
      <c r="D26" s="86">
        <v>3.5</v>
      </c>
      <c r="E26" s="86">
        <v>1.9</v>
      </c>
      <c r="F26" s="86">
        <v>440</v>
      </c>
      <c r="G26" s="86"/>
      <c r="H26" s="86">
        <v>111</v>
      </c>
      <c r="I26" s="86">
        <v>1</v>
      </c>
      <c r="J26" s="86">
        <v>0.6</v>
      </c>
      <c r="K26" s="86">
        <v>400</v>
      </c>
      <c r="L26" s="86">
        <v>5</v>
      </c>
      <c r="M26" s="86">
        <v>4.8</v>
      </c>
      <c r="N26" s="86">
        <v>850</v>
      </c>
      <c r="O26" s="86">
        <v>4.5999999999999996</v>
      </c>
      <c r="P26" s="86">
        <v>37</v>
      </c>
      <c r="Q26" s="86">
        <v>0.60000000000000009</v>
      </c>
      <c r="R26" s="5"/>
      <c r="S26" s="5"/>
      <c r="T26" s="5"/>
      <c r="U26" s="5"/>
      <c r="V26" s="14"/>
      <c r="W26" s="14"/>
    </row>
    <row r="27" spans="1:28" s="3" customFormat="1" ht="11.25" customHeight="1">
      <c r="A27" s="10" t="s">
        <v>92</v>
      </c>
      <c r="B27" s="85">
        <v>5500</v>
      </c>
      <c r="C27" s="86">
        <v>3250</v>
      </c>
      <c r="D27" s="86">
        <v>3.6</v>
      </c>
      <c r="E27" s="86">
        <v>13.4</v>
      </c>
      <c r="F27" s="86">
        <v>675.5</v>
      </c>
      <c r="G27" s="86"/>
      <c r="H27" s="86">
        <v>120</v>
      </c>
      <c r="I27" s="86">
        <v>1.3</v>
      </c>
      <c r="J27" s="86">
        <v>2</v>
      </c>
      <c r="K27" s="86">
        <v>557</v>
      </c>
      <c r="L27" s="86">
        <v>8</v>
      </c>
      <c r="M27" s="86">
        <v>8.5</v>
      </c>
      <c r="N27" s="86">
        <v>822</v>
      </c>
      <c r="O27" s="86">
        <v>8</v>
      </c>
      <c r="P27" s="86">
        <v>30</v>
      </c>
      <c r="Q27" s="86">
        <v>0.7</v>
      </c>
      <c r="R27" s="5"/>
      <c r="S27" s="5"/>
      <c r="T27" s="5"/>
      <c r="U27" s="5"/>
      <c r="V27" s="14"/>
      <c r="W27" s="14"/>
    </row>
    <row r="28" spans="1:28" s="3" customFormat="1" ht="11.25" customHeight="1">
      <c r="A28" s="10" t="s">
        <v>91</v>
      </c>
      <c r="B28" s="85">
        <v>6178.4</v>
      </c>
      <c r="C28" s="86">
        <v>3453</v>
      </c>
      <c r="D28" s="86">
        <v>4</v>
      </c>
      <c r="E28" s="86">
        <v>27</v>
      </c>
      <c r="F28" s="86">
        <v>829.3</v>
      </c>
      <c r="G28" s="86"/>
      <c r="H28" s="86">
        <v>132.5</v>
      </c>
      <c r="I28" s="86">
        <v>1.2</v>
      </c>
      <c r="J28" s="86">
        <v>2</v>
      </c>
      <c r="K28" s="86">
        <v>728</v>
      </c>
      <c r="L28" s="86">
        <v>13.4</v>
      </c>
      <c r="M28" s="86">
        <v>8.8000000000000007</v>
      </c>
      <c r="N28" s="86">
        <v>935.2</v>
      </c>
      <c r="O28" s="86">
        <v>11</v>
      </c>
      <c r="P28" s="86">
        <v>33</v>
      </c>
      <c r="Q28" s="86">
        <v>0</v>
      </c>
      <c r="R28" s="5"/>
      <c r="S28" s="5"/>
      <c r="T28" s="5"/>
      <c r="U28" s="5"/>
      <c r="V28" s="14"/>
      <c r="W28" s="14"/>
    </row>
    <row r="29" spans="1:28" s="3" customFormat="1" ht="11.25" customHeight="1">
      <c r="A29" s="10" t="s">
        <v>90</v>
      </c>
      <c r="B29" s="85">
        <v>4750.8500000000004</v>
      </c>
      <c r="C29" s="86">
        <v>2768.9</v>
      </c>
      <c r="D29" s="86">
        <v>4</v>
      </c>
      <c r="E29" s="86">
        <v>8.5</v>
      </c>
      <c r="F29" s="86">
        <v>671.8</v>
      </c>
      <c r="G29" s="86"/>
      <c r="H29" s="86">
        <v>81.5</v>
      </c>
      <c r="I29" s="86">
        <v>0.2</v>
      </c>
      <c r="J29" s="86">
        <v>1.35</v>
      </c>
      <c r="K29" s="86">
        <v>499.3</v>
      </c>
      <c r="L29" s="86">
        <v>9.8000000000000007</v>
      </c>
      <c r="M29" s="86">
        <v>7</v>
      </c>
      <c r="N29" s="86">
        <v>666</v>
      </c>
      <c r="O29" s="86">
        <v>4.5</v>
      </c>
      <c r="P29" s="86">
        <v>28</v>
      </c>
      <c r="Q29" s="86">
        <v>0</v>
      </c>
      <c r="R29" s="5"/>
      <c r="S29" s="5"/>
      <c r="T29" s="5"/>
      <c r="U29" s="5"/>
      <c r="V29" s="14"/>
      <c r="W29" s="14"/>
    </row>
    <row r="30" spans="1:28" s="3" customFormat="1" ht="11.25" customHeight="1">
      <c r="A30" s="10" t="s">
        <v>89</v>
      </c>
      <c r="B30" s="85">
        <v>4547.7000000000007</v>
      </c>
      <c r="C30" s="86">
        <v>2683.6</v>
      </c>
      <c r="D30" s="86">
        <v>3</v>
      </c>
      <c r="E30" s="86">
        <v>22</v>
      </c>
      <c r="F30" s="86">
        <v>473.5</v>
      </c>
      <c r="G30" s="86"/>
      <c r="H30" s="86">
        <v>101.4</v>
      </c>
      <c r="I30" s="86">
        <v>0.1</v>
      </c>
      <c r="J30" s="86">
        <v>0.4</v>
      </c>
      <c r="K30" s="86">
        <v>493.8</v>
      </c>
      <c r="L30" s="86">
        <v>19.399999999999999</v>
      </c>
      <c r="M30" s="86"/>
      <c r="N30" s="86">
        <v>713.2</v>
      </c>
      <c r="O30" s="86">
        <v>5.8</v>
      </c>
      <c r="P30" s="86">
        <v>31.5</v>
      </c>
      <c r="Q30" s="86">
        <v>0</v>
      </c>
      <c r="R30" s="5"/>
      <c r="S30" s="5"/>
      <c r="T30" s="5"/>
      <c r="U30" s="5"/>
      <c r="V30" s="14"/>
      <c r="W30" s="14"/>
    </row>
    <row r="31" spans="1:28" s="3" customFormat="1" ht="11.25" customHeight="1">
      <c r="A31" s="10" t="s">
        <v>88</v>
      </c>
      <c r="B31" s="85">
        <v>4909.8999999999987</v>
      </c>
      <c r="C31" s="86">
        <v>2682.2</v>
      </c>
      <c r="D31" s="86">
        <v>10</v>
      </c>
      <c r="E31" s="86">
        <v>27</v>
      </c>
      <c r="F31" s="86">
        <v>647.79999999999995</v>
      </c>
      <c r="G31" s="86"/>
      <c r="H31" s="86">
        <v>127.5</v>
      </c>
      <c r="I31" s="86">
        <v>0.2</v>
      </c>
      <c r="J31" s="86">
        <v>0.2</v>
      </c>
      <c r="K31" s="86">
        <v>500</v>
      </c>
      <c r="L31" s="86">
        <v>10.9</v>
      </c>
      <c r="M31" s="86"/>
      <c r="N31" s="86">
        <v>870.5</v>
      </c>
      <c r="O31" s="86">
        <v>9.6999999999999993</v>
      </c>
      <c r="P31" s="86">
        <v>23.9</v>
      </c>
      <c r="Q31" s="86">
        <v>0</v>
      </c>
      <c r="R31" s="5"/>
      <c r="S31" s="5"/>
      <c r="T31" s="5"/>
      <c r="U31" s="5"/>
      <c r="V31" s="14"/>
      <c r="W31" s="14"/>
    </row>
    <row r="32" spans="1:28" s="3" customFormat="1" ht="11.25" customHeight="1">
      <c r="A32" s="10" t="s">
        <v>87</v>
      </c>
      <c r="B32" s="85">
        <v>5307.8499999999995</v>
      </c>
      <c r="C32" s="86">
        <v>3043.8</v>
      </c>
      <c r="D32" s="86">
        <v>13</v>
      </c>
      <c r="E32" s="86">
        <v>41</v>
      </c>
      <c r="F32" s="86">
        <v>638.20000000000005</v>
      </c>
      <c r="G32" s="86"/>
      <c r="H32" s="86">
        <v>147</v>
      </c>
      <c r="I32" s="86">
        <v>0.2</v>
      </c>
      <c r="J32" s="86">
        <v>0.55000000000000004</v>
      </c>
      <c r="K32" s="86">
        <v>507.2</v>
      </c>
      <c r="L32" s="86">
        <v>9</v>
      </c>
      <c r="M32" s="86">
        <v>1.2</v>
      </c>
      <c r="N32" s="86">
        <v>863</v>
      </c>
      <c r="O32" s="86">
        <v>19.8</v>
      </c>
      <c r="P32" s="86">
        <v>23.9</v>
      </c>
      <c r="Q32" s="86">
        <v>0</v>
      </c>
      <c r="R32" s="5"/>
      <c r="S32" s="5"/>
      <c r="T32" s="5"/>
      <c r="U32" s="5"/>
      <c r="V32" s="14"/>
      <c r="W32" s="14"/>
    </row>
    <row r="33" spans="1:28" s="3" customFormat="1" ht="11.25" customHeight="1">
      <c r="A33" s="10" t="s">
        <v>86</v>
      </c>
      <c r="B33" s="85">
        <v>5087.8</v>
      </c>
      <c r="C33" s="86">
        <v>3145.2</v>
      </c>
      <c r="D33" s="86">
        <v>4</v>
      </c>
      <c r="E33" s="86">
        <v>23</v>
      </c>
      <c r="F33" s="86">
        <v>498.2</v>
      </c>
      <c r="G33" s="86"/>
      <c r="H33" s="86">
        <v>137.30000000000001</v>
      </c>
      <c r="I33" s="86"/>
      <c r="J33" s="86">
        <v>0.6</v>
      </c>
      <c r="K33" s="86">
        <v>467.6</v>
      </c>
      <c r="L33" s="86">
        <v>13</v>
      </c>
      <c r="M33" s="86">
        <v>1.2</v>
      </c>
      <c r="N33" s="86">
        <v>761.1</v>
      </c>
      <c r="O33" s="86">
        <v>11.6</v>
      </c>
      <c r="P33" s="86">
        <v>25</v>
      </c>
      <c r="Q33" s="86">
        <v>0</v>
      </c>
      <c r="R33" s="5"/>
      <c r="S33" s="5"/>
      <c r="T33" s="5"/>
      <c r="U33" s="5"/>
      <c r="V33" s="14"/>
      <c r="W33" s="14"/>
    </row>
    <row r="34" spans="1:28" s="3" customFormat="1" ht="11.25" customHeight="1">
      <c r="A34" s="10" t="s">
        <v>85</v>
      </c>
      <c r="B34" s="85">
        <v>7366.85</v>
      </c>
      <c r="C34" s="86">
        <v>4447.8999999999996</v>
      </c>
      <c r="D34" s="86">
        <v>3.5</v>
      </c>
      <c r="E34" s="86">
        <v>55.3</v>
      </c>
      <c r="F34" s="86">
        <v>709.2</v>
      </c>
      <c r="G34" s="86"/>
      <c r="H34" s="86">
        <v>288</v>
      </c>
      <c r="I34" s="86"/>
      <c r="J34" s="86">
        <v>0.6</v>
      </c>
      <c r="K34" s="86">
        <v>645.35</v>
      </c>
      <c r="L34" s="86">
        <v>23.5</v>
      </c>
      <c r="M34" s="86">
        <v>2.8</v>
      </c>
      <c r="N34" s="86">
        <v>1098.7</v>
      </c>
      <c r="O34" s="86">
        <v>40</v>
      </c>
      <c r="P34" s="86">
        <v>52</v>
      </c>
      <c r="Q34" s="86">
        <v>0</v>
      </c>
      <c r="R34" s="5"/>
      <c r="S34" s="5"/>
      <c r="T34" s="5"/>
      <c r="U34" s="5"/>
      <c r="V34" s="14"/>
      <c r="W34" s="14"/>
    </row>
    <row r="35" spans="1:28" s="3" customFormat="1" ht="11.25" customHeight="1">
      <c r="A35" s="10" t="s">
        <v>84</v>
      </c>
      <c r="B35" s="85">
        <v>5918.665</v>
      </c>
      <c r="C35" s="86">
        <v>3658.6</v>
      </c>
      <c r="D35" s="86">
        <v>0.9</v>
      </c>
      <c r="E35" s="86">
        <v>27.45</v>
      </c>
      <c r="F35" s="86">
        <v>450.8</v>
      </c>
      <c r="G35" s="86"/>
      <c r="H35" s="86">
        <v>271</v>
      </c>
      <c r="I35" s="86">
        <v>0.15</v>
      </c>
      <c r="J35" s="86">
        <v>0.3</v>
      </c>
      <c r="K35" s="86">
        <v>573.91499999999996</v>
      </c>
      <c r="L35" s="86">
        <v>22.1</v>
      </c>
      <c r="M35" s="86">
        <v>1.5</v>
      </c>
      <c r="N35" s="86">
        <v>855.7</v>
      </c>
      <c r="O35" s="86">
        <v>21.25</v>
      </c>
      <c r="P35" s="86">
        <v>35</v>
      </c>
      <c r="Q35" s="86">
        <v>0</v>
      </c>
      <c r="R35" s="5"/>
      <c r="S35" s="5"/>
      <c r="T35" s="5"/>
      <c r="U35" s="5"/>
      <c r="V35" s="14"/>
      <c r="W35" s="14"/>
    </row>
    <row r="36" spans="1:28" s="3" customFormat="1" ht="12" customHeight="1">
      <c r="A36" s="10" t="s">
        <v>83</v>
      </c>
      <c r="B36" s="76">
        <v>5453.25</v>
      </c>
      <c r="C36" s="9">
        <v>3250.95</v>
      </c>
      <c r="D36" s="9">
        <v>2.1</v>
      </c>
      <c r="E36" s="9">
        <v>32.799999999999997</v>
      </c>
      <c r="F36" s="9">
        <v>625.45000000000005</v>
      </c>
      <c r="G36" s="9"/>
      <c r="H36" s="9">
        <v>243.5</v>
      </c>
      <c r="I36" s="9">
        <v>0.2</v>
      </c>
      <c r="J36" s="9">
        <v>0.35</v>
      </c>
      <c r="K36" s="9">
        <v>452.2</v>
      </c>
      <c r="L36" s="9">
        <v>11.4</v>
      </c>
      <c r="M36" s="9">
        <v>1.4</v>
      </c>
      <c r="N36" s="9">
        <v>755</v>
      </c>
      <c r="O36" s="9">
        <v>43.1</v>
      </c>
      <c r="P36" s="9">
        <v>34.799999999999997</v>
      </c>
      <c r="Q36" s="9">
        <v>0</v>
      </c>
    </row>
    <row r="37" spans="1:28" s="3" customFormat="1" ht="12" customHeight="1">
      <c r="A37" s="10" t="s">
        <v>82</v>
      </c>
      <c r="B37" s="76">
        <v>6300</v>
      </c>
      <c r="C37" s="9">
        <v>3688.8</v>
      </c>
      <c r="D37" s="9">
        <v>15</v>
      </c>
      <c r="E37" s="9">
        <v>36.4</v>
      </c>
      <c r="F37" s="9">
        <v>749</v>
      </c>
      <c r="G37" s="9"/>
      <c r="H37" s="9">
        <v>303.2</v>
      </c>
      <c r="I37" s="9"/>
      <c r="J37" s="9">
        <v>3</v>
      </c>
      <c r="K37" s="9">
        <v>405</v>
      </c>
      <c r="L37" s="9">
        <v>42</v>
      </c>
      <c r="M37" s="9">
        <v>4.2</v>
      </c>
      <c r="N37" s="9">
        <v>930.4</v>
      </c>
      <c r="O37" s="9">
        <v>68</v>
      </c>
      <c r="P37" s="9">
        <v>55</v>
      </c>
      <c r="Q37" s="9">
        <v>0</v>
      </c>
    </row>
    <row r="38" spans="1:28" s="3" customFormat="1" ht="12" customHeight="1">
      <c r="A38" s="10" t="s">
        <v>81</v>
      </c>
      <c r="B38" s="76">
        <v>6496.6</v>
      </c>
      <c r="C38" s="9">
        <v>3550.6</v>
      </c>
      <c r="D38" s="9">
        <v>30</v>
      </c>
      <c r="E38" s="9">
        <v>85</v>
      </c>
      <c r="F38" s="9">
        <v>867.4</v>
      </c>
      <c r="G38" s="9"/>
      <c r="H38" s="9">
        <v>319.60000000000002</v>
      </c>
      <c r="I38" s="9"/>
      <c r="J38" s="9">
        <v>1.6</v>
      </c>
      <c r="K38" s="9">
        <v>411.4</v>
      </c>
      <c r="L38" s="9">
        <v>60.4</v>
      </c>
      <c r="M38" s="9">
        <v>4</v>
      </c>
      <c r="N38" s="9">
        <v>1005.1</v>
      </c>
      <c r="O38" s="9">
        <v>101.5</v>
      </c>
      <c r="P38" s="9">
        <v>60</v>
      </c>
      <c r="Q38" s="9">
        <v>0</v>
      </c>
    </row>
    <row r="39" spans="1:28" s="3" customFormat="1" ht="12" customHeight="1">
      <c r="A39" s="10" t="s">
        <v>80</v>
      </c>
      <c r="B39" s="76">
        <v>7108.9</v>
      </c>
      <c r="C39" s="9">
        <v>3565.45</v>
      </c>
      <c r="D39" s="9">
        <v>22</v>
      </c>
      <c r="E39" s="9">
        <v>130</v>
      </c>
      <c r="F39" s="9">
        <v>1086.7</v>
      </c>
      <c r="G39" s="9"/>
      <c r="H39" s="9">
        <v>409.85</v>
      </c>
      <c r="I39" s="9"/>
      <c r="J39" s="9">
        <v>1</v>
      </c>
      <c r="K39" s="9">
        <v>438.9</v>
      </c>
      <c r="L39" s="9">
        <v>95</v>
      </c>
      <c r="M39" s="9">
        <v>5.2</v>
      </c>
      <c r="N39" s="9">
        <v>1098</v>
      </c>
      <c r="O39" s="9">
        <v>166.8</v>
      </c>
      <c r="P39" s="9">
        <v>90</v>
      </c>
      <c r="Q39" s="9">
        <v>0</v>
      </c>
      <c r="AB39" s="3" t="s">
        <v>38</v>
      </c>
    </row>
    <row r="40" spans="1:28" s="3" customFormat="1" ht="12" customHeight="1">
      <c r="A40" s="10" t="s">
        <v>79</v>
      </c>
      <c r="B40" s="76">
        <v>6300.21</v>
      </c>
      <c r="C40" s="9">
        <v>3291.55</v>
      </c>
      <c r="D40" s="9">
        <v>8</v>
      </c>
      <c r="E40" s="9">
        <v>150</v>
      </c>
      <c r="F40" s="9">
        <v>1004.25</v>
      </c>
      <c r="G40" s="9"/>
      <c r="H40" s="9">
        <v>252.7</v>
      </c>
      <c r="I40" s="9">
        <v>0.86</v>
      </c>
      <c r="J40" s="9">
        <v>0.6</v>
      </c>
      <c r="K40" s="9">
        <v>370.75</v>
      </c>
      <c r="L40" s="9">
        <v>110</v>
      </c>
      <c r="M40" s="9">
        <v>5.5</v>
      </c>
      <c r="N40" s="9">
        <v>836</v>
      </c>
      <c r="O40" s="9">
        <v>165</v>
      </c>
      <c r="P40" s="9">
        <v>105</v>
      </c>
      <c r="Q40" s="9">
        <v>0</v>
      </c>
      <c r="R40" s="53"/>
      <c r="S40" s="53"/>
      <c r="T40" s="53"/>
      <c r="U40" s="53"/>
      <c r="V40" s="53"/>
    </row>
    <row r="41" spans="1:28" s="3" customFormat="1" ht="12" customHeight="1">
      <c r="A41" s="10" t="s">
        <v>78</v>
      </c>
      <c r="B41" s="76">
        <v>6039.857</v>
      </c>
      <c r="C41" s="9">
        <v>3165.9969999999998</v>
      </c>
      <c r="D41" s="9">
        <v>6</v>
      </c>
      <c r="E41" s="9">
        <v>150</v>
      </c>
      <c r="F41" s="9">
        <v>1063.48</v>
      </c>
      <c r="G41" s="9"/>
      <c r="H41" s="9">
        <v>235</v>
      </c>
      <c r="I41" s="9">
        <v>0.57999999999999996</v>
      </c>
      <c r="J41" s="9">
        <v>0.6</v>
      </c>
      <c r="K41" s="9">
        <v>284</v>
      </c>
      <c r="L41" s="9">
        <v>100</v>
      </c>
      <c r="M41" s="9">
        <v>5</v>
      </c>
      <c r="N41" s="9">
        <v>685.2</v>
      </c>
      <c r="O41" s="9">
        <v>184</v>
      </c>
      <c r="P41" s="9">
        <v>160</v>
      </c>
      <c r="Q41" s="9">
        <v>0</v>
      </c>
      <c r="R41" s="53"/>
      <c r="S41" s="53"/>
      <c r="T41" s="53"/>
      <c r="U41" s="53"/>
      <c r="V41" s="53"/>
    </row>
    <row r="42" spans="1:28" s="3" customFormat="1" ht="12" customHeight="1">
      <c r="A42" s="10" t="s">
        <v>77</v>
      </c>
      <c r="B42" s="76">
        <v>6255.3649999999998</v>
      </c>
      <c r="C42" s="9">
        <v>3322.26</v>
      </c>
      <c r="D42" s="9">
        <v>20</v>
      </c>
      <c r="E42" s="9">
        <v>15.99</v>
      </c>
      <c r="F42" s="9">
        <v>1155.5250000000001</v>
      </c>
      <c r="G42" s="9"/>
      <c r="H42" s="9">
        <v>285.60000000000002</v>
      </c>
      <c r="I42" s="9">
        <v>0.70499999999999996</v>
      </c>
      <c r="J42" s="9">
        <v>2</v>
      </c>
      <c r="K42" s="9">
        <v>344.3</v>
      </c>
      <c r="L42" s="9">
        <v>125</v>
      </c>
      <c r="M42" s="9">
        <v>5</v>
      </c>
      <c r="N42" s="9">
        <v>678.98500000000001</v>
      </c>
      <c r="O42" s="9">
        <v>130</v>
      </c>
      <c r="P42" s="9">
        <v>170</v>
      </c>
      <c r="Q42" s="9">
        <v>0</v>
      </c>
      <c r="R42" s="53"/>
      <c r="S42" s="53"/>
      <c r="T42" s="53"/>
      <c r="U42" s="53"/>
      <c r="V42" s="53"/>
    </row>
    <row r="43" spans="1:28" s="3" customFormat="1" ht="12" customHeight="1">
      <c r="A43" s="10" t="s">
        <v>76</v>
      </c>
      <c r="B43" s="76">
        <v>5222.4849999999997</v>
      </c>
      <c r="C43" s="9">
        <v>2885.0450000000001</v>
      </c>
      <c r="D43" s="9">
        <v>16</v>
      </c>
      <c r="E43" s="9">
        <v>63.6</v>
      </c>
      <c r="F43" s="9">
        <v>772.75</v>
      </c>
      <c r="G43" s="9">
        <v>3.9</v>
      </c>
      <c r="H43" s="9">
        <v>219.5</v>
      </c>
      <c r="I43" s="9">
        <v>0.64</v>
      </c>
      <c r="J43" s="9">
        <v>2</v>
      </c>
      <c r="K43" s="9">
        <v>207.55</v>
      </c>
      <c r="L43" s="9">
        <v>90</v>
      </c>
      <c r="M43" s="9">
        <v>4.8</v>
      </c>
      <c r="N43" s="9">
        <v>589.45000000000005</v>
      </c>
      <c r="O43" s="9">
        <v>159.9</v>
      </c>
      <c r="P43" s="9">
        <v>207.35</v>
      </c>
      <c r="Q43" s="9">
        <v>0</v>
      </c>
      <c r="R43" s="53"/>
      <c r="S43" s="53"/>
      <c r="T43" s="53"/>
      <c r="U43" s="53"/>
      <c r="V43" s="53"/>
    </row>
    <row r="44" spans="1:28" s="3" customFormat="1" ht="12" customHeight="1">
      <c r="A44" s="10" t="s">
        <v>75</v>
      </c>
      <c r="B44" s="76">
        <v>5675.9750000000004</v>
      </c>
      <c r="C44" s="9">
        <v>2989.7649999999999</v>
      </c>
      <c r="D44" s="9">
        <v>15</v>
      </c>
      <c r="E44" s="9">
        <v>130</v>
      </c>
      <c r="F44" s="9">
        <v>909.7</v>
      </c>
      <c r="G44" s="9">
        <v>2.2000000000000002</v>
      </c>
      <c r="H44" s="9">
        <v>285.05</v>
      </c>
      <c r="I44" s="9">
        <v>0.42</v>
      </c>
      <c r="J44" s="9">
        <v>0.6</v>
      </c>
      <c r="K44" s="9">
        <v>95</v>
      </c>
      <c r="L44" s="9">
        <v>125</v>
      </c>
      <c r="M44" s="9">
        <v>4.13</v>
      </c>
      <c r="N44" s="9">
        <v>707.7</v>
      </c>
      <c r="O44" s="9">
        <v>191.4</v>
      </c>
      <c r="P44" s="9">
        <v>220.01</v>
      </c>
      <c r="Q44" s="9">
        <v>0</v>
      </c>
      <c r="R44" s="53"/>
      <c r="S44" s="53"/>
      <c r="T44" s="53"/>
      <c r="U44" s="53"/>
      <c r="V44" s="53"/>
    </row>
    <row r="45" spans="1:28" s="3" customFormat="1" ht="12" customHeight="1">
      <c r="A45" s="10" t="s">
        <v>74</v>
      </c>
      <c r="B45" s="76">
        <v>5951.5769999999993</v>
      </c>
      <c r="C45" s="9">
        <v>2938.0169999999998</v>
      </c>
      <c r="D45" s="9">
        <v>19</v>
      </c>
      <c r="E45" s="9">
        <v>18.850000000000001</v>
      </c>
      <c r="F45" s="9">
        <v>1235.7</v>
      </c>
      <c r="G45" s="9">
        <v>5.86</v>
      </c>
      <c r="H45" s="9">
        <v>310.8</v>
      </c>
      <c r="I45" s="9">
        <v>1.24</v>
      </c>
      <c r="J45" s="9">
        <v>0.93</v>
      </c>
      <c r="K45" s="9">
        <v>240</v>
      </c>
      <c r="L45" s="9">
        <v>130</v>
      </c>
      <c r="M45" s="9">
        <v>4.2</v>
      </c>
      <c r="N45" s="9">
        <v>753.92</v>
      </c>
      <c r="O45" s="9">
        <v>76.78</v>
      </c>
      <c r="P45" s="9">
        <v>216.28</v>
      </c>
      <c r="Q45" s="9">
        <v>0</v>
      </c>
      <c r="R45" s="53"/>
      <c r="S45" s="53"/>
      <c r="T45" s="53"/>
      <c r="U45" s="53"/>
      <c r="V45" s="53"/>
    </row>
    <row r="46" spans="1:28" s="3" customFormat="1" ht="11.25" customHeight="1">
      <c r="A46" s="10" t="s">
        <v>57</v>
      </c>
      <c r="B46" s="85">
        <v>4733.7349999999997</v>
      </c>
      <c r="C46" s="86">
        <v>2650.2049999999999</v>
      </c>
      <c r="D46" s="86">
        <v>24</v>
      </c>
      <c r="E46" s="86">
        <v>3.04</v>
      </c>
      <c r="F46" s="86">
        <v>754.18</v>
      </c>
      <c r="G46" s="86">
        <v>5.53</v>
      </c>
      <c r="H46" s="86">
        <v>247.6</v>
      </c>
      <c r="I46" s="86">
        <v>4.18</v>
      </c>
      <c r="J46" s="86">
        <v>1.32</v>
      </c>
      <c r="K46" s="86">
        <v>264.60000000000002</v>
      </c>
      <c r="L46" s="86">
        <v>162.44999999999999</v>
      </c>
      <c r="M46" s="86">
        <v>7.6</v>
      </c>
      <c r="N46" s="86">
        <v>351.28</v>
      </c>
      <c r="O46" s="86">
        <v>67.84</v>
      </c>
      <c r="P46" s="86">
        <v>189.91</v>
      </c>
      <c r="Q46" s="86">
        <v>0</v>
      </c>
      <c r="R46" s="5"/>
      <c r="S46" s="5"/>
      <c r="T46" s="5"/>
      <c r="U46" s="5"/>
      <c r="V46" s="14"/>
      <c r="W46" s="14"/>
    </row>
    <row r="47" spans="1:28" s="3" customFormat="1" ht="11.25" customHeight="1">
      <c r="A47" s="10" t="s">
        <v>58</v>
      </c>
      <c r="B47" s="85">
        <v>3556.7049999999995</v>
      </c>
      <c r="C47" s="86">
        <v>2168.12</v>
      </c>
      <c r="D47" s="86">
        <v>11.5</v>
      </c>
      <c r="E47" s="86">
        <v>0.7</v>
      </c>
      <c r="F47" s="86">
        <v>208.59</v>
      </c>
      <c r="G47" s="86">
        <v>5.6950000000000003</v>
      </c>
      <c r="H47" s="86">
        <v>342.72</v>
      </c>
      <c r="I47" s="86">
        <v>2</v>
      </c>
      <c r="J47" s="86">
        <v>2.4700000000000002</v>
      </c>
      <c r="K47" s="86">
        <v>97.14</v>
      </c>
      <c r="L47" s="86">
        <v>163.4</v>
      </c>
      <c r="M47" s="86">
        <v>2.85</v>
      </c>
      <c r="N47" s="86">
        <v>317.16000000000003</v>
      </c>
      <c r="O47" s="86">
        <v>58.08</v>
      </c>
      <c r="P47" s="86">
        <v>176.28</v>
      </c>
      <c r="Q47" s="86">
        <v>0</v>
      </c>
      <c r="R47" s="5"/>
      <c r="S47" s="5"/>
      <c r="T47" s="5"/>
      <c r="U47" s="5"/>
      <c r="V47" s="14"/>
      <c r="W47" s="14"/>
    </row>
    <row r="48" spans="1:28" s="3" customFormat="1" ht="11.25" customHeight="1">
      <c r="A48" s="10" t="s">
        <v>59</v>
      </c>
      <c r="B48" s="85">
        <v>4582.25</v>
      </c>
      <c r="C48" s="86">
        <v>2296.23</v>
      </c>
      <c r="D48" s="86">
        <v>22</v>
      </c>
      <c r="E48" s="86">
        <v>157.69999999999999</v>
      </c>
      <c r="F48" s="86">
        <v>545.54999999999995</v>
      </c>
      <c r="G48" s="86">
        <v>7.17</v>
      </c>
      <c r="H48" s="86">
        <v>279.39999999999998</v>
      </c>
      <c r="I48" s="86">
        <v>3</v>
      </c>
      <c r="J48" s="86">
        <v>3.17</v>
      </c>
      <c r="K48" s="86">
        <v>105.8</v>
      </c>
      <c r="L48" s="86">
        <v>193.26</v>
      </c>
      <c r="M48" s="86">
        <v>5.85</v>
      </c>
      <c r="N48" s="86">
        <v>444.28</v>
      </c>
      <c r="O48" s="86">
        <v>350</v>
      </c>
      <c r="P48" s="86">
        <v>168.84</v>
      </c>
      <c r="Q48" s="86">
        <v>0</v>
      </c>
      <c r="R48" s="5"/>
      <c r="S48" s="5"/>
      <c r="T48" s="5"/>
      <c r="U48" s="5"/>
      <c r="V48" s="14"/>
      <c r="W48" s="14"/>
    </row>
    <row r="49" spans="1:28" s="3" customFormat="1" ht="11.25" customHeight="1">
      <c r="A49" s="10" t="s">
        <v>60</v>
      </c>
      <c r="B49" s="85">
        <v>4630.6000000000004</v>
      </c>
      <c r="C49" s="86">
        <v>2277.15</v>
      </c>
      <c r="D49" s="86">
        <v>22</v>
      </c>
      <c r="E49" s="86">
        <v>173.7</v>
      </c>
      <c r="F49" s="86">
        <v>514.72</v>
      </c>
      <c r="G49" s="86">
        <v>1</v>
      </c>
      <c r="H49" s="86">
        <v>296.3</v>
      </c>
      <c r="I49" s="86">
        <v>1</v>
      </c>
      <c r="J49" s="86">
        <v>3.23</v>
      </c>
      <c r="K49" s="86">
        <v>204.9</v>
      </c>
      <c r="L49" s="86">
        <v>193.26</v>
      </c>
      <c r="M49" s="86">
        <v>4.5999999999999996</v>
      </c>
      <c r="N49" s="86">
        <v>433.2</v>
      </c>
      <c r="O49" s="86">
        <v>363</v>
      </c>
      <c r="P49" s="86">
        <v>142.54</v>
      </c>
      <c r="Q49" s="86">
        <v>0</v>
      </c>
      <c r="R49" s="5"/>
      <c r="S49" s="5"/>
      <c r="T49" s="5"/>
      <c r="U49" s="5"/>
      <c r="V49" s="14"/>
      <c r="W49" s="14"/>
    </row>
    <row r="50" spans="1:28" s="3" customFormat="1" ht="11.25" customHeight="1">
      <c r="A50" s="10" t="s">
        <v>61</v>
      </c>
      <c r="B50" s="85">
        <v>3162.1379999999999</v>
      </c>
      <c r="C50" s="86">
        <v>1245.8040000000001</v>
      </c>
      <c r="D50" s="86">
        <v>22.24</v>
      </c>
      <c r="E50" s="86">
        <v>48.27</v>
      </c>
      <c r="F50" s="86">
        <v>487.88099999999997</v>
      </c>
      <c r="G50" s="86">
        <v>1</v>
      </c>
      <c r="H50" s="86">
        <v>218.29</v>
      </c>
      <c r="I50" s="86">
        <v>1</v>
      </c>
      <c r="J50" s="86">
        <v>2.835</v>
      </c>
      <c r="K50" s="86">
        <v>191.91</v>
      </c>
      <c r="L50" s="86">
        <v>161.464</v>
      </c>
      <c r="M50" s="86">
        <v>2.79</v>
      </c>
      <c r="N50" s="86">
        <v>502.86399999999998</v>
      </c>
      <c r="O50" s="86">
        <v>189.75</v>
      </c>
      <c r="P50" s="86">
        <v>86.04</v>
      </c>
      <c r="Q50" s="86">
        <v>0</v>
      </c>
      <c r="R50" s="5"/>
      <c r="S50" s="5"/>
      <c r="T50" s="5"/>
      <c r="U50" s="5"/>
      <c r="V50" s="14"/>
      <c r="W50" s="14"/>
    </row>
    <row r="51" spans="1:28" s="3" customFormat="1" ht="11.25" customHeight="1">
      <c r="A51" s="10" t="s">
        <v>62</v>
      </c>
      <c r="B51" s="85">
        <v>3648.0699999999997</v>
      </c>
      <c r="C51" s="86">
        <v>1638.4949999999999</v>
      </c>
      <c r="D51" s="86">
        <v>1.7</v>
      </c>
      <c r="E51" s="86">
        <v>75.62</v>
      </c>
      <c r="F51" s="86">
        <v>724.83</v>
      </c>
      <c r="G51" s="86"/>
      <c r="H51" s="86">
        <v>284.94</v>
      </c>
      <c r="I51" s="86"/>
      <c r="J51" s="86">
        <v>0.24</v>
      </c>
      <c r="K51" s="86">
        <v>196.5</v>
      </c>
      <c r="L51" s="86">
        <v>13.695</v>
      </c>
      <c r="M51" s="86">
        <v>4.18</v>
      </c>
      <c r="N51" s="86">
        <v>643.95000000000005</v>
      </c>
      <c r="O51" s="86">
        <v>51.05</v>
      </c>
      <c r="P51" s="86">
        <v>12.87</v>
      </c>
      <c r="Q51" s="86">
        <v>0</v>
      </c>
      <c r="R51" s="5"/>
      <c r="S51" s="5"/>
      <c r="T51" s="5"/>
      <c r="U51" s="5"/>
      <c r="V51" s="14"/>
      <c r="W51" s="14"/>
    </row>
    <row r="52" spans="1:28" s="3" customFormat="1" ht="11.25" customHeight="1">
      <c r="A52" s="10" t="s">
        <v>38</v>
      </c>
      <c r="B52" s="85">
        <v>5261.0849999999991</v>
      </c>
      <c r="C52" s="86">
        <v>2187.4650000000001</v>
      </c>
      <c r="D52" s="86">
        <v>15</v>
      </c>
      <c r="E52" s="86">
        <v>90.02</v>
      </c>
      <c r="F52" s="86">
        <v>1141</v>
      </c>
      <c r="G52" s="86"/>
      <c r="H52" s="86">
        <v>318</v>
      </c>
      <c r="I52" s="86"/>
      <c r="J52" s="86">
        <v>2.835</v>
      </c>
      <c r="K52" s="86">
        <v>330</v>
      </c>
      <c r="L52" s="86">
        <v>30.125</v>
      </c>
      <c r="M52" s="86">
        <v>8.4499999999999993</v>
      </c>
      <c r="N52" s="86">
        <v>925</v>
      </c>
      <c r="O52" s="86">
        <v>150</v>
      </c>
      <c r="P52" s="86">
        <v>63.19</v>
      </c>
      <c r="Q52" s="86">
        <v>0</v>
      </c>
      <c r="R52" s="5"/>
      <c r="S52" s="5"/>
      <c r="T52" s="5"/>
      <c r="U52" s="5"/>
      <c r="V52" s="14"/>
      <c r="W52" s="14"/>
    </row>
    <row r="53" spans="1:28" s="3" customFormat="1" ht="11.25" customHeight="1">
      <c r="A53" s="10" t="s">
        <v>39</v>
      </c>
      <c r="B53" s="85">
        <v>4381.1280000000006</v>
      </c>
      <c r="C53" s="86">
        <v>1510.751</v>
      </c>
      <c r="D53" s="86">
        <v>37.020000000000003</v>
      </c>
      <c r="E53" s="86">
        <v>113.98</v>
      </c>
      <c r="F53" s="86">
        <v>1071.24</v>
      </c>
      <c r="G53" s="86"/>
      <c r="H53" s="86">
        <v>234.05</v>
      </c>
      <c r="I53" s="86"/>
      <c r="J53" s="86">
        <v>3.4350000000000001</v>
      </c>
      <c r="K53" s="86">
        <v>272.82</v>
      </c>
      <c r="L53" s="86">
        <v>92.441999999999993</v>
      </c>
      <c r="M53" s="86">
        <v>18.38</v>
      </c>
      <c r="N53" s="86">
        <v>647.13</v>
      </c>
      <c r="O53" s="86">
        <v>245.55</v>
      </c>
      <c r="P53" s="86">
        <v>134.33000000000001</v>
      </c>
      <c r="Q53" s="86">
        <v>0</v>
      </c>
      <c r="R53" s="5"/>
      <c r="S53" s="5"/>
      <c r="T53" s="5"/>
      <c r="U53" s="5"/>
      <c r="V53" s="14"/>
      <c r="W53" s="14"/>
    </row>
    <row r="54" spans="1:28" s="3" customFormat="1" ht="12" customHeight="1">
      <c r="A54" s="10" t="s">
        <v>40</v>
      </c>
      <c r="B54" s="76">
        <v>6364.0149999999985</v>
      </c>
      <c r="C54" s="9">
        <v>2354.1999999999998</v>
      </c>
      <c r="D54" s="9">
        <v>34.700000000000003</v>
      </c>
      <c r="E54" s="9">
        <v>115.8</v>
      </c>
      <c r="F54" s="9">
        <v>1580.05</v>
      </c>
      <c r="G54" s="9"/>
      <c r="H54" s="9">
        <v>375.8</v>
      </c>
      <c r="I54" s="9"/>
      <c r="J54" s="9">
        <v>3.2650000000000001</v>
      </c>
      <c r="K54" s="9">
        <v>381.9</v>
      </c>
      <c r="L54" s="9">
        <v>75.900000000000006</v>
      </c>
      <c r="M54" s="9">
        <v>24.2</v>
      </c>
      <c r="N54" s="9">
        <v>943.9</v>
      </c>
      <c r="O54" s="9">
        <v>328.9</v>
      </c>
      <c r="P54" s="9">
        <v>145.4</v>
      </c>
      <c r="Q54" s="9">
        <v>0</v>
      </c>
    </row>
    <row r="55" spans="1:28" s="3" customFormat="1" ht="12" customHeight="1">
      <c r="A55" s="10" t="s">
        <v>41</v>
      </c>
      <c r="B55" s="76">
        <v>5927.61</v>
      </c>
      <c r="C55" s="9">
        <v>1989.7139999999999</v>
      </c>
      <c r="D55" s="9">
        <v>39.15</v>
      </c>
      <c r="E55" s="9">
        <v>142.37799999999999</v>
      </c>
      <c r="F55" s="9">
        <v>1236.318</v>
      </c>
      <c r="G55" s="9"/>
      <c r="H55" s="9">
        <v>417.53</v>
      </c>
      <c r="I55" s="9"/>
      <c r="J55" s="9">
        <v>3.2650000000000001</v>
      </c>
      <c r="K55" s="9">
        <v>295.06</v>
      </c>
      <c r="L55" s="9">
        <v>116.62</v>
      </c>
      <c r="M55" s="9">
        <v>29.59</v>
      </c>
      <c r="N55" s="9">
        <v>978.53499999999997</v>
      </c>
      <c r="O55" s="9">
        <v>533.86</v>
      </c>
      <c r="P55" s="9">
        <v>145.59</v>
      </c>
      <c r="Q55" s="9">
        <v>0</v>
      </c>
    </row>
    <row r="56" spans="1:28" s="3" customFormat="1" ht="12" customHeight="1">
      <c r="A56" s="10" t="s">
        <v>42</v>
      </c>
      <c r="B56" s="76">
        <v>6287.1490000000003</v>
      </c>
      <c r="C56" s="9">
        <v>2342.9839999999999</v>
      </c>
      <c r="D56" s="9">
        <v>16.399999999999999</v>
      </c>
      <c r="E56" s="9">
        <v>149.75</v>
      </c>
      <c r="F56" s="9">
        <v>1276.181</v>
      </c>
      <c r="G56" s="9">
        <v>2.5449999999999999</v>
      </c>
      <c r="H56" s="9">
        <v>502</v>
      </c>
      <c r="I56" s="9"/>
      <c r="J56" s="9">
        <v>4.58</v>
      </c>
      <c r="K56" s="9">
        <v>363.3</v>
      </c>
      <c r="L56" s="9">
        <v>82.403000000000006</v>
      </c>
      <c r="M56" s="9">
        <v>17.95</v>
      </c>
      <c r="N56" s="9">
        <v>1111.924</v>
      </c>
      <c r="O56" s="9">
        <v>327.93200000000002</v>
      </c>
      <c r="P56" s="9">
        <v>89.2</v>
      </c>
      <c r="Q56" s="9">
        <v>0</v>
      </c>
    </row>
    <row r="57" spans="1:28" s="3" customFormat="1" ht="12" customHeight="1">
      <c r="A57" s="10" t="s">
        <v>44</v>
      </c>
      <c r="B57" s="76">
        <v>6951.1709999999994</v>
      </c>
      <c r="C57" s="9">
        <v>2484.078</v>
      </c>
      <c r="D57" s="9">
        <v>27.2</v>
      </c>
      <c r="E57" s="9">
        <v>168.09800000000001</v>
      </c>
      <c r="F57" s="9">
        <v>1448.787</v>
      </c>
      <c r="G57" s="9">
        <v>2.5</v>
      </c>
      <c r="H57" s="9">
        <v>475</v>
      </c>
      <c r="I57" s="9"/>
      <c r="J57" s="9">
        <v>4.58</v>
      </c>
      <c r="K57" s="9">
        <v>335.7</v>
      </c>
      <c r="L57" s="9">
        <v>87.028000000000006</v>
      </c>
      <c r="M57" s="9">
        <v>19.25</v>
      </c>
      <c r="N57" s="9">
        <v>1300.5</v>
      </c>
      <c r="O57" s="9">
        <v>500.3</v>
      </c>
      <c r="P57" s="9">
        <v>98.15</v>
      </c>
      <c r="Q57" s="9">
        <v>0</v>
      </c>
      <c r="AB57" s="3" t="s">
        <v>38</v>
      </c>
    </row>
    <row r="58" spans="1:28" s="3" customFormat="1" ht="12" customHeight="1">
      <c r="A58" s="10" t="s">
        <v>45</v>
      </c>
      <c r="B58" s="76">
        <v>6729.898000000001</v>
      </c>
      <c r="C58" s="9">
        <v>2747.91</v>
      </c>
      <c r="D58" s="9">
        <v>21.1</v>
      </c>
      <c r="E58" s="9">
        <v>129.93</v>
      </c>
      <c r="F58" s="9">
        <v>1025.0440000000001</v>
      </c>
      <c r="G58" s="9">
        <v>1.57</v>
      </c>
      <c r="H58" s="9">
        <v>549.875</v>
      </c>
      <c r="I58" s="9"/>
      <c r="J58" s="9">
        <v>3.77</v>
      </c>
      <c r="K58" s="9">
        <v>352.2</v>
      </c>
      <c r="L58" s="9">
        <v>78.180000000000007</v>
      </c>
      <c r="M58" s="9">
        <v>15.625</v>
      </c>
      <c r="N58" s="9">
        <v>1326.62</v>
      </c>
      <c r="O58" s="9">
        <v>395.97399999999999</v>
      </c>
      <c r="P58" s="9">
        <v>82.1</v>
      </c>
      <c r="Q58" s="9">
        <v>0</v>
      </c>
      <c r="R58" s="53"/>
      <c r="S58" s="53"/>
      <c r="T58" s="53"/>
      <c r="U58" s="53"/>
      <c r="V58" s="53"/>
    </row>
    <row r="59" spans="1:28" s="3" customFormat="1" ht="12" customHeight="1">
      <c r="A59" s="10" t="s">
        <v>46</v>
      </c>
      <c r="B59" s="76">
        <v>6751.7290000000003</v>
      </c>
      <c r="C59" s="9">
        <v>2601.2139999999999</v>
      </c>
      <c r="D59" s="9">
        <v>21.63</v>
      </c>
      <c r="E59" s="9">
        <v>146</v>
      </c>
      <c r="F59" s="9">
        <v>1131.548</v>
      </c>
      <c r="G59" s="9">
        <v>1.57</v>
      </c>
      <c r="H59" s="9">
        <v>560</v>
      </c>
      <c r="I59" s="9">
        <v>2.3450000000000002</v>
      </c>
      <c r="J59" s="9">
        <v>4.2069999999999999</v>
      </c>
      <c r="K59" s="9">
        <v>296.04000000000002</v>
      </c>
      <c r="L59" s="9">
        <v>87.986000000000004</v>
      </c>
      <c r="M59" s="9">
        <v>19.8</v>
      </c>
      <c r="N59" s="9">
        <v>1297.269</v>
      </c>
      <c r="O59" s="9">
        <v>506.78</v>
      </c>
      <c r="P59" s="9">
        <v>75.34</v>
      </c>
      <c r="Q59" s="9">
        <v>0</v>
      </c>
      <c r="R59" s="53"/>
      <c r="S59" s="53"/>
      <c r="T59" s="53"/>
      <c r="U59" s="53"/>
      <c r="V59" s="53"/>
    </row>
    <row r="60" spans="1:28" s="3" customFormat="1" ht="12" customHeight="1">
      <c r="A60" s="10" t="s">
        <v>47</v>
      </c>
      <c r="B60" s="76">
        <v>5907.2870000000012</v>
      </c>
      <c r="C60" s="9">
        <v>2641.4140000000002</v>
      </c>
      <c r="D60" s="9">
        <v>19.100000000000001</v>
      </c>
      <c r="E60" s="9">
        <v>115.25</v>
      </c>
      <c r="F60" s="9">
        <v>932.43799999999999</v>
      </c>
      <c r="G60" s="9">
        <v>2.2999999999999998</v>
      </c>
      <c r="H60" s="9">
        <v>623.1</v>
      </c>
      <c r="I60" s="9">
        <v>1.5</v>
      </c>
      <c r="J60" s="9">
        <v>3.8</v>
      </c>
      <c r="K60" s="9">
        <v>206.7</v>
      </c>
      <c r="L60" s="9">
        <v>60.01</v>
      </c>
      <c r="M60" s="9">
        <v>10.199999999999999</v>
      </c>
      <c r="N60" s="9">
        <v>953.17499999999995</v>
      </c>
      <c r="O60" s="9">
        <v>264.37</v>
      </c>
      <c r="P60" s="9">
        <v>73.930000000000007</v>
      </c>
      <c r="Q60" s="9">
        <v>0</v>
      </c>
      <c r="R60" s="53"/>
      <c r="S60" s="53"/>
      <c r="T60" s="53"/>
      <c r="U60" s="53"/>
      <c r="V60" s="53"/>
    </row>
    <row r="61" spans="1:28" s="3" customFormat="1" ht="12" customHeight="1">
      <c r="A61" s="10" t="s">
        <v>48</v>
      </c>
      <c r="B61" s="76">
        <v>5916.6779999999999</v>
      </c>
      <c r="C61" s="9">
        <v>2415.1590000000001</v>
      </c>
      <c r="D61" s="9">
        <v>20.100000000000001</v>
      </c>
      <c r="E61" s="9">
        <v>87.15</v>
      </c>
      <c r="F61" s="9">
        <v>824.60900000000004</v>
      </c>
      <c r="G61" s="9">
        <v>3</v>
      </c>
      <c r="H61" s="9">
        <v>690.4</v>
      </c>
      <c r="I61" s="9">
        <v>1.75</v>
      </c>
      <c r="J61" s="9">
        <v>2.3450000000000002</v>
      </c>
      <c r="K61" s="9">
        <v>271.8</v>
      </c>
      <c r="L61" s="9">
        <v>50.247999999999998</v>
      </c>
      <c r="M61" s="9">
        <v>9.4499999999999993</v>
      </c>
      <c r="N61" s="9">
        <v>1117.2570000000001</v>
      </c>
      <c r="O61" s="9">
        <v>339.48</v>
      </c>
      <c r="P61" s="9">
        <v>83.93</v>
      </c>
      <c r="Q61" s="9">
        <v>0</v>
      </c>
      <c r="R61" s="53"/>
      <c r="S61" s="53"/>
      <c r="T61" s="53"/>
      <c r="U61" s="53"/>
      <c r="V61" s="53"/>
    </row>
    <row r="62" spans="1:28" s="3" customFormat="1" ht="12" customHeight="1">
      <c r="A62" s="10" t="s">
        <v>49</v>
      </c>
      <c r="B62" s="76">
        <v>6550.1689999999999</v>
      </c>
      <c r="C62" s="9">
        <v>2620.1170000000002</v>
      </c>
      <c r="D62" s="9">
        <v>20.399999999999999</v>
      </c>
      <c r="E62" s="9">
        <v>97.98</v>
      </c>
      <c r="F62" s="9">
        <v>959.99900000000002</v>
      </c>
      <c r="G62" s="9">
        <v>4.7</v>
      </c>
      <c r="H62" s="9">
        <v>712.2</v>
      </c>
      <c r="I62" s="9">
        <v>5.1740000000000004</v>
      </c>
      <c r="J62" s="9">
        <v>2.9449999999999998</v>
      </c>
      <c r="K62" s="9">
        <v>268.2</v>
      </c>
      <c r="L62" s="9">
        <v>57.902999999999999</v>
      </c>
      <c r="M62" s="9">
        <v>13.35</v>
      </c>
      <c r="N62" s="9">
        <v>1263.491</v>
      </c>
      <c r="O62" s="9">
        <v>441.34</v>
      </c>
      <c r="P62" s="9">
        <v>82.37</v>
      </c>
      <c r="Q62" s="9">
        <v>0</v>
      </c>
      <c r="R62" s="53"/>
      <c r="S62" s="53"/>
      <c r="T62" s="53"/>
      <c r="U62" s="53"/>
      <c r="V62" s="53"/>
    </row>
    <row r="63" spans="1:28" s="3" customFormat="1" ht="12" customHeight="1">
      <c r="A63" s="10" t="s">
        <v>51</v>
      </c>
      <c r="B63" s="76">
        <v>6965.2359999999999</v>
      </c>
      <c r="C63" s="9">
        <v>2571.404</v>
      </c>
      <c r="D63" s="9">
        <v>37.1</v>
      </c>
      <c r="E63" s="9">
        <v>285.77</v>
      </c>
      <c r="F63" s="9">
        <v>1181.248</v>
      </c>
      <c r="G63" s="9">
        <v>5</v>
      </c>
      <c r="H63" s="9">
        <v>768.125</v>
      </c>
      <c r="I63" s="9">
        <v>6.7</v>
      </c>
      <c r="J63" s="9">
        <v>3.2749999999999999</v>
      </c>
      <c r="K63" s="9">
        <v>260</v>
      </c>
      <c r="L63" s="9">
        <v>94.911000000000001</v>
      </c>
      <c r="M63" s="9">
        <v>15.95</v>
      </c>
      <c r="N63" s="9">
        <v>1237.799</v>
      </c>
      <c r="O63" s="9">
        <v>403.48399999999998</v>
      </c>
      <c r="P63" s="9">
        <v>94.47</v>
      </c>
      <c r="Q63" s="9">
        <v>0</v>
      </c>
      <c r="R63" s="53"/>
      <c r="S63" s="53"/>
      <c r="T63" s="53"/>
      <c r="U63" s="53"/>
      <c r="V63" s="53"/>
    </row>
    <row r="64" spans="1:28" s="3" customFormat="1" ht="30" customHeight="1">
      <c r="A64" s="878" t="s">
        <v>52</v>
      </c>
      <c r="B64" s="878"/>
      <c r="C64" s="878"/>
      <c r="D64" s="878"/>
      <c r="E64" s="878"/>
      <c r="F64" s="878"/>
      <c r="G64" s="878"/>
      <c r="H64" s="878"/>
      <c r="I64" s="878"/>
      <c r="J64" s="878"/>
      <c r="K64" s="878"/>
      <c r="L64" s="878"/>
      <c r="M64" s="878"/>
      <c r="N64" s="878"/>
      <c r="O64" s="878"/>
      <c r="P64" s="878"/>
    </row>
    <row r="65" spans="1:28" s="3" customFormat="1" ht="11.25" customHeight="1">
      <c r="A65" s="10" t="s">
        <v>112</v>
      </c>
      <c r="B65" s="85">
        <v>5191.08</v>
      </c>
      <c r="C65" s="86">
        <v>3238.65</v>
      </c>
      <c r="D65" s="86">
        <v>0.54</v>
      </c>
      <c r="E65" s="86">
        <v>39.65</v>
      </c>
      <c r="F65" s="86">
        <v>539.5</v>
      </c>
      <c r="G65" s="86">
        <v>1.1499999999999999</v>
      </c>
      <c r="H65" s="86">
        <v>220.4</v>
      </c>
      <c r="I65" s="86">
        <v>0.59</v>
      </c>
      <c r="J65" s="86">
        <v>0.95</v>
      </c>
      <c r="K65" s="86">
        <v>671</v>
      </c>
      <c r="L65" s="86">
        <v>7.85</v>
      </c>
      <c r="M65" s="86">
        <v>5.5</v>
      </c>
      <c r="N65" s="86">
        <v>436.5</v>
      </c>
      <c r="O65" s="86">
        <v>22.57</v>
      </c>
      <c r="P65" s="86">
        <v>3.3</v>
      </c>
      <c r="Q65" s="86">
        <v>2.9299999999999997</v>
      </c>
      <c r="R65" s="5"/>
      <c r="S65" s="5"/>
      <c r="T65" s="5"/>
      <c r="U65" s="5"/>
      <c r="V65" s="14"/>
      <c r="W65" s="14"/>
    </row>
    <row r="66" spans="1:28" s="3" customFormat="1" ht="11.25" customHeight="1">
      <c r="A66" s="10" t="s">
        <v>111</v>
      </c>
      <c r="B66" s="85">
        <v>3700.5769999999989</v>
      </c>
      <c r="C66" s="86">
        <v>2503.5</v>
      </c>
      <c r="D66" s="86">
        <v>0.47</v>
      </c>
      <c r="E66" s="86">
        <v>44.2</v>
      </c>
      <c r="F66" s="86">
        <v>225.6</v>
      </c>
      <c r="G66" s="86">
        <v>0.11</v>
      </c>
      <c r="H66" s="86">
        <v>232.1</v>
      </c>
      <c r="I66" s="86">
        <v>1.25</v>
      </c>
      <c r="J66" s="86">
        <v>0.95</v>
      </c>
      <c r="K66" s="86">
        <v>121.5</v>
      </c>
      <c r="L66" s="86">
        <v>9.2899999999999991</v>
      </c>
      <c r="M66" s="86">
        <v>2.1</v>
      </c>
      <c r="N66" s="86">
        <v>517.5</v>
      </c>
      <c r="O66" s="86">
        <v>34.979999999999997</v>
      </c>
      <c r="P66" s="86">
        <v>4.5999999999999996</v>
      </c>
      <c r="Q66" s="86">
        <v>2.427</v>
      </c>
      <c r="R66" s="5"/>
      <c r="S66" s="5"/>
      <c r="T66" s="5"/>
      <c r="U66" s="5"/>
      <c r="V66" s="14"/>
      <c r="W66" s="14"/>
    </row>
    <row r="67" spans="1:28" s="3" customFormat="1" ht="11.25" customHeight="1">
      <c r="A67" s="10" t="s">
        <v>110</v>
      </c>
      <c r="B67" s="85">
        <v>4294.5039999999999</v>
      </c>
      <c r="C67" s="86">
        <v>2741.35</v>
      </c>
      <c r="D67" s="86">
        <v>0.19</v>
      </c>
      <c r="E67" s="86">
        <v>21.9</v>
      </c>
      <c r="F67" s="86">
        <v>315.60000000000002</v>
      </c>
      <c r="G67" s="86">
        <v>0.4</v>
      </c>
      <c r="H67" s="86">
        <v>213.6</v>
      </c>
      <c r="I67" s="86">
        <v>2.7</v>
      </c>
      <c r="J67" s="86">
        <v>0.32</v>
      </c>
      <c r="K67" s="86">
        <v>298.10000000000002</v>
      </c>
      <c r="L67" s="86">
        <v>7.94</v>
      </c>
      <c r="M67" s="86">
        <v>0</v>
      </c>
      <c r="N67" s="86">
        <v>650</v>
      </c>
      <c r="O67" s="86">
        <v>34.700000000000003</v>
      </c>
      <c r="P67" s="86">
        <v>4</v>
      </c>
      <c r="Q67" s="86">
        <v>3.7039999999999997</v>
      </c>
      <c r="R67" s="5"/>
      <c r="S67" s="5"/>
      <c r="T67" s="5"/>
      <c r="U67" s="5"/>
      <c r="V67" s="14"/>
      <c r="W67" s="14"/>
    </row>
    <row r="68" spans="1:28" s="3" customFormat="1" ht="11.25" customHeight="1">
      <c r="A68" s="10" t="s">
        <v>109</v>
      </c>
      <c r="B68" s="85">
        <v>4963.3650000000016</v>
      </c>
      <c r="C68" s="86">
        <v>2936.5</v>
      </c>
      <c r="D68" s="86"/>
      <c r="E68" s="86">
        <v>44.43</v>
      </c>
      <c r="F68" s="86">
        <v>446.8</v>
      </c>
      <c r="G68" s="86">
        <v>0.2</v>
      </c>
      <c r="H68" s="86">
        <v>158.6</v>
      </c>
      <c r="I68" s="86">
        <v>4.17</v>
      </c>
      <c r="J68" s="86">
        <v>0.39</v>
      </c>
      <c r="K68" s="86">
        <v>551</v>
      </c>
      <c r="L68" s="86">
        <v>10</v>
      </c>
      <c r="M68" s="86">
        <v>2.6</v>
      </c>
      <c r="N68" s="86">
        <v>788</v>
      </c>
      <c r="O68" s="86">
        <v>14.6</v>
      </c>
      <c r="P68" s="86">
        <v>3.81</v>
      </c>
      <c r="Q68" s="86">
        <v>2.2650000000000001</v>
      </c>
      <c r="R68" s="5"/>
      <c r="S68" s="5"/>
      <c r="T68" s="5"/>
      <c r="U68" s="5"/>
      <c r="V68" s="14"/>
      <c r="W68" s="14"/>
    </row>
    <row r="69" spans="1:28" s="3" customFormat="1" ht="11.25" customHeight="1">
      <c r="A69" s="10" t="s">
        <v>108</v>
      </c>
      <c r="B69" s="85">
        <v>3957.8300000000004</v>
      </c>
      <c r="C69" s="86">
        <v>2358.6</v>
      </c>
      <c r="D69" s="86"/>
      <c r="E69" s="86">
        <v>36.5</v>
      </c>
      <c r="F69" s="86">
        <v>438.5</v>
      </c>
      <c r="G69" s="86">
        <v>0.3</v>
      </c>
      <c r="H69" s="86">
        <v>72</v>
      </c>
      <c r="I69" s="86">
        <v>5.75</v>
      </c>
      <c r="J69" s="86">
        <v>0.39</v>
      </c>
      <c r="K69" s="86">
        <v>440</v>
      </c>
      <c r="L69" s="86">
        <v>2.78</v>
      </c>
      <c r="M69" s="86">
        <v>7.12</v>
      </c>
      <c r="N69" s="86">
        <v>549.6</v>
      </c>
      <c r="O69" s="86">
        <v>30.52</v>
      </c>
      <c r="P69" s="86">
        <v>4.84</v>
      </c>
      <c r="Q69" s="86">
        <v>10.93</v>
      </c>
      <c r="R69" s="5"/>
      <c r="S69" s="5"/>
      <c r="T69" s="5"/>
      <c r="U69" s="5"/>
      <c r="V69" s="14"/>
      <c r="W69" s="14"/>
    </row>
    <row r="70" spans="1:28" s="3" customFormat="1" ht="11.25" customHeight="1">
      <c r="A70" s="10" t="s">
        <v>107</v>
      </c>
      <c r="B70" s="85">
        <v>4232.9899999999989</v>
      </c>
      <c r="C70" s="86">
        <v>2362</v>
      </c>
      <c r="D70" s="86"/>
      <c r="E70" s="86">
        <v>43.6</v>
      </c>
      <c r="F70" s="86">
        <v>612</v>
      </c>
      <c r="G70" s="86">
        <v>0.53</v>
      </c>
      <c r="H70" s="86">
        <v>79</v>
      </c>
      <c r="I70" s="86">
        <v>5.5</v>
      </c>
      <c r="J70" s="86">
        <v>0.16500000000000001</v>
      </c>
      <c r="K70" s="86">
        <v>519.29999999999995</v>
      </c>
      <c r="L70" s="86">
        <v>6.24</v>
      </c>
      <c r="M70" s="86">
        <v>15.1</v>
      </c>
      <c r="N70" s="86">
        <v>550</v>
      </c>
      <c r="O70" s="86">
        <v>26.5</v>
      </c>
      <c r="P70" s="86">
        <v>6</v>
      </c>
      <c r="Q70" s="86">
        <v>7.0550000000000006</v>
      </c>
      <c r="R70" s="5"/>
      <c r="S70" s="5"/>
      <c r="T70" s="5"/>
      <c r="U70" s="5"/>
      <c r="V70" s="14"/>
      <c r="W70" s="14"/>
    </row>
    <row r="71" spans="1:28" s="3" customFormat="1" ht="11.25" customHeight="1">
      <c r="A71" s="10" t="s">
        <v>106</v>
      </c>
      <c r="B71" s="85">
        <v>5270.5999999999995</v>
      </c>
      <c r="C71" s="86">
        <v>2947</v>
      </c>
      <c r="D71" s="86">
        <v>0.46</v>
      </c>
      <c r="E71" s="86">
        <v>61.5</v>
      </c>
      <c r="F71" s="86">
        <v>708</v>
      </c>
      <c r="G71" s="86">
        <v>0.40500000000000003</v>
      </c>
      <c r="H71" s="86">
        <v>96.1</v>
      </c>
      <c r="I71" s="86">
        <v>13.12</v>
      </c>
      <c r="J71" s="86">
        <v>0.158</v>
      </c>
      <c r="K71" s="86">
        <v>678.5</v>
      </c>
      <c r="L71" s="86">
        <v>3.105</v>
      </c>
      <c r="M71" s="86">
        <v>18.600000000000001</v>
      </c>
      <c r="N71" s="86">
        <v>701.9</v>
      </c>
      <c r="O71" s="86">
        <v>21.9</v>
      </c>
      <c r="P71" s="86">
        <v>6.4</v>
      </c>
      <c r="Q71" s="86">
        <v>13.452000000000002</v>
      </c>
      <c r="R71" s="5"/>
      <c r="S71" s="5"/>
      <c r="T71" s="5"/>
      <c r="U71" s="5"/>
      <c r="V71" s="14"/>
      <c r="W71" s="14"/>
    </row>
    <row r="72" spans="1:28" s="3" customFormat="1" ht="12" customHeight="1">
      <c r="A72" s="10" t="s">
        <v>105</v>
      </c>
      <c r="B72" s="76">
        <v>6428</v>
      </c>
      <c r="C72" s="9">
        <v>3528</v>
      </c>
      <c r="D72" s="9">
        <v>0.46</v>
      </c>
      <c r="E72" s="9">
        <v>4.9000000000000004</v>
      </c>
      <c r="F72" s="9">
        <v>893</v>
      </c>
      <c r="G72" s="9">
        <v>1.34</v>
      </c>
      <c r="H72" s="9">
        <v>227</v>
      </c>
      <c r="I72" s="9">
        <v>6.3</v>
      </c>
      <c r="J72" s="9">
        <v>0.1</v>
      </c>
      <c r="K72" s="9">
        <v>800</v>
      </c>
      <c r="L72" s="9">
        <v>4.13</v>
      </c>
      <c r="M72" s="9">
        <v>17.899999999999999</v>
      </c>
      <c r="N72" s="9">
        <v>884</v>
      </c>
      <c r="O72" s="9">
        <v>27</v>
      </c>
      <c r="P72" s="9">
        <v>18</v>
      </c>
      <c r="Q72" s="9">
        <v>15.87</v>
      </c>
    </row>
    <row r="73" spans="1:28" s="3" customFormat="1" ht="12" customHeight="1">
      <c r="A73" s="10" t="s">
        <v>104</v>
      </c>
      <c r="B73" s="76">
        <v>3909.9949999999999</v>
      </c>
      <c r="C73" s="9">
        <v>2210</v>
      </c>
      <c r="D73" s="9">
        <v>0.5</v>
      </c>
      <c r="E73" s="9">
        <v>25</v>
      </c>
      <c r="F73" s="9">
        <v>500</v>
      </c>
      <c r="G73" s="9">
        <v>0.7</v>
      </c>
      <c r="H73" s="9">
        <v>115</v>
      </c>
      <c r="I73" s="9">
        <v>2.5</v>
      </c>
      <c r="J73" s="9">
        <v>9.5000000000000001E-2</v>
      </c>
      <c r="K73" s="9">
        <v>350</v>
      </c>
      <c r="L73" s="9">
        <v>4.7</v>
      </c>
      <c r="M73" s="9">
        <v>0</v>
      </c>
      <c r="N73" s="9">
        <v>640</v>
      </c>
      <c r="O73" s="9">
        <v>27</v>
      </c>
      <c r="P73" s="9">
        <v>18</v>
      </c>
      <c r="Q73" s="9">
        <v>16.5</v>
      </c>
    </row>
    <row r="74" spans="1:28" s="3" customFormat="1" ht="12" customHeight="1">
      <c r="A74" s="10" t="s">
        <v>103</v>
      </c>
      <c r="B74" s="76">
        <v>4684.9999999999991</v>
      </c>
      <c r="C74" s="9">
        <v>2840</v>
      </c>
      <c r="D74" s="9">
        <v>0.5</v>
      </c>
      <c r="E74" s="9">
        <v>9.6999999999999993</v>
      </c>
      <c r="F74" s="9">
        <v>588</v>
      </c>
      <c r="G74" s="9">
        <v>0.5</v>
      </c>
      <c r="H74" s="9">
        <v>104</v>
      </c>
      <c r="I74" s="9">
        <v>1.1000000000000001</v>
      </c>
      <c r="J74" s="9">
        <v>0.1</v>
      </c>
      <c r="K74" s="9">
        <v>408</v>
      </c>
      <c r="L74" s="9">
        <v>1.4</v>
      </c>
      <c r="M74" s="9">
        <v>0</v>
      </c>
      <c r="N74" s="9">
        <v>670</v>
      </c>
      <c r="O74" s="9">
        <v>36.299999999999997</v>
      </c>
      <c r="P74" s="9">
        <v>9.4</v>
      </c>
      <c r="Q74" s="9">
        <v>16</v>
      </c>
    </row>
    <row r="75" spans="1:28" s="3" customFormat="1" ht="12" customHeight="1">
      <c r="A75" s="10" t="s">
        <v>102</v>
      </c>
      <c r="B75" s="76">
        <v>4787</v>
      </c>
      <c r="C75" s="9">
        <v>2789</v>
      </c>
      <c r="D75" s="9">
        <v>0.55000000000000004</v>
      </c>
      <c r="E75" s="9">
        <v>11</v>
      </c>
      <c r="F75" s="9">
        <v>736</v>
      </c>
      <c r="G75" s="9"/>
      <c r="H75" s="9">
        <v>75.099999999999994</v>
      </c>
      <c r="I75" s="9">
        <v>1.25</v>
      </c>
      <c r="J75" s="9">
        <v>0.09</v>
      </c>
      <c r="K75" s="9">
        <v>311</v>
      </c>
      <c r="L75" s="9">
        <v>0.97</v>
      </c>
      <c r="M75" s="9">
        <v>4.8</v>
      </c>
      <c r="N75" s="9">
        <v>800</v>
      </c>
      <c r="O75" s="9">
        <v>34.200000000000003</v>
      </c>
      <c r="P75" s="9">
        <v>10</v>
      </c>
      <c r="Q75" s="9">
        <v>13.040000000000001</v>
      </c>
      <c r="AB75" s="3" t="s">
        <v>38</v>
      </c>
    </row>
    <row r="76" spans="1:28" s="3" customFormat="1" ht="12" customHeight="1">
      <c r="A76" s="10" t="s">
        <v>101</v>
      </c>
      <c r="B76" s="76">
        <v>5022.99</v>
      </c>
      <c r="C76" s="9">
        <v>3024</v>
      </c>
      <c r="D76" s="9">
        <v>0.63</v>
      </c>
      <c r="E76" s="9">
        <v>8</v>
      </c>
      <c r="F76" s="9">
        <v>706</v>
      </c>
      <c r="G76" s="9"/>
      <c r="H76" s="9">
        <v>66</v>
      </c>
      <c r="I76" s="9">
        <v>0.84</v>
      </c>
      <c r="J76" s="9">
        <v>0.39</v>
      </c>
      <c r="K76" s="9">
        <v>263</v>
      </c>
      <c r="L76" s="9">
        <v>1</v>
      </c>
      <c r="M76" s="9">
        <v>0.8</v>
      </c>
      <c r="N76" s="9">
        <v>905</v>
      </c>
      <c r="O76" s="9">
        <v>23.5</v>
      </c>
      <c r="P76" s="9">
        <v>16.2</v>
      </c>
      <c r="Q76" s="9">
        <v>7.63</v>
      </c>
      <c r="R76" s="53"/>
      <c r="S76" s="53"/>
      <c r="T76" s="53"/>
      <c r="U76" s="53"/>
      <c r="V76" s="53"/>
    </row>
    <row r="77" spans="1:28" s="3" customFormat="1" ht="12" customHeight="1">
      <c r="A77" s="10" t="s">
        <v>100</v>
      </c>
      <c r="B77" s="76">
        <v>5925.8599999999988</v>
      </c>
      <c r="C77" s="9">
        <v>3660.8</v>
      </c>
      <c r="D77" s="9">
        <v>0.6</v>
      </c>
      <c r="E77" s="9">
        <v>15</v>
      </c>
      <c r="F77" s="9">
        <v>677</v>
      </c>
      <c r="G77" s="9"/>
      <c r="H77" s="9">
        <v>82.5</v>
      </c>
      <c r="I77" s="9">
        <v>2</v>
      </c>
      <c r="J77" s="9">
        <v>0.66</v>
      </c>
      <c r="K77" s="9">
        <v>424.3</v>
      </c>
      <c r="L77" s="9">
        <v>2.4</v>
      </c>
      <c r="M77" s="9">
        <v>2</v>
      </c>
      <c r="N77" s="9">
        <v>1012</v>
      </c>
      <c r="O77" s="9">
        <v>12</v>
      </c>
      <c r="P77" s="9">
        <v>18</v>
      </c>
      <c r="Q77" s="9">
        <v>16.600000000000001</v>
      </c>
      <c r="R77" s="53"/>
      <c r="S77" s="53"/>
      <c r="T77" s="53"/>
      <c r="U77" s="53"/>
      <c r="V77" s="53"/>
    </row>
    <row r="78" spans="1:28" s="3" customFormat="1" ht="12" customHeight="1">
      <c r="A78" s="10" t="s">
        <v>99</v>
      </c>
      <c r="B78" s="76">
        <v>7319.9999999999991</v>
      </c>
      <c r="C78" s="9">
        <v>4432</v>
      </c>
      <c r="D78" s="9">
        <v>1.65</v>
      </c>
      <c r="E78" s="9">
        <v>33.200000000000003</v>
      </c>
      <c r="F78" s="9">
        <v>901</v>
      </c>
      <c r="G78" s="9"/>
      <c r="H78" s="9">
        <v>112</v>
      </c>
      <c r="I78" s="9">
        <v>4</v>
      </c>
      <c r="J78" s="9">
        <v>0.5</v>
      </c>
      <c r="K78" s="9">
        <v>680</v>
      </c>
      <c r="L78" s="9">
        <v>3.2</v>
      </c>
      <c r="M78" s="9">
        <v>5</v>
      </c>
      <c r="N78" s="9">
        <v>1112</v>
      </c>
      <c r="O78" s="9">
        <v>12.8</v>
      </c>
      <c r="P78" s="9">
        <v>19</v>
      </c>
      <c r="Q78" s="9">
        <v>3.65</v>
      </c>
      <c r="R78" s="53"/>
      <c r="S78" s="53"/>
      <c r="T78" s="53"/>
      <c r="U78" s="53"/>
      <c r="V78" s="53"/>
    </row>
    <row r="79" spans="1:28" s="3" customFormat="1" ht="12" customHeight="1">
      <c r="A79" s="10" t="s">
        <v>98</v>
      </c>
      <c r="B79" s="76">
        <v>7072.8599999999988</v>
      </c>
      <c r="C79" s="9">
        <v>4420</v>
      </c>
      <c r="D79" s="9">
        <v>1.88</v>
      </c>
      <c r="E79" s="9">
        <v>17.899999999999999</v>
      </c>
      <c r="F79" s="9">
        <v>869</v>
      </c>
      <c r="G79" s="9"/>
      <c r="H79" s="9">
        <v>130</v>
      </c>
      <c r="I79" s="9">
        <v>0.2</v>
      </c>
      <c r="J79" s="9">
        <v>0.66</v>
      </c>
      <c r="K79" s="9">
        <v>560</v>
      </c>
      <c r="L79" s="9">
        <v>5.8</v>
      </c>
      <c r="M79" s="9">
        <v>5</v>
      </c>
      <c r="N79" s="9">
        <v>1025</v>
      </c>
      <c r="O79" s="9">
        <v>12.7</v>
      </c>
      <c r="P79" s="9">
        <v>20.7</v>
      </c>
      <c r="Q79" s="9">
        <v>4.0199999999999996</v>
      </c>
      <c r="R79" s="53"/>
      <c r="S79" s="53"/>
      <c r="T79" s="53"/>
      <c r="U79" s="53"/>
      <c r="V79" s="53"/>
    </row>
    <row r="80" spans="1:28" s="3" customFormat="1" ht="12" customHeight="1">
      <c r="A80" s="10" t="s">
        <v>97</v>
      </c>
      <c r="B80" s="76">
        <v>5899.9999999999991</v>
      </c>
      <c r="C80" s="9">
        <v>3854</v>
      </c>
      <c r="D80" s="9">
        <v>1.5</v>
      </c>
      <c r="E80" s="9">
        <v>10</v>
      </c>
      <c r="F80" s="9">
        <v>431.5</v>
      </c>
      <c r="G80" s="9"/>
      <c r="H80" s="9">
        <v>150</v>
      </c>
      <c r="I80" s="9">
        <v>0.45</v>
      </c>
      <c r="J80" s="9">
        <v>1.4</v>
      </c>
      <c r="K80" s="9">
        <v>549.1</v>
      </c>
      <c r="L80" s="9">
        <v>7.24</v>
      </c>
      <c r="M80" s="9">
        <v>8.6999999999999993</v>
      </c>
      <c r="N80" s="9">
        <v>840</v>
      </c>
      <c r="O80" s="9">
        <v>10.61</v>
      </c>
      <c r="P80" s="9">
        <v>34</v>
      </c>
      <c r="Q80" s="9">
        <v>1.5</v>
      </c>
      <c r="R80" s="53"/>
      <c r="S80" s="53"/>
      <c r="T80" s="53"/>
      <c r="U80" s="53"/>
      <c r="V80" s="53"/>
    </row>
    <row r="81" spans="1:23" s="3" customFormat="1" ht="12" customHeight="1">
      <c r="A81" s="10" t="s">
        <v>96</v>
      </c>
      <c r="B81" s="76">
        <v>5381.6000000000013</v>
      </c>
      <c r="C81" s="9">
        <v>3510</v>
      </c>
      <c r="D81" s="9">
        <v>1.5</v>
      </c>
      <c r="E81" s="9">
        <v>7.35</v>
      </c>
      <c r="F81" s="9">
        <v>383</v>
      </c>
      <c r="G81" s="9"/>
      <c r="H81" s="9">
        <v>117.2</v>
      </c>
      <c r="I81" s="9">
        <v>0.2</v>
      </c>
      <c r="J81" s="9">
        <v>2.57</v>
      </c>
      <c r="K81" s="9">
        <v>416</v>
      </c>
      <c r="L81" s="9">
        <v>13.6</v>
      </c>
      <c r="M81" s="9">
        <v>9.4600000000000009</v>
      </c>
      <c r="N81" s="9">
        <v>841</v>
      </c>
      <c r="O81" s="9">
        <v>15.5</v>
      </c>
      <c r="P81" s="9">
        <v>62.8</v>
      </c>
      <c r="Q81" s="9">
        <v>1.4200000000000002</v>
      </c>
      <c r="R81" s="53"/>
      <c r="S81" s="53"/>
      <c r="T81" s="53"/>
      <c r="U81" s="53"/>
      <c r="V81" s="53"/>
    </row>
    <row r="82" spans="1:23" s="3" customFormat="1" ht="11.25" customHeight="1">
      <c r="A82" s="10" t="s">
        <v>95</v>
      </c>
      <c r="B82" s="85">
        <v>4893.3999999999996</v>
      </c>
      <c r="C82" s="86">
        <v>3252</v>
      </c>
      <c r="D82" s="86">
        <v>3.9</v>
      </c>
      <c r="E82" s="86">
        <v>7.3</v>
      </c>
      <c r="F82" s="86">
        <v>365</v>
      </c>
      <c r="G82" s="86"/>
      <c r="H82" s="86">
        <v>89.8</v>
      </c>
      <c r="I82" s="86">
        <v>0.3</v>
      </c>
      <c r="J82" s="86">
        <v>2</v>
      </c>
      <c r="K82" s="86">
        <v>398.1</v>
      </c>
      <c r="L82" s="86">
        <v>3.4</v>
      </c>
      <c r="M82" s="86">
        <v>3</v>
      </c>
      <c r="N82" s="86">
        <v>732</v>
      </c>
      <c r="O82" s="86">
        <v>4</v>
      </c>
      <c r="P82" s="86">
        <v>32.08</v>
      </c>
      <c r="Q82" s="86">
        <v>0.52</v>
      </c>
      <c r="R82" s="5"/>
      <c r="S82" s="5"/>
      <c r="T82" s="5"/>
      <c r="U82" s="5"/>
      <c r="V82" s="14"/>
      <c r="W82" s="14"/>
    </row>
    <row r="83" spans="1:23" s="3" customFormat="1" ht="11.25" customHeight="1">
      <c r="A83" s="10" t="s">
        <v>94</v>
      </c>
      <c r="B83" s="85">
        <v>4789.1000000000013</v>
      </c>
      <c r="C83" s="86">
        <v>2893</v>
      </c>
      <c r="D83" s="86">
        <v>2.2999999999999998</v>
      </c>
      <c r="E83" s="86">
        <v>5.2</v>
      </c>
      <c r="F83" s="86">
        <v>557.5</v>
      </c>
      <c r="G83" s="86"/>
      <c r="H83" s="86">
        <v>73.599999999999994</v>
      </c>
      <c r="I83" s="86">
        <v>0.5</v>
      </c>
      <c r="J83" s="86">
        <v>1</v>
      </c>
      <c r="K83" s="86">
        <v>420.4</v>
      </c>
      <c r="L83" s="86">
        <v>1.8</v>
      </c>
      <c r="M83" s="86">
        <v>1.94</v>
      </c>
      <c r="N83" s="86">
        <v>804.2</v>
      </c>
      <c r="O83" s="86">
        <v>11.14</v>
      </c>
      <c r="P83" s="86">
        <v>16</v>
      </c>
      <c r="Q83" s="86">
        <v>0.52</v>
      </c>
      <c r="R83" s="5"/>
      <c r="S83" s="5"/>
      <c r="T83" s="5"/>
      <c r="U83" s="5"/>
      <c r="V83" s="14"/>
      <c r="W83" s="14"/>
    </row>
    <row r="84" spans="1:23" s="3" customFormat="1" ht="11.25" customHeight="1">
      <c r="A84" s="10" t="s">
        <v>93</v>
      </c>
      <c r="B84" s="85">
        <v>4651.3150000000005</v>
      </c>
      <c r="C84" s="86">
        <v>2830</v>
      </c>
      <c r="D84" s="86">
        <v>3.5</v>
      </c>
      <c r="E84" s="86">
        <v>1.38</v>
      </c>
      <c r="F84" s="86">
        <v>439</v>
      </c>
      <c r="G84" s="86"/>
      <c r="H84" s="86">
        <v>109</v>
      </c>
      <c r="I84" s="86">
        <v>1</v>
      </c>
      <c r="J84" s="86">
        <v>0.6</v>
      </c>
      <c r="K84" s="86">
        <v>390</v>
      </c>
      <c r="L84" s="86">
        <v>5</v>
      </c>
      <c r="M84" s="86">
        <v>2.8</v>
      </c>
      <c r="N84" s="86">
        <v>830</v>
      </c>
      <c r="O84" s="86">
        <v>2.5</v>
      </c>
      <c r="P84" s="86">
        <v>36</v>
      </c>
      <c r="Q84" s="86">
        <v>0.53500000000000003</v>
      </c>
      <c r="R84" s="5"/>
      <c r="S84" s="5"/>
      <c r="T84" s="5"/>
      <c r="U84" s="5"/>
      <c r="V84" s="14"/>
      <c r="W84" s="14"/>
    </row>
    <row r="85" spans="1:23" s="3" customFormat="1" ht="11.25" customHeight="1">
      <c r="A85" s="10" t="s">
        <v>92</v>
      </c>
      <c r="B85" s="85">
        <v>5285.4740000000002</v>
      </c>
      <c r="C85" s="86">
        <v>3200</v>
      </c>
      <c r="D85" s="86">
        <v>2.6</v>
      </c>
      <c r="E85" s="86">
        <v>13.2</v>
      </c>
      <c r="F85" s="86">
        <v>578</v>
      </c>
      <c r="G85" s="86"/>
      <c r="H85" s="86">
        <v>102.65</v>
      </c>
      <c r="I85" s="86">
        <v>1.3</v>
      </c>
      <c r="J85" s="86">
        <v>2</v>
      </c>
      <c r="K85" s="86">
        <v>532.95000000000005</v>
      </c>
      <c r="L85" s="86">
        <v>7</v>
      </c>
      <c r="M85" s="86">
        <v>6</v>
      </c>
      <c r="N85" s="86">
        <v>805.7</v>
      </c>
      <c r="O85" s="86">
        <v>7</v>
      </c>
      <c r="P85" s="86">
        <v>26.5</v>
      </c>
      <c r="Q85" s="86">
        <v>0.57399999999999995</v>
      </c>
      <c r="R85" s="5"/>
      <c r="S85" s="5"/>
      <c r="T85" s="5"/>
      <c r="U85" s="5"/>
      <c r="V85" s="14"/>
      <c r="W85" s="14"/>
    </row>
    <row r="86" spans="1:23" s="3" customFormat="1" ht="11.25" customHeight="1">
      <c r="A86" s="10" t="s">
        <v>91</v>
      </c>
      <c r="B86" s="85">
        <v>5797.4999999999991</v>
      </c>
      <c r="C86" s="86">
        <v>3322.7</v>
      </c>
      <c r="D86" s="86">
        <v>3.5</v>
      </c>
      <c r="E86" s="86">
        <v>22</v>
      </c>
      <c r="F86" s="86">
        <v>767.5</v>
      </c>
      <c r="G86" s="86"/>
      <c r="H86" s="86">
        <v>115</v>
      </c>
      <c r="I86" s="86">
        <v>0.3</v>
      </c>
      <c r="J86" s="86">
        <v>2</v>
      </c>
      <c r="K86" s="86">
        <v>610</v>
      </c>
      <c r="L86" s="86">
        <v>13.4</v>
      </c>
      <c r="M86" s="86">
        <v>6.2</v>
      </c>
      <c r="N86" s="86">
        <v>891.4</v>
      </c>
      <c r="O86" s="86">
        <v>10.5</v>
      </c>
      <c r="P86" s="86">
        <v>33</v>
      </c>
      <c r="Q86" s="86">
        <v>0</v>
      </c>
      <c r="R86" s="5"/>
      <c r="S86" s="5"/>
      <c r="T86" s="5"/>
      <c r="U86" s="5"/>
      <c r="V86" s="14"/>
      <c r="W86" s="14"/>
    </row>
    <row r="87" spans="1:23" s="3" customFormat="1" ht="11.25" customHeight="1">
      <c r="A87" s="10" t="s">
        <v>90</v>
      </c>
      <c r="B87" s="85">
        <v>4546.6499999999996</v>
      </c>
      <c r="C87" s="86">
        <v>2662.2</v>
      </c>
      <c r="D87" s="86">
        <v>4</v>
      </c>
      <c r="E87" s="86">
        <v>8.5</v>
      </c>
      <c r="F87" s="86">
        <v>630.75</v>
      </c>
      <c r="G87" s="86"/>
      <c r="H87" s="86">
        <v>77.400000000000006</v>
      </c>
      <c r="I87" s="86">
        <v>0.2</v>
      </c>
      <c r="J87" s="86">
        <v>1.35</v>
      </c>
      <c r="K87" s="86">
        <v>467.8</v>
      </c>
      <c r="L87" s="86">
        <v>6.25</v>
      </c>
      <c r="M87" s="86">
        <v>7</v>
      </c>
      <c r="N87" s="86">
        <v>653.70000000000005</v>
      </c>
      <c r="O87" s="86">
        <v>3.5</v>
      </c>
      <c r="P87" s="86">
        <v>24</v>
      </c>
      <c r="Q87" s="86">
        <v>0</v>
      </c>
      <c r="R87" s="5"/>
      <c r="S87" s="5"/>
      <c r="T87" s="5"/>
      <c r="U87" s="5"/>
      <c r="V87" s="14"/>
      <c r="W87" s="14"/>
    </row>
    <row r="88" spans="1:23" s="3" customFormat="1" ht="11.25" customHeight="1">
      <c r="A88" s="10" t="s">
        <v>89</v>
      </c>
      <c r="B88" s="85">
        <v>4254.7</v>
      </c>
      <c r="C88" s="86">
        <v>2532.3000000000002</v>
      </c>
      <c r="D88" s="86">
        <v>3</v>
      </c>
      <c r="E88" s="86">
        <v>22</v>
      </c>
      <c r="F88" s="86">
        <v>454.1</v>
      </c>
      <c r="G88" s="86"/>
      <c r="H88" s="86">
        <v>99.4</v>
      </c>
      <c r="I88" s="86">
        <v>0.1</v>
      </c>
      <c r="J88" s="86">
        <v>0.4</v>
      </c>
      <c r="K88" s="86">
        <v>376.5</v>
      </c>
      <c r="L88" s="86">
        <v>19.100000000000001</v>
      </c>
      <c r="M88" s="86"/>
      <c r="N88" s="86">
        <v>711</v>
      </c>
      <c r="O88" s="86">
        <v>5.3</v>
      </c>
      <c r="P88" s="86">
        <v>31.5</v>
      </c>
      <c r="Q88" s="86">
        <v>0</v>
      </c>
      <c r="R88" s="5"/>
      <c r="S88" s="5"/>
      <c r="T88" s="5"/>
      <c r="U88" s="5"/>
      <c r="V88" s="14"/>
      <c r="W88" s="14"/>
    </row>
    <row r="89" spans="1:23" s="3" customFormat="1" ht="11.25" customHeight="1">
      <c r="A89" s="10" t="s">
        <v>88</v>
      </c>
      <c r="B89" s="85">
        <v>4776.7</v>
      </c>
      <c r="C89" s="86">
        <v>2642.95</v>
      </c>
      <c r="D89" s="86">
        <v>9.1</v>
      </c>
      <c r="E89" s="86">
        <v>11.9</v>
      </c>
      <c r="F89" s="86">
        <v>631.6</v>
      </c>
      <c r="G89" s="86"/>
      <c r="H89" s="86">
        <v>123.2</v>
      </c>
      <c r="I89" s="86">
        <v>0.2</v>
      </c>
      <c r="J89" s="86">
        <v>0.1</v>
      </c>
      <c r="K89" s="86">
        <v>463.5</v>
      </c>
      <c r="L89" s="86">
        <v>6.5</v>
      </c>
      <c r="M89" s="86"/>
      <c r="N89" s="86">
        <v>862.85</v>
      </c>
      <c r="O89" s="86">
        <v>5.6</v>
      </c>
      <c r="P89" s="86">
        <v>19.2</v>
      </c>
      <c r="Q89" s="86">
        <v>0</v>
      </c>
      <c r="R89" s="5"/>
      <c r="S89" s="5"/>
      <c r="T89" s="5"/>
      <c r="U89" s="5"/>
      <c r="V89" s="14"/>
      <c r="W89" s="14"/>
    </row>
    <row r="90" spans="1:23" s="3" customFormat="1" ht="11.25" customHeight="1">
      <c r="A90" s="10" t="s">
        <v>87</v>
      </c>
      <c r="B90" s="85">
        <v>5220.59</v>
      </c>
      <c r="C90" s="86">
        <v>3025.91</v>
      </c>
      <c r="D90" s="86">
        <v>8</v>
      </c>
      <c r="E90" s="86">
        <v>37</v>
      </c>
      <c r="F90" s="86">
        <v>625.70000000000005</v>
      </c>
      <c r="G90" s="86"/>
      <c r="H90" s="86">
        <v>142.30000000000001</v>
      </c>
      <c r="I90" s="86">
        <v>0.1</v>
      </c>
      <c r="J90" s="86">
        <v>0.48</v>
      </c>
      <c r="K90" s="86">
        <v>472.8</v>
      </c>
      <c r="L90" s="86">
        <v>6</v>
      </c>
      <c r="M90" s="86">
        <v>1.2</v>
      </c>
      <c r="N90" s="86">
        <v>860.7</v>
      </c>
      <c r="O90" s="86">
        <v>19.3</v>
      </c>
      <c r="P90" s="86">
        <v>21.1</v>
      </c>
      <c r="Q90" s="86">
        <v>0</v>
      </c>
      <c r="R90" s="5"/>
      <c r="S90" s="5"/>
      <c r="T90" s="5"/>
      <c r="U90" s="5"/>
      <c r="V90" s="14"/>
      <c r="W90" s="14"/>
    </row>
    <row r="91" spans="1:23" s="3" customFormat="1" ht="11.25" customHeight="1">
      <c r="A91" s="10" t="s">
        <v>86</v>
      </c>
      <c r="B91" s="85">
        <v>4877.6500000000005</v>
      </c>
      <c r="C91" s="86">
        <v>3007.6</v>
      </c>
      <c r="D91" s="86">
        <v>4</v>
      </c>
      <c r="E91" s="86">
        <v>23</v>
      </c>
      <c r="F91" s="86">
        <v>468.05</v>
      </c>
      <c r="G91" s="86"/>
      <c r="H91" s="86">
        <v>134</v>
      </c>
      <c r="I91" s="86"/>
      <c r="J91" s="86">
        <v>0.6</v>
      </c>
      <c r="K91" s="86">
        <v>444</v>
      </c>
      <c r="L91" s="86">
        <v>13</v>
      </c>
      <c r="M91" s="86">
        <v>0.8</v>
      </c>
      <c r="N91" s="86">
        <v>753.9</v>
      </c>
      <c r="O91" s="86">
        <v>9.6</v>
      </c>
      <c r="P91" s="86">
        <v>19.100000000000001</v>
      </c>
      <c r="Q91" s="86">
        <v>0</v>
      </c>
      <c r="R91" s="5"/>
      <c r="S91" s="5"/>
      <c r="T91" s="5"/>
      <c r="U91" s="5"/>
      <c r="V91" s="14"/>
      <c r="W91" s="14"/>
    </row>
    <row r="92" spans="1:23" s="3" customFormat="1" ht="11.25" customHeight="1">
      <c r="A92" s="10" t="s">
        <v>85</v>
      </c>
      <c r="B92" s="85">
        <v>7099.5100000000011</v>
      </c>
      <c r="C92" s="86">
        <v>4358.51</v>
      </c>
      <c r="D92" s="86">
        <v>3.5</v>
      </c>
      <c r="E92" s="86">
        <v>55.3</v>
      </c>
      <c r="F92" s="86">
        <v>645.70000000000005</v>
      </c>
      <c r="G92" s="86"/>
      <c r="H92" s="86">
        <v>273.7</v>
      </c>
      <c r="I92" s="86"/>
      <c r="J92" s="86">
        <v>0.6</v>
      </c>
      <c r="K92" s="86">
        <v>571.54999999999995</v>
      </c>
      <c r="L92" s="86">
        <v>22.9</v>
      </c>
      <c r="M92" s="86">
        <v>2.2999999999999998</v>
      </c>
      <c r="N92" s="86">
        <v>1078.75</v>
      </c>
      <c r="O92" s="86">
        <v>35.1</v>
      </c>
      <c r="P92" s="86">
        <v>51.6</v>
      </c>
      <c r="Q92" s="86">
        <v>0</v>
      </c>
      <c r="R92" s="5"/>
      <c r="S92" s="5"/>
      <c r="T92" s="5"/>
      <c r="U92" s="5"/>
      <c r="V92" s="14"/>
      <c r="W92" s="14"/>
    </row>
    <row r="93" spans="1:23" s="3" customFormat="1" ht="11.25" customHeight="1">
      <c r="A93" s="10" t="s">
        <v>84</v>
      </c>
      <c r="B93" s="85">
        <v>5701.8150000000014</v>
      </c>
      <c r="C93" s="86">
        <v>3609.55</v>
      </c>
      <c r="D93" s="86">
        <v>0.6</v>
      </c>
      <c r="E93" s="86">
        <v>26.3</v>
      </c>
      <c r="F93" s="86">
        <v>394.35</v>
      </c>
      <c r="G93" s="86"/>
      <c r="H93" s="86">
        <v>268.10000000000002</v>
      </c>
      <c r="I93" s="86">
        <v>0.1</v>
      </c>
      <c r="J93" s="86">
        <v>0.3</v>
      </c>
      <c r="K93" s="86">
        <v>552.71500000000003</v>
      </c>
      <c r="L93" s="86">
        <v>22.1</v>
      </c>
      <c r="M93" s="86">
        <v>0.7</v>
      </c>
      <c r="N93" s="86">
        <v>777.9</v>
      </c>
      <c r="O93" s="86">
        <v>14.3</v>
      </c>
      <c r="P93" s="86">
        <v>34.799999999999997</v>
      </c>
      <c r="Q93" s="86">
        <v>0</v>
      </c>
      <c r="R93" s="5"/>
      <c r="S93" s="5"/>
      <c r="T93" s="5"/>
      <c r="U93" s="5"/>
      <c r="V93" s="14"/>
      <c r="W93" s="14"/>
    </row>
    <row r="94" spans="1:23" s="3" customFormat="1" ht="12" customHeight="1">
      <c r="A94" s="10" t="s">
        <v>83</v>
      </c>
      <c r="B94" s="76">
        <v>5399.0800000000008</v>
      </c>
      <c r="C94" s="9">
        <v>3230.33</v>
      </c>
      <c r="D94" s="9">
        <v>2.1</v>
      </c>
      <c r="E94" s="9">
        <v>32.799999999999997</v>
      </c>
      <c r="F94" s="9">
        <v>618.15</v>
      </c>
      <c r="G94" s="9"/>
      <c r="H94" s="9">
        <v>243.1</v>
      </c>
      <c r="I94" s="9">
        <v>0.2</v>
      </c>
      <c r="J94" s="9">
        <v>0.35</v>
      </c>
      <c r="K94" s="9">
        <v>431.55</v>
      </c>
      <c r="L94" s="9">
        <v>11.4</v>
      </c>
      <c r="M94" s="9">
        <v>1.4</v>
      </c>
      <c r="N94" s="9">
        <v>750.3</v>
      </c>
      <c r="O94" s="9">
        <v>42.6</v>
      </c>
      <c r="P94" s="9">
        <v>34.799999999999997</v>
      </c>
      <c r="Q94" s="9">
        <v>0</v>
      </c>
    </row>
    <row r="95" spans="1:23" s="3" customFormat="1" ht="12" customHeight="1">
      <c r="A95" s="10" t="s">
        <v>82</v>
      </c>
      <c r="B95" s="76">
        <v>6153.4400000000005</v>
      </c>
      <c r="C95" s="9">
        <v>3601.54</v>
      </c>
      <c r="D95" s="9">
        <v>14.4</v>
      </c>
      <c r="E95" s="9">
        <v>36.4</v>
      </c>
      <c r="F95" s="9">
        <v>746.2</v>
      </c>
      <c r="G95" s="9"/>
      <c r="H95" s="9">
        <v>281.8</v>
      </c>
      <c r="I95" s="9"/>
      <c r="J95" s="9">
        <v>2.5</v>
      </c>
      <c r="K95" s="9">
        <v>385.5</v>
      </c>
      <c r="L95" s="9">
        <v>35</v>
      </c>
      <c r="M95" s="9">
        <v>3.8</v>
      </c>
      <c r="N95" s="9">
        <v>925.3</v>
      </c>
      <c r="O95" s="9">
        <v>66</v>
      </c>
      <c r="P95" s="9">
        <v>55</v>
      </c>
      <c r="Q95" s="9">
        <v>0</v>
      </c>
    </row>
    <row r="96" spans="1:23" s="3" customFormat="1" ht="12" customHeight="1">
      <c r="A96" s="10" t="s">
        <v>81</v>
      </c>
      <c r="B96" s="76">
        <v>6408.0450000000001</v>
      </c>
      <c r="C96" s="9">
        <v>3526.02</v>
      </c>
      <c r="D96" s="9">
        <v>30</v>
      </c>
      <c r="E96" s="9">
        <v>85</v>
      </c>
      <c r="F96" s="9">
        <v>847.67499999999995</v>
      </c>
      <c r="G96" s="9"/>
      <c r="H96" s="9">
        <v>313.39999999999998</v>
      </c>
      <c r="I96" s="9"/>
      <c r="J96" s="9">
        <v>0.8</v>
      </c>
      <c r="K96" s="9">
        <v>405.85</v>
      </c>
      <c r="L96" s="9">
        <v>53.4</v>
      </c>
      <c r="M96" s="9">
        <v>4</v>
      </c>
      <c r="N96" s="9">
        <v>1002.3</v>
      </c>
      <c r="O96" s="9">
        <v>82.6</v>
      </c>
      <c r="P96" s="9">
        <v>57</v>
      </c>
      <c r="Q96" s="9">
        <v>0</v>
      </c>
    </row>
    <row r="97" spans="1:28" s="3" customFormat="1" ht="12" customHeight="1">
      <c r="A97" s="10" t="s">
        <v>80</v>
      </c>
      <c r="B97" s="76">
        <v>6840.72</v>
      </c>
      <c r="C97" s="9">
        <v>3437.4</v>
      </c>
      <c r="D97" s="9">
        <v>22</v>
      </c>
      <c r="E97" s="9">
        <v>108.5</v>
      </c>
      <c r="F97" s="9">
        <v>1023.42</v>
      </c>
      <c r="G97" s="9"/>
      <c r="H97" s="9">
        <v>399.35</v>
      </c>
      <c r="I97" s="9"/>
      <c r="J97" s="9">
        <v>1</v>
      </c>
      <c r="K97" s="9">
        <v>406.75</v>
      </c>
      <c r="L97" s="9">
        <v>90</v>
      </c>
      <c r="M97" s="9">
        <v>5.2</v>
      </c>
      <c r="N97" s="9">
        <v>1093.5</v>
      </c>
      <c r="O97" s="9">
        <v>164.1</v>
      </c>
      <c r="P97" s="9">
        <v>89.5</v>
      </c>
      <c r="Q97" s="9">
        <v>0</v>
      </c>
      <c r="AB97" s="3" t="s">
        <v>38</v>
      </c>
    </row>
    <row r="98" spans="1:28" s="3" customFormat="1" ht="12" customHeight="1">
      <c r="A98" s="10" t="s">
        <v>79</v>
      </c>
      <c r="B98" s="76">
        <v>6050.21</v>
      </c>
      <c r="C98" s="9">
        <v>3139.35</v>
      </c>
      <c r="D98" s="9">
        <v>8</v>
      </c>
      <c r="E98" s="9">
        <v>150</v>
      </c>
      <c r="F98" s="9">
        <v>964.45</v>
      </c>
      <c r="G98" s="9"/>
      <c r="H98" s="9">
        <v>251.2</v>
      </c>
      <c r="I98" s="9">
        <v>0.86</v>
      </c>
      <c r="J98" s="9">
        <v>0.6</v>
      </c>
      <c r="K98" s="9">
        <v>366.75</v>
      </c>
      <c r="L98" s="9">
        <v>105</v>
      </c>
      <c r="M98" s="9">
        <v>5.5</v>
      </c>
      <c r="N98" s="9">
        <v>793.5</v>
      </c>
      <c r="O98" s="9">
        <v>165</v>
      </c>
      <c r="P98" s="9">
        <v>100</v>
      </c>
      <c r="Q98" s="9">
        <v>0</v>
      </c>
      <c r="R98" s="53"/>
      <c r="S98" s="53"/>
      <c r="T98" s="53"/>
      <c r="U98" s="53"/>
      <c r="V98" s="53"/>
    </row>
    <row r="99" spans="1:28" s="3" customFormat="1" ht="12" customHeight="1">
      <c r="A99" s="10" t="s">
        <v>78</v>
      </c>
      <c r="B99" s="76">
        <v>5735.2920000000004</v>
      </c>
      <c r="C99" s="9">
        <v>3130.2719999999999</v>
      </c>
      <c r="D99" s="9">
        <v>6</v>
      </c>
      <c r="E99" s="9">
        <v>130</v>
      </c>
      <c r="F99" s="9">
        <v>945.29</v>
      </c>
      <c r="G99" s="9"/>
      <c r="H99" s="9">
        <v>233.8</v>
      </c>
      <c r="I99" s="9">
        <v>0.57999999999999996</v>
      </c>
      <c r="J99" s="9">
        <v>0.6</v>
      </c>
      <c r="K99" s="9">
        <v>240.85</v>
      </c>
      <c r="L99" s="9">
        <v>85</v>
      </c>
      <c r="M99" s="9">
        <v>2</v>
      </c>
      <c r="N99" s="9">
        <v>680.2</v>
      </c>
      <c r="O99" s="9">
        <v>183.7</v>
      </c>
      <c r="P99" s="9">
        <v>97</v>
      </c>
      <c r="Q99" s="9">
        <v>0</v>
      </c>
      <c r="R99" s="53"/>
      <c r="S99" s="53"/>
      <c r="T99" s="53"/>
      <c r="U99" s="53"/>
      <c r="V99" s="53"/>
    </row>
    <row r="100" spans="1:28" s="3" customFormat="1" ht="12" customHeight="1">
      <c r="A100" s="10" t="s">
        <v>77</v>
      </c>
      <c r="B100" s="76">
        <v>6061.9299999999994</v>
      </c>
      <c r="C100" s="9">
        <v>3303.4250000000002</v>
      </c>
      <c r="D100" s="9">
        <v>20</v>
      </c>
      <c r="E100" s="9">
        <v>13.11</v>
      </c>
      <c r="F100" s="9">
        <v>1067.425</v>
      </c>
      <c r="G100" s="9"/>
      <c r="H100" s="9">
        <v>285.10000000000002</v>
      </c>
      <c r="I100" s="9">
        <v>0.70499999999999996</v>
      </c>
      <c r="J100" s="9">
        <v>2</v>
      </c>
      <c r="K100" s="9">
        <v>339.9</v>
      </c>
      <c r="L100" s="9">
        <v>118.5</v>
      </c>
      <c r="M100" s="9">
        <v>5</v>
      </c>
      <c r="N100" s="9">
        <v>648.36500000000001</v>
      </c>
      <c r="O100" s="9">
        <v>89.9</v>
      </c>
      <c r="P100" s="9">
        <v>168.5</v>
      </c>
      <c r="Q100" s="9">
        <v>0</v>
      </c>
      <c r="R100" s="53"/>
      <c r="S100" s="53"/>
      <c r="T100" s="53"/>
      <c r="U100" s="53"/>
      <c r="V100" s="53"/>
    </row>
    <row r="101" spans="1:28" s="3" customFormat="1" ht="12" customHeight="1">
      <c r="A101" s="10" t="s">
        <v>76</v>
      </c>
      <c r="B101" s="76">
        <v>4975.92</v>
      </c>
      <c r="C101" s="9">
        <v>2795.55</v>
      </c>
      <c r="D101" s="9">
        <v>16</v>
      </c>
      <c r="E101" s="9">
        <v>53.85</v>
      </c>
      <c r="F101" s="9">
        <v>750.3</v>
      </c>
      <c r="G101" s="9">
        <v>3.9</v>
      </c>
      <c r="H101" s="9">
        <v>218.8</v>
      </c>
      <c r="I101" s="9">
        <v>0.4</v>
      </c>
      <c r="J101" s="9">
        <v>2</v>
      </c>
      <c r="K101" s="9">
        <v>181.65</v>
      </c>
      <c r="L101" s="9">
        <v>70</v>
      </c>
      <c r="M101" s="9">
        <v>4.8</v>
      </c>
      <c r="N101" s="9">
        <v>577.38</v>
      </c>
      <c r="O101" s="9">
        <v>116.7</v>
      </c>
      <c r="P101" s="9">
        <v>184.59</v>
      </c>
      <c r="Q101" s="9">
        <v>0</v>
      </c>
      <c r="R101" s="53"/>
      <c r="S101" s="53"/>
      <c r="T101" s="53"/>
      <c r="U101" s="53"/>
      <c r="V101" s="53"/>
    </row>
    <row r="102" spans="1:28" s="3" customFormat="1" ht="12" customHeight="1">
      <c r="A102" s="10" t="s">
        <v>75</v>
      </c>
      <c r="B102" s="76">
        <v>5540.4050000000007</v>
      </c>
      <c r="C102" s="9">
        <v>2981.3249999999998</v>
      </c>
      <c r="D102" s="9">
        <v>15</v>
      </c>
      <c r="E102" s="9">
        <v>109.85</v>
      </c>
      <c r="F102" s="9">
        <v>858.1</v>
      </c>
      <c r="G102" s="9">
        <v>2</v>
      </c>
      <c r="H102" s="9">
        <v>278.97000000000003</v>
      </c>
      <c r="I102" s="9">
        <v>0.42</v>
      </c>
      <c r="J102" s="9">
        <v>0.6</v>
      </c>
      <c r="K102" s="9">
        <v>88.1</v>
      </c>
      <c r="L102" s="9">
        <v>125</v>
      </c>
      <c r="M102" s="9">
        <v>2.2799999999999998</v>
      </c>
      <c r="N102" s="9">
        <v>690.7</v>
      </c>
      <c r="O102" s="9">
        <v>171.5</v>
      </c>
      <c r="P102" s="9">
        <v>216.56</v>
      </c>
      <c r="Q102" s="9">
        <v>0</v>
      </c>
      <c r="R102" s="53"/>
      <c r="S102" s="53"/>
      <c r="T102" s="53"/>
      <c r="U102" s="53"/>
      <c r="V102" s="53"/>
    </row>
    <row r="103" spans="1:28" s="3" customFormat="1" ht="12" customHeight="1">
      <c r="A103" s="10" t="s">
        <v>74</v>
      </c>
      <c r="B103" s="76">
        <v>5777.5599999999995</v>
      </c>
      <c r="C103" s="9">
        <v>2830.7669999999998</v>
      </c>
      <c r="D103" s="9">
        <v>19</v>
      </c>
      <c r="E103" s="9">
        <v>15.45</v>
      </c>
      <c r="F103" s="9">
        <v>1226.7</v>
      </c>
      <c r="G103" s="9">
        <v>5.6929999999999996</v>
      </c>
      <c r="H103" s="9">
        <v>309.10000000000002</v>
      </c>
      <c r="I103" s="9">
        <v>1.24</v>
      </c>
      <c r="J103" s="9">
        <v>0.93</v>
      </c>
      <c r="K103" s="9">
        <v>238.2</v>
      </c>
      <c r="L103" s="9">
        <v>130</v>
      </c>
      <c r="M103" s="9">
        <v>3.95</v>
      </c>
      <c r="N103" s="9">
        <v>753.92</v>
      </c>
      <c r="O103" s="9">
        <v>54.08</v>
      </c>
      <c r="P103" s="9">
        <v>188.53</v>
      </c>
      <c r="Q103" s="9">
        <v>0</v>
      </c>
      <c r="R103" s="53"/>
      <c r="S103" s="53"/>
      <c r="T103" s="53"/>
      <c r="U103" s="53"/>
      <c r="V103" s="53"/>
    </row>
    <row r="104" spans="1:28" s="3" customFormat="1" ht="12" customHeight="1">
      <c r="A104" s="10" t="s">
        <v>57</v>
      </c>
      <c r="B104" s="85">
        <v>4266.43</v>
      </c>
      <c r="C104" s="86">
        <v>2405.96</v>
      </c>
      <c r="D104" s="86">
        <v>24</v>
      </c>
      <c r="E104" s="86">
        <v>1.04</v>
      </c>
      <c r="F104" s="86">
        <v>698.18</v>
      </c>
      <c r="G104" s="86">
        <v>3.89</v>
      </c>
      <c r="H104" s="86">
        <v>225.75</v>
      </c>
      <c r="I104" s="86">
        <v>3.44</v>
      </c>
      <c r="J104" s="86">
        <v>1.32</v>
      </c>
      <c r="K104" s="86">
        <v>237.6</v>
      </c>
      <c r="L104" s="86">
        <v>162.44999999999999</v>
      </c>
      <c r="M104" s="86">
        <v>7.3</v>
      </c>
      <c r="N104" s="86">
        <v>321.77999999999997</v>
      </c>
      <c r="O104" s="86">
        <v>44.34</v>
      </c>
      <c r="P104" s="86">
        <v>129.38</v>
      </c>
      <c r="Q104" s="86">
        <v>0</v>
      </c>
    </row>
    <row r="105" spans="1:28" s="3" customFormat="1" ht="12" customHeight="1">
      <c r="A105" s="10" t="s">
        <v>58</v>
      </c>
      <c r="B105" s="85">
        <v>3272.74</v>
      </c>
      <c r="C105" s="86">
        <v>1986.86</v>
      </c>
      <c r="D105" s="86">
        <v>11.5</v>
      </c>
      <c r="E105" s="86">
        <v>0.7</v>
      </c>
      <c r="F105" s="86">
        <v>189.61</v>
      </c>
      <c r="G105" s="86">
        <v>5.3550000000000004</v>
      </c>
      <c r="H105" s="86">
        <v>338.1</v>
      </c>
      <c r="I105" s="86">
        <v>2</v>
      </c>
      <c r="J105" s="86">
        <v>2.4700000000000002</v>
      </c>
      <c r="K105" s="86">
        <v>72.510000000000005</v>
      </c>
      <c r="L105" s="86">
        <v>145.33500000000001</v>
      </c>
      <c r="M105" s="86">
        <v>2.6</v>
      </c>
      <c r="N105" s="86">
        <v>312.62</v>
      </c>
      <c r="O105" s="86">
        <v>41.88</v>
      </c>
      <c r="P105" s="86">
        <v>161.19999999999999</v>
      </c>
      <c r="Q105" s="86">
        <v>0</v>
      </c>
    </row>
    <row r="106" spans="1:28" s="3" customFormat="1" ht="12" customHeight="1">
      <c r="A106" s="10" t="s">
        <v>59</v>
      </c>
      <c r="B106" s="85">
        <v>4531.5200000000013</v>
      </c>
      <c r="C106" s="86">
        <v>2282.9850000000001</v>
      </c>
      <c r="D106" s="86">
        <v>22</v>
      </c>
      <c r="E106" s="86">
        <v>156.79</v>
      </c>
      <c r="F106" s="86">
        <v>525.39</v>
      </c>
      <c r="G106" s="86">
        <v>7.0250000000000004</v>
      </c>
      <c r="H106" s="86">
        <v>279.39999999999998</v>
      </c>
      <c r="I106" s="86">
        <v>3</v>
      </c>
      <c r="J106" s="86">
        <v>3.17</v>
      </c>
      <c r="K106" s="86">
        <v>105.3</v>
      </c>
      <c r="L106" s="86">
        <v>189.28</v>
      </c>
      <c r="M106" s="86">
        <v>5.3</v>
      </c>
      <c r="N106" s="86">
        <v>438.78</v>
      </c>
      <c r="O106" s="86">
        <v>345</v>
      </c>
      <c r="P106" s="86">
        <v>168.1</v>
      </c>
      <c r="Q106" s="86">
        <v>0</v>
      </c>
    </row>
    <row r="107" spans="1:28" s="3" customFormat="1" ht="12" customHeight="1">
      <c r="A107" s="10" t="s">
        <v>60</v>
      </c>
      <c r="B107" s="85">
        <v>4496.0779999999995</v>
      </c>
      <c r="C107" s="86">
        <v>2200.83</v>
      </c>
      <c r="D107" s="86">
        <v>22</v>
      </c>
      <c r="E107" s="86">
        <v>159.66</v>
      </c>
      <c r="F107" s="86">
        <v>488.02</v>
      </c>
      <c r="G107" s="86">
        <v>1</v>
      </c>
      <c r="H107" s="86">
        <v>295.3</v>
      </c>
      <c r="I107" s="86">
        <v>1</v>
      </c>
      <c r="J107" s="86">
        <v>3.23</v>
      </c>
      <c r="K107" s="86">
        <v>195.7</v>
      </c>
      <c r="L107" s="86">
        <v>190.001</v>
      </c>
      <c r="M107" s="86">
        <v>4.3499999999999996</v>
      </c>
      <c r="N107" s="86">
        <v>430.9</v>
      </c>
      <c r="O107" s="86">
        <v>363</v>
      </c>
      <c r="P107" s="86">
        <v>141.08699999999999</v>
      </c>
      <c r="Q107" s="86">
        <v>0</v>
      </c>
    </row>
    <row r="108" spans="1:28" s="3" customFormat="1" ht="12" customHeight="1">
      <c r="A108" s="10" t="s">
        <v>61</v>
      </c>
      <c r="B108" s="85">
        <v>3019.4029999999998</v>
      </c>
      <c r="C108" s="86">
        <v>1183.884</v>
      </c>
      <c r="D108" s="86">
        <v>21.2</v>
      </c>
      <c r="E108" s="86">
        <v>31.87</v>
      </c>
      <c r="F108" s="86">
        <v>472.38099999999997</v>
      </c>
      <c r="G108" s="86">
        <v>1</v>
      </c>
      <c r="H108" s="86">
        <v>215.99</v>
      </c>
      <c r="I108" s="86">
        <v>1</v>
      </c>
      <c r="J108" s="86">
        <v>2.835</v>
      </c>
      <c r="K108" s="86">
        <v>189.41</v>
      </c>
      <c r="L108" s="86">
        <v>156.56399999999999</v>
      </c>
      <c r="M108" s="86">
        <v>2.79</v>
      </c>
      <c r="N108" s="86">
        <v>488.86399999999998</v>
      </c>
      <c r="O108" s="86">
        <v>172.39500000000001</v>
      </c>
      <c r="P108" s="86">
        <v>79.22</v>
      </c>
      <c r="Q108" s="86">
        <v>0</v>
      </c>
    </row>
    <row r="109" spans="1:28" s="3" customFormat="1" ht="12" customHeight="1">
      <c r="A109" s="10" t="s">
        <v>62</v>
      </c>
      <c r="B109" s="85">
        <v>3451.7849999999999</v>
      </c>
      <c r="C109" s="86">
        <v>1638.0050000000001</v>
      </c>
      <c r="D109" s="86">
        <v>0.91</v>
      </c>
      <c r="E109" s="86">
        <v>38.25</v>
      </c>
      <c r="F109" s="86">
        <v>634.91</v>
      </c>
      <c r="G109" s="86"/>
      <c r="H109" s="86">
        <v>280.64</v>
      </c>
      <c r="I109" s="86"/>
      <c r="J109" s="86">
        <v>0.24</v>
      </c>
      <c r="K109" s="86">
        <v>192.7</v>
      </c>
      <c r="L109" s="86">
        <v>12.91</v>
      </c>
      <c r="M109" s="86">
        <v>3.98</v>
      </c>
      <c r="N109" s="86">
        <v>625.85</v>
      </c>
      <c r="O109" s="86">
        <v>17.88</v>
      </c>
      <c r="P109" s="86">
        <v>5.51</v>
      </c>
      <c r="Q109" s="86">
        <v>0</v>
      </c>
    </row>
    <row r="110" spans="1:28" s="3" customFormat="1" ht="12" customHeight="1">
      <c r="A110" s="10" t="s">
        <v>38</v>
      </c>
      <c r="B110" s="85">
        <v>4957.2999999999993</v>
      </c>
      <c r="C110" s="86">
        <v>2092.4549999999999</v>
      </c>
      <c r="D110" s="86">
        <v>7.5</v>
      </c>
      <c r="E110" s="86">
        <v>65.025000000000006</v>
      </c>
      <c r="F110" s="86">
        <v>1122</v>
      </c>
      <c r="G110" s="86"/>
      <c r="H110" s="86">
        <v>313.8</v>
      </c>
      <c r="I110" s="86"/>
      <c r="J110" s="86">
        <v>1.95</v>
      </c>
      <c r="K110" s="86">
        <v>309.5</v>
      </c>
      <c r="L110" s="86">
        <v>10.83</v>
      </c>
      <c r="M110" s="86">
        <v>8.15</v>
      </c>
      <c r="N110" s="86">
        <v>907.2</v>
      </c>
      <c r="O110" s="86">
        <v>85.4</v>
      </c>
      <c r="P110" s="86">
        <v>33.49</v>
      </c>
      <c r="Q110" s="86">
        <v>0</v>
      </c>
    </row>
    <row r="111" spans="1:28" s="3" customFormat="1" ht="12" customHeight="1">
      <c r="A111" s="10" t="s">
        <v>39</v>
      </c>
      <c r="B111" s="85">
        <v>3953.1019999999994</v>
      </c>
      <c r="C111" s="86">
        <v>1405.915</v>
      </c>
      <c r="D111" s="86">
        <v>36.869999999999997</v>
      </c>
      <c r="E111" s="86">
        <v>101.98</v>
      </c>
      <c r="F111" s="86">
        <v>884.9</v>
      </c>
      <c r="G111" s="86"/>
      <c r="H111" s="86">
        <v>225.75</v>
      </c>
      <c r="I111" s="86"/>
      <c r="J111" s="86">
        <v>3.4350000000000001</v>
      </c>
      <c r="K111" s="86">
        <v>253.51</v>
      </c>
      <c r="L111" s="86">
        <v>80.542000000000002</v>
      </c>
      <c r="M111" s="86">
        <v>13.89</v>
      </c>
      <c r="N111" s="86">
        <v>597.99</v>
      </c>
      <c r="O111" s="86">
        <v>219.05</v>
      </c>
      <c r="P111" s="86">
        <v>129.27000000000001</v>
      </c>
      <c r="Q111" s="86">
        <v>0</v>
      </c>
    </row>
    <row r="112" spans="1:28" s="3" customFormat="1" ht="12" customHeight="1">
      <c r="A112" s="10" t="s">
        <v>40</v>
      </c>
      <c r="B112" s="76">
        <v>5566.3849999999993</v>
      </c>
      <c r="C112" s="9">
        <v>2115.9899999999998</v>
      </c>
      <c r="D112" s="9">
        <v>31.18</v>
      </c>
      <c r="E112" s="9">
        <v>76.3</v>
      </c>
      <c r="F112" s="9">
        <v>1420.44</v>
      </c>
      <c r="G112" s="9"/>
      <c r="H112" s="9">
        <v>346.06</v>
      </c>
      <c r="I112" s="9"/>
      <c r="J112" s="9">
        <v>2.7149999999999999</v>
      </c>
      <c r="K112" s="9">
        <v>343.26</v>
      </c>
      <c r="L112" s="9">
        <v>50</v>
      </c>
      <c r="M112" s="9">
        <v>21.76</v>
      </c>
      <c r="N112" s="9">
        <v>845.06</v>
      </c>
      <c r="O112" s="9">
        <v>216.94</v>
      </c>
      <c r="P112" s="9">
        <v>96.68</v>
      </c>
      <c r="Q112" s="9">
        <v>0</v>
      </c>
    </row>
    <row r="113" spans="1:23" s="3" customFormat="1" ht="11.25" customHeight="1">
      <c r="A113" s="10" t="s">
        <v>41</v>
      </c>
      <c r="B113" s="76">
        <v>5822.1730000000007</v>
      </c>
      <c r="C113" s="9">
        <v>1969.9690000000001</v>
      </c>
      <c r="D113" s="9">
        <v>38.229999999999997</v>
      </c>
      <c r="E113" s="9">
        <v>135.85599999999999</v>
      </c>
      <c r="F113" s="9">
        <v>1194.568</v>
      </c>
      <c r="G113" s="9"/>
      <c r="H113" s="9">
        <v>413.23</v>
      </c>
      <c r="I113" s="9"/>
      <c r="J113" s="9">
        <v>3.2650000000000001</v>
      </c>
      <c r="K113" s="9">
        <v>290.16000000000003</v>
      </c>
      <c r="L113" s="9">
        <v>108.72</v>
      </c>
      <c r="M113" s="9">
        <v>28.39</v>
      </c>
      <c r="N113" s="9">
        <v>964.17499999999995</v>
      </c>
      <c r="O113" s="9">
        <v>533.86</v>
      </c>
      <c r="P113" s="9">
        <v>141.75</v>
      </c>
      <c r="Q113" s="9">
        <v>0</v>
      </c>
    </row>
    <row r="114" spans="1:23" s="3" customFormat="1" ht="11.25" customHeight="1">
      <c r="A114" s="10" t="s">
        <v>42</v>
      </c>
      <c r="B114" s="76">
        <v>6050.9529999999995</v>
      </c>
      <c r="C114" s="9">
        <v>2258.598</v>
      </c>
      <c r="D114" s="9">
        <v>9.48</v>
      </c>
      <c r="E114" s="9">
        <v>148.36000000000001</v>
      </c>
      <c r="F114" s="9">
        <v>1196.481</v>
      </c>
      <c r="G114" s="9">
        <v>2.4500000000000002</v>
      </c>
      <c r="H114" s="9">
        <v>501.5</v>
      </c>
      <c r="I114" s="9"/>
      <c r="J114" s="9">
        <v>4.58</v>
      </c>
      <c r="K114" s="9">
        <v>358.4</v>
      </c>
      <c r="L114" s="9">
        <v>76.018000000000001</v>
      </c>
      <c r="M114" s="9">
        <v>13.85</v>
      </c>
      <c r="N114" s="9">
        <v>1091.424</v>
      </c>
      <c r="O114" s="9">
        <v>327.93200000000002</v>
      </c>
      <c r="P114" s="9">
        <v>61.88</v>
      </c>
      <c r="Q114" s="9">
        <v>0</v>
      </c>
    </row>
    <row r="115" spans="1:23" s="3" customFormat="1" ht="11.25" customHeight="1">
      <c r="A115" s="10" t="s">
        <v>44</v>
      </c>
      <c r="B115" s="76">
        <v>6729.8379999999997</v>
      </c>
      <c r="C115" s="9">
        <v>2410.9070000000002</v>
      </c>
      <c r="D115" s="9">
        <v>26.33</v>
      </c>
      <c r="E115" s="9">
        <v>166.25299999999999</v>
      </c>
      <c r="F115" s="9">
        <v>1368.2809999999999</v>
      </c>
      <c r="G115" s="9">
        <v>1.6</v>
      </c>
      <c r="H115" s="9">
        <v>474.3</v>
      </c>
      <c r="I115" s="9"/>
      <c r="J115" s="9">
        <v>4.58</v>
      </c>
      <c r="K115" s="9">
        <v>288.8</v>
      </c>
      <c r="L115" s="9">
        <v>87.028000000000006</v>
      </c>
      <c r="M115" s="9">
        <v>15.45</v>
      </c>
      <c r="N115" s="9">
        <v>1291.3989999999999</v>
      </c>
      <c r="O115" s="9">
        <v>500.3</v>
      </c>
      <c r="P115" s="9">
        <v>94.61</v>
      </c>
      <c r="Q115" s="9">
        <v>0</v>
      </c>
    </row>
    <row r="116" spans="1:23" s="3" customFormat="1" ht="11.25" customHeight="1">
      <c r="A116" s="10" t="s">
        <v>45</v>
      </c>
      <c r="B116" s="76">
        <v>6394.1020000000008</v>
      </c>
      <c r="C116" s="9">
        <v>2734.3389999999999</v>
      </c>
      <c r="D116" s="9">
        <v>18.75</v>
      </c>
      <c r="E116" s="9">
        <v>76.930000000000007</v>
      </c>
      <c r="F116" s="9">
        <v>933.30399999999997</v>
      </c>
      <c r="G116" s="9">
        <v>1.57</v>
      </c>
      <c r="H116" s="9">
        <v>546.375</v>
      </c>
      <c r="I116" s="9"/>
      <c r="J116" s="9">
        <v>3.77</v>
      </c>
      <c r="K116" s="9">
        <v>349</v>
      </c>
      <c r="L116" s="9">
        <v>76.155000000000001</v>
      </c>
      <c r="M116" s="9">
        <v>7.875</v>
      </c>
      <c r="N116" s="9">
        <v>1260.4000000000001</v>
      </c>
      <c r="O116" s="9">
        <v>315.37400000000002</v>
      </c>
      <c r="P116" s="9">
        <v>70.260000000000005</v>
      </c>
      <c r="Q116" s="9">
        <v>0</v>
      </c>
    </row>
    <row r="117" spans="1:23" s="3" customFormat="1" ht="11.25" customHeight="1">
      <c r="A117" s="10" t="s">
        <v>46</v>
      </c>
      <c r="B117" s="76">
        <v>6548.4770000000008</v>
      </c>
      <c r="C117" s="9">
        <v>2539.0450000000001</v>
      </c>
      <c r="D117" s="9">
        <v>19.63</v>
      </c>
      <c r="E117" s="9">
        <v>141.19</v>
      </c>
      <c r="F117" s="9">
        <v>1080.336</v>
      </c>
      <c r="G117" s="9">
        <v>1.57</v>
      </c>
      <c r="H117" s="9">
        <v>559.6</v>
      </c>
      <c r="I117" s="9">
        <v>2.3450000000000002</v>
      </c>
      <c r="J117" s="9">
        <v>4.2069999999999999</v>
      </c>
      <c r="K117" s="9">
        <v>281.54000000000002</v>
      </c>
      <c r="L117" s="9">
        <v>86.686000000000007</v>
      </c>
      <c r="M117" s="9">
        <v>14.9</v>
      </c>
      <c r="N117" s="9">
        <v>1287.269</v>
      </c>
      <c r="O117" s="9">
        <v>461.18</v>
      </c>
      <c r="P117" s="9">
        <v>68.978999999999999</v>
      </c>
      <c r="Q117" s="9">
        <v>0</v>
      </c>
    </row>
    <row r="118" spans="1:23" s="3" customFormat="1" ht="11.25" customHeight="1">
      <c r="A118" s="10" t="s">
        <v>47</v>
      </c>
      <c r="B118" s="76">
        <v>5488.7280000000001</v>
      </c>
      <c r="C118" s="9">
        <v>2498.886</v>
      </c>
      <c r="D118" s="9">
        <v>18.12</v>
      </c>
      <c r="E118" s="9">
        <v>109.01900000000001</v>
      </c>
      <c r="F118" s="9">
        <v>868.83299999999997</v>
      </c>
      <c r="G118" s="9">
        <v>2.2999999999999998</v>
      </c>
      <c r="H118" s="9">
        <v>600.49</v>
      </c>
      <c r="I118" s="9">
        <v>1.5</v>
      </c>
      <c r="J118" s="9">
        <v>3.8</v>
      </c>
      <c r="K118" s="9">
        <v>205.1</v>
      </c>
      <c r="L118" s="9">
        <v>59.71</v>
      </c>
      <c r="M118" s="9">
        <v>6.9</v>
      </c>
      <c r="N118" s="9">
        <v>857.57500000000005</v>
      </c>
      <c r="O118" s="9">
        <v>187.45</v>
      </c>
      <c r="P118" s="9">
        <v>69.045000000000002</v>
      </c>
      <c r="Q118" s="9">
        <v>0</v>
      </c>
      <c r="R118" s="53"/>
    </row>
    <row r="119" spans="1:23" s="3" customFormat="1" ht="11.25" customHeight="1">
      <c r="A119" s="10" t="s">
        <v>48</v>
      </c>
      <c r="B119" s="76">
        <v>5575.3519999999999</v>
      </c>
      <c r="C119" s="9">
        <v>2339.998</v>
      </c>
      <c r="D119" s="9">
        <v>19.86</v>
      </c>
      <c r="E119" s="9">
        <v>79.989999999999995</v>
      </c>
      <c r="F119" s="9">
        <v>730.24400000000003</v>
      </c>
      <c r="G119" s="9">
        <v>3</v>
      </c>
      <c r="H119" s="9">
        <v>653.70000000000005</v>
      </c>
      <c r="I119" s="9">
        <v>1.75</v>
      </c>
      <c r="J119" s="9">
        <v>2.3450000000000002</v>
      </c>
      <c r="K119" s="9">
        <v>267.60000000000002</v>
      </c>
      <c r="L119" s="9">
        <v>49.648000000000003</v>
      </c>
      <c r="M119" s="9">
        <v>8</v>
      </c>
      <c r="N119" s="9">
        <v>1001.157</v>
      </c>
      <c r="O119" s="9">
        <v>334.86</v>
      </c>
      <c r="P119" s="9">
        <v>83.2</v>
      </c>
      <c r="Q119" s="9">
        <v>0</v>
      </c>
      <c r="R119" s="53"/>
      <c r="S119" s="53"/>
      <c r="T119" s="53"/>
      <c r="U119" s="53"/>
      <c r="V119" s="53"/>
    </row>
    <row r="120" spans="1:23" s="3" customFormat="1" ht="11.25" customHeight="1">
      <c r="A120" s="10" t="s">
        <v>49</v>
      </c>
      <c r="B120" s="76">
        <v>6341.302999999999</v>
      </c>
      <c r="C120" s="9">
        <v>2614.9699999999998</v>
      </c>
      <c r="D120" s="9">
        <v>19.690000000000001</v>
      </c>
      <c r="E120" s="9">
        <v>93.29</v>
      </c>
      <c r="F120" s="9">
        <v>881.12599999999998</v>
      </c>
      <c r="G120" s="9">
        <v>4.7</v>
      </c>
      <c r="H120" s="9">
        <v>691.6</v>
      </c>
      <c r="I120" s="9">
        <v>5.1740000000000004</v>
      </c>
      <c r="J120" s="9">
        <v>2.8439999999999999</v>
      </c>
      <c r="K120" s="9">
        <v>262.2</v>
      </c>
      <c r="L120" s="9">
        <v>57.883000000000003</v>
      </c>
      <c r="M120" s="9">
        <v>12.15</v>
      </c>
      <c r="N120" s="9">
        <v>1221.3409999999999</v>
      </c>
      <c r="O120" s="9">
        <v>394.96499999999997</v>
      </c>
      <c r="P120" s="9">
        <v>79.37</v>
      </c>
      <c r="Q120" s="9">
        <v>0</v>
      </c>
      <c r="R120" s="53"/>
      <c r="S120" s="53"/>
      <c r="T120" s="53"/>
      <c r="U120" s="53"/>
      <c r="V120" s="53"/>
    </row>
    <row r="121" spans="1:23" s="3" customFormat="1" ht="11.25" customHeight="1">
      <c r="A121" s="10" t="s">
        <v>51</v>
      </c>
      <c r="B121" s="76">
        <v>6791.8669999999984</v>
      </c>
      <c r="C121" s="9">
        <v>2545.14</v>
      </c>
      <c r="D121" s="9">
        <v>36.445</v>
      </c>
      <c r="E121" s="9">
        <v>285.26499999999999</v>
      </c>
      <c r="F121" s="9">
        <v>1086.422</v>
      </c>
      <c r="G121" s="9">
        <v>5</v>
      </c>
      <c r="H121" s="9">
        <v>739.02499999999998</v>
      </c>
      <c r="I121" s="9">
        <v>6.7</v>
      </c>
      <c r="J121" s="9">
        <v>3.2749999999999999</v>
      </c>
      <c r="K121" s="9">
        <v>254.7</v>
      </c>
      <c r="L121" s="9">
        <v>94.911000000000001</v>
      </c>
      <c r="M121" s="9">
        <v>13.62</v>
      </c>
      <c r="N121" s="9">
        <v>1232.6389999999999</v>
      </c>
      <c r="O121" s="9">
        <v>396.65899999999999</v>
      </c>
      <c r="P121" s="9">
        <v>92.066000000000003</v>
      </c>
      <c r="Q121" s="9">
        <v>0</v>
      </c>
      <c r="R121" s="53"/>
      <c r="S121" s="53"/>
      <c r="T121" s="53"/>
      <c r="U121" s="53"/>
      <c r="V121" s="53"/>
    </row>
    <row r="122" spans="1:23" ht="30" customHeight="1">
      <c r="A122" s="879" t="s">
        <v>8</v>
      </c>
      <c r="B122" s="879"/>
      <c r="C122" s="879"/>
      <c r="D122" s="879"/>
      <c r="E122" s="879"/>
      <c r="F122" s="879"/>
      <c r="G122" s="879"/>
      <c r="H122" s="879"/>
      <c r="I122" s="879"/>
      <c r="J122" s="879"/>
      <c r="K122" s="879"/>
      <c r="L122" s="879"/>
      <c r="M122" s="879"/>
      <c r="N122" s="879"/>
      <c r="O122" s="879"/>
      <c r="P122" s="879"/>
      <c r="Q122" s="23"/>
    </row>
    <row r="123" spans="1:23" s="3" customFormat="1" ht="11.25" customHeight="1">
      <c r="A123" s="10" t="s">
        <v>112</v>
      </c>
      <c r="B123" s="85">
        <v>7019.7259999999997</v>
      </c>
      <c r="C123" s="86">
        <v>4882.6000000000004</v>
      </c>
      <c r="D123" s="86">
        <v>0.45</v>
      </c>
      <c r="E123" s="86">
        <v>24.55</v>
      </c>
      <c r="F123" s="86">
        <v>638.5</v>
      </c>
      <c r="G123" s="86">
        <v>1.1499999999999999</v>
      </c>
      <c r="H123" s="86">
        <v>219.6</v>
      </c>
      <c r="I123" s="86">
        <v>0.59</v>
      </c>
      <c r="J123" s="86">
        <v>0.878</v>
      </c>
      <c r="K123" s="86">
        <v>599.70000000000005</v>
      </c>
      <c r="L123" s="86">
        <v>12.747</v>
      </c>
      <c r="M123" s="86">
        <v>2.97</v>
      </c>
      <c r="N123" s="86">
        <v>598.6</v>
      </c>
      <c r="O123" s="86">
        <v>31.725999999999999</v>
      </c>
      <c r="P123" s="86">
        <v>2.5649999999999999</v>
      </c>
      <c r="Q123" s="86">
        <v>3.0999999999999996</v>
      </c>
      <c r="R123" s="5"/>
      <c r="S123" s="5"/>
      <c r="T123" s="5"/>
      <c r="U123" s="5"/>
      <c r="V123" s="14"/>
      <c r="W123" s="14"/>
    </row>
    <row r="124" spans="1:23" s="3" customFormat="1" ht="11.25" customHeight="1">
      <c r="A124" s="10" t="s">
        <v>111</v>
      </c>
      <c r="B124" s="85">
        <v>4919.7670000000007</v>
      </c>
      <c r="C124" s="86">
        <v>3255</v>
      </c>
      <c r="D124" s="86">
        <v>0.36</v>
      </c>
      <c r="E124" s="86">
        <v>55.7</v>
      </c>
      <c r="F124" s="86">
        <v>247.7</v>
      </c>
      <c r="G124" s="86">
        <v>0.1</v>
      </c>
      <c r="H124" s="86">
        <v>322</v>
      </c>
      <c r="I124" s="86">
        <v>1.8</v>
      </c>
      <c r="J124" s="86">
        <v>0.86499999999999999</v>
      </c>
      <c r="K124" s="86">
        <v>86</v>
      </c>
      <c r="L124" s="86">
        <v>11.3</v>
      </c>
      <c r="M124" s="86">
        <v>1.05</v>
      </c>
      <c r="N124" s="86">
        <v>882</v>
      </c>
      <c r="O124" s="86">
        <v>49.2</v>
      </c>
      <c r="P124" s="86">
        <v>4.5</v>
      </c>
      <c r="Q124" s="86">
        <v>2.1920000000000002</v>
      </c>
      <c r="R124" s="5"/>
      <c r="S124" s="5"/>
      <c r="T124" s="5"/>
      <c r="U124" s="5"/>
      <c r="V124" s="14"/>
      <c r="W124" s="14"/>
    </row>
    <row r="125" spans="1:23" s="3" customFormat="1" ht="11.25" customHeight="1">
      <c r="A125" s="10" t="s">
        <v>110</v>
      </c>
      <c r="B125" s="85">
        <v>5439.84</v>
      </c>
      <c r="C125" s="86">
        <v>3500</v>
      </c>
      <c r="D125" s="86">
        <v>0.08</v>
      </c>
      <c r="E125" s="86">
        <v>23.1</v>
      </c>
      <c r="F125" s="86">
        <v>400</v>
      </c>
      <c r="G125" s="86">
        <v>0.42</v>
      </c>
      <c r="H125" s="86">
        <v>220</v>
      </c>
      <c r="I125" s="86">
        <v>4.55</v>
      </c>
      <c r="J125" s="86">
        <v>0.32</v>
      </c>
      <c r="K125" s="86">
        <v>248.7</v>
      </c>
      <c r="L125" s="86">
        <v>14.1</v>
      </c>
      <c r="M125" s="86">
        <v>0</v>
      </c>
      <c r="N125" s="86">
        <v>970</v>
      </c>
      <c r="O125" s="86">
        <v>51.9</v>
      </c>
      <c r="P125" s="86">
        <v>3.6</v>
      </c>
      <c r="Q125" s="86">
        <v>3.07</v>
      </c>
      <c r="R125" s="5"/>
      <c r="S125" s="5"/>
      <c r="T125" s="5"/>
      <c r="U125" s="5"/>
      <c r="V125" s="14"/>
      <c r="W125" s="14"/>
    </row>
    <row r="126" spans="1:23" s="3" customFormat="1" ht="11.25" customHeight="1">
      <c r="A126" s="10" t="s">
        <v>109</v>
      </c>
      <c r="B126" s="85">
        <v>7896.7869999999994</v>
      </c>
      <c r="C126" s="86">
        <v>5266.92</v>
      </c>
      <c r="D126" s="86"/>
      <c r="E126" s="86">
        <v>34.6</v>
      </c>
      <c r="F126" s="86">
        <v>557</v>
      </c>
      <c r="G126" s="86">
        <v>0.23</v>
      </c>
      <c r="H126" s="86">
        <v>153</v>
      </c>
      <c r="I126" s="86">
        <v>3.7</v>
      </c>
      <c r="J126" s="86">
        <v>0.38900000000000001</v>
      </c>
      <c r="K126" s="86">
        <v>640</v>
      </c>
      <c r="L126" s="86">
        <v>13</v>
      </c>
      <c r="M126" s="86">
        <v>1.7</v>
      </c>
      <c r="N126" s="86">
        <v>1210</v>
      </c>
      <c r="O126" s="86">
        <v>11.6</v>
      </c>
      <c r="P126" s="86">
        <v>2.2000000000000002</v>
      </c>
      <c r="Q126" s="86">
        <v>2.448</v>
      </c>
      <c r="R126" s="5"/>
      <c r="S126" s="5"/>
      <c r="T126" s="5"/>
      <c r="U126" s="5"/>
      <c r="V126" s="14"/>
      <c r="W126" s="14"/>
    </row>
    <row r="127" spans="1:23" s="3" customFormat="1" ht="11.25" customHeight="1">
      <c r="A127" s="10" t="s">
        <v>108</v>
      </c>
      <c r="B127" s="85">
        <v>6559.9160000000011</v>
      </c>
      <c r="C127" s="86">
        <v>3794</v>
      </c>
      <c r="D127" s="86"/>
      <c r="E127" s="86">
        <v>59</v>
      </c>
      <c r="F127" s="86">
        <v>845</v>
      </c>
      <c r="G127" s="86">
        <v>0.34</v>
      </c>
      <c r="H127" s="86">
        <v>116.3</v>
      </c>
      <c r="I127" s="86">
        <v>8.6</v>
      </c>
      <c r="J127" s="86">
        <v>0.40600000000000003</v>
      </c>
      <c r="K127" s="86">
        <v>603.5</v>
      </c>
      <c r="L127" s="86">
        <v>3.87</v>
      </c>
      <c r="M127" s="86">
        <v>8.9700000000000006</v>
      </c>
      <c r="N127" s="86">
        <v>1060</v>
      </c>
      <c r="O127" s="86">
        <v>36</v>
      </c>
      <c r="P127" s="86">
        <v>9.4700000000000006</v>
      </c>
      <c r="Q127" s="86">
        <v>14.46</v>
      </c>
      <c r="R127" s="5"/>
      <c r="S127" s="5"/>
      <c r="T127" s="5"/>
      <c r="U127" s="5"/>
      <c r="V127" s="14"/>
      <c r="W127" s="14"/>
    </row>
    <row r="128" spans="1:23" s="3" customFormat="1" ht="11.25" customHeight="1">
      <c r="A128" s="10" t="s">
        <v>107</v>
      </c>
      <c r="B128" s="85">
        <v>5969.991</v>
      </c>
      <c r="C128" s="86">
        <v>3440</v>
      </c>
      <c r="D128" s="86"/>
      <c r="E128" s="86">
        <v>55.6</v>
      </c>
      <c r="F128" s="86">
        <v>870</v>
      </c>
      <c r="G128" s="86">
        <v>0.53</v>
      </c>
      <c r="H128" s="86">
        <v>90</v>
      </c>
      <c r="I128" s="86">
        <v>8.1999999999999993</v>
      </c>
      <c r="J128" s="86">
        <v>0.14099999999999999</v>
      </c>
      <c r="K128" s="86">
        <v>540</v>
      </c>
      <c r="L128" s="86">
        <v>9.1</v>
      </c>
      <c r="M128" s="86">
        <v>20.399999999999999</v>
      </c>
      <c r="N128" s="86">
        <v>876</v>
      </c>
      <c r="O128" s="86">
        <v>44.8</v>
      </c>
      <c r="P128" s="86">
        <v>7.7</v>
      </c>
      <c r="Q128" s="86">
        <v>7.52</v>
      </c>
      <c r="R128" s="5"/>
      <c r="S128" s="5"/>
      <c r="T128" s="5"/>
      <c r="U128" s="5"/>
      <c r="V128" s="14"/>
      <c r="W128" s="14"/>
    </row>
    <row r="129" spans="1:28" s="3" customFormat="1" ht="11.25" customHeight="1">
      <c r="A129" s="10" t="s">
        <v>106</v>
      </c>
      <c r="B129" s="85">
        <v>8570</v>
      </c>
      <c r="C129" s="86">
        <v>4300</v>
      </c>
      <c r="D129" s="86">
        <v>0.34</v>
      </c>
      <c r="E129" s="86">
        <v>92.4</v>
      </c>
      <c r="F129" s="86">
        <v>1470</v>
      </c>
      <c r="G129" s="86">
        <v>0.46</v>
      </c>
      <c r="H129" s="86">
        <v>160</v>
      </c>
      <c r="I129" s="86">
        <v>21</v>
      </c>
      <c r="J129" s="86">
        <v>0.14000000000000001</v>
      </c>
      <c r="K129" s="86">
        <v>810</v>
      </c>
      <c r="L129" s="86">
        <v>4.4000000000000004</v>
      </c>
      <c r="M129" s="86">
        <v>33</v>
      </c>
      <c r="N129" s="86">
        <v>1615</v>
      </c>
      <c r="O129" s="86">
        <v>33.200000000000003</v>
      </c>
      <c r="P129" s="86">
        <v>16.100000000000001</v>
      </c>
      <c r="Q129" s="86">
        <v>13.96</v>
      </c>
      <c r="R129" s="5"/>
      <c r="S129" s="5"/>
      <c r="T129" s="5"/>
      <c r="U129" s="5"/>
      <c r="V129" s="14"/>
      <c r="W129" s="14"/>
    </row>
    <row r="130" spans="1:28" s="3" customFormat="1" ht="12" customHeight="1">
      <c r="A130" s="10" t="s">
        <v>105</v>
      </c>
      <c r="B130" s="76">
        <v>11000</v>
      </c>
      <c r="C130" s="9">
        <v>6000</v>
      </c>
      <c r="D130" s="9">
        <v>0.3</v>
      </c>
      <c r="E130" s="9">
        <v>4</v>
      </c>
      <c r="F130" s="9">
        <v>1670</v>
      </c>
      <c r="G130" s="9">
        <v>1.5</v>
      </c>
      <c r="H130" s="9">
        <v>338</v>
      </c>
      <c r="I130" s="9">
        <v>8.5</v>
      </c>
      <c r="J130" s="9">
        <v>0.13</v>
      </c>
      <c r="K130" s="9">
        <v>1100</v>
      </c>
      <c r="L130" s="9">
        <v>7.8</v>
      </c>
      <c r="M130" s="9">
        <v>22.8</v>
      </c>
      <c r="N130" s="9">
        <v>1780</v>
      </c>
      <c r="O130" s="9">
        <v>23</v>
      </c>
      <c r="P130" s="9">
        <v>18.899999999999999</v>
      </c>
      <c r="Q130" s="9">
        <v>25.07</v>
      </c>
    </row>
    <row r="131" spans="1:28" s="3" customFormat="1" ht="12" customHeight="1">
      <c r="A131" s="10" t="s">
        <v>104</v>
      </c>
      <c r="B131" s="76">
        <v>5299.9949999999999</v>
      </c>
      <c r="C131" s="9">
        <v>3000</v>
      </c>
      <c r="D131" s="9">
        <v>0.4</v>
      </c>
      <c r="E131" s="9">
        <v>20</v>
      </c>
      <c r="F131" s="9">
        <v>700</v>
      </c>
      <c r="G131" s="9">
        <v>0.8</v>
      </c>
      <c r="H131" s="9">
        <v>130</v>
      </c>
      <c r="I131" s="9">
        <v>4</v>
      </c>
      <c r="J131" s="9">
        <v>0.155</v>
      </c>
      <c r="K131" s="9">
        <v>290</v>
      </c>
      <c r="L131" s="9">
        <v>8.4</v>
      </c>
      <c r="M131" s="9">
        <v>0</v>
      </c>
      <c r="N131" s="9">
        <v>1050</v>
      </c>
      <c r="O131" s="9">
        <v>40</v>
      </c>
      <c r="P131" s="9">
        <v>35</v>
      </c>
      <c r="Q131" s="9">
        <v>21.24</v>
      </c>
    </row>
    <row r="132" spans="1:28" s="3" customFormat="1" ht="12" customHeight="1">
      <c r="A132" s="10" t="s">
        <v>103</v>
      </c>
      <c r="B132" s="76">
        <v>8100.0000000000009</v>
      </c>
      <c r="C132" s="9">
        <v>5100</v>
      </c>
      <c r="D132" s="9">
        <v>0.4</v>
      </c>
      <c r="E132" s="9">
        <v>6</v>
      </c>
      <c r="F132" s="9">
        <v>970</v>
      </c>
      <c r="G132" s="9">
        <v>0.56000000000000005</v>
      </c>
      <c r="H132" s="9">
        <v>79</v>
      </c>
      <c r="I132" s="9">
        <v>0.8</v>
      </c>
      <c r="J132" s="9">
        <v>0.1</v>
      </c>
      <c r="K132" s="9">
        <v>515</v>
      </c>
      <c r="L132" s="9">
        <v>2.1</v>
      </c>
      <c r="M132" s="9">
        <v>0</v>
      </c>
      <c r="N132" s="9">
        <v>1350</v>
      </c>
      <c r="O132" s="9">
        <v>50</v>
      </c>
      <c r="P132" s="9">
        <v>8.6999999999999993</v>
      </c>
      <c r="Q132" s="9">
        <v>17.34</v>
      </c>
    </row>
    <row r="133" spans="1:28" s="3" customFormat="1" ht="12" customHeight="1">
      <c r="A133" s="10" t="s">
        <v>102</v>
      </c>
      <c r="B133" s="76">
        <v>8100.0000000000009</v>
      </c>
      <c r="C133" s="9">
        <v>4600</v>
      </c>
      <c r="D133" s="9">
        <v>0.44</v>
      </c>
      <c r="E133" s="9">
        <v>13</v>
      </c>
      <c r="F133" s="9">
        <v>1200</v>
      </c>
      <c r="G133" s="9"/>
      <c r="H133" s="9">
        <v>70</v>
      </c>
      <c r="I133" s="9">
        <v>1.6</v>
      </c>
      <c r="J133" s="9">
        <v>0.1</v>
      </c>
      <c r="K133" s="9">
        <v>430</v>
      </c>
      <c r="L133" s="9">
        <v>1.6</v>
      </c>
      <c r="M133" s="9">
        <v>9</v>
      </c>
      <c r="N133" s="9">
        <v>1700</v>
      </c>
      <c r="O133" s="9">
        <v>41</v>
      </c>
      <c r="P133" s="9">
        <v>18.100000000000001</v>
      </c>
      <c r="Q133" s="9">
        <v>15.16</v>
      </c>
      <c r="AB133" s="3" t="s">
        <v>38</v>
      </c>
    </row>
    <row r="134" spans="1:28" s="3" customFormat="1" ht="12" customHeight="1">
      <c r="A134" s="10" t="s">
        <v>101</v>
      </c>
      <c r="B134" s="76">
        <v>7779.99</v>
      </c>
      <c r="C134" s="9">
        <v>5053</v>
      </c>
      <c r="D134" s="9">
        <v>0.5</v>
      </c>
      <c r="E134" s="9">
        <v>8.1999999999999993</v>
      </c>
      <c r="F134" s="9">
        <v>770</v>
      </c>
      <c r="G134" s="9"/>
      <c r="H134" s="9">
        <v>99</v>
      </c>
      <c r="I134" s="9">
        <v>1.25</v>
      </c>
      <c r="J134" s="9">
        <v>0.82</v>
      </c>
      <c r="K134" s="9">
        <v>203</v>
      </c>
      <c r="L134" s="9">
        <v>2.2000000000000002</v>
      </c>
      <c r="M134" s="9">
        <v>0.5</v>
      </c>
      <c r="N134" s="9">
        <v>1594</v>
      </c>
      <c r="O134" s="9">
        <v>27.6</v>
      </c>
      <c r="P134" s="9">
        <v>15</v>
      </c>
      <c r="Q134" s="9">
        <v>4.92</v>
      </c>
      <c r="R134" s="53"/>
      <c r="S134" s="53"/>
      <c r="T134" s="53"/>
      <c r="U134" s="53"/>
      <c r="V134" s="53"/>
    </row>
    <row r="135" spans="1:28" s="3" customFormat="1" ht="12" customHeight="1">
      <c r="A135" s="10" t="s">
        <v>100</v>
      </c>
      <c r="B135" s="76">
        <v>8299.81</v>
      </c>
      <c r="C135" s="9">
        <v>5100</v>
      </c>
      <c r="D135" s="9">
        <v>0.35</v>
      </c>
      <c r="E135" s="9">
        <v>18</v>
      </c>
      <c r="F135" s="9">
        <v>740</v>
      </c>
      <c r="G135" s="9"/>
      <c r="H135" s="9">
        <v>98</v>
      </c>
      <c r="I135" s="9">
        <v>2.7</v>
      </c>
      <c r="J135" s="9">
        <v>1.1100000000000001</v>
      </c>
      <c r="K135" s="9">
        <v>384</v>
      </c>
      <c r="L135" s="9">
        <v>4</v>
      </c>
      <c r="M135" s="9">
        <v>1.6</v>
      </c>
      <c r="N135" s="9">
        <v>1900</v>
      </c>
      <c r="O135" s="9">
        <v>18.39</v>
      </c>
      <c r="P135" s="9">
        <v>17</v>
      </c>
      <c r="Q135" s="9">
        <v>14.66</v>
      </c>
      <c r="R135" s="53"/>
      <c r="S135" s="53"/>
      <c r="T135" s="53"/>
      <c r="U135" s="53"/>
      <c r="V135" s="53"/>
    </row>
    <row r="136" spans="1:28" s="3" customFormat="1" ht="12" customHeight="1">
      <c r="A136" s="10" t="s">
        <v>99</v>
      </c>
      <c r="B136" s="76">
        <v>15000.000000000002</v>
      </c>
      <c r="C136" s="9">
        <v>9790</v>
      </c>
      <c r="D136" s="9">
        <v>1.45</v>
      </c>
      <c r="E136" s="9">
        <v>30</v>
      </c>
      <c r="F136" s="9">
        <v>1410</v>
      </c>
      <c r="G136" s="9"/>
      <c r="H136" s="9">
        <v>205</v>
      </c>
      <c r="I136" s="9">
        <v>3</v>
      </c>
      <c r="J136" s="9">
        <v>1.05</v>
      </c>
      <c r="K136" s="9">
        <v>1100</v>
      </c>
      <c r="L136" s="9">
        <v>7.5</v>
      </c>
      <c r="M136" s="9">
        <v>6.2</v>
      </c>
      <c r="N136" s="9">
        <v>2390</v>
      </c>
      <c r="O136" s="9">
        <v>18.5</v>
      </c>
      <c r="P136" s="9">
        <v>30.25</v>
      </c>
      <c r="Q136" s="9">
        <v>7.0500000000000007</v>
      </c>
      <c r="R136" s="53"/>
      <c r="S136" s="53"/>
      <c r="T136" s="53"/>
      <c r="U136" s="53"/>
      <c r="V136" s="53"/>
    </row>
    <row r="137" spans="1:28" s="3" customFormat="1" ht="12" customHeight="1">
      <c r="A137" s="10" t="s">
        <v>98</v>
      </c>
      <c r="B137" s="76">
        <v>12999.72</v>
      </c>
      <c r="C137" s="9">
        <v>8450</v>
      </c>
      <c r="D137" s="9">
        <v>1.88</v>
      </c>
      <c r="E137" s="9">
        <v>19.399999999999999</v>
      </c>
      <c r="F137" s="9">
        <v>1470</v>
      </c>
      <c r="G137" s="9"/>
      <c r="H137" s="9">
        <v>217</v>
      </c>
      <c r="I137" s="9">
        <v>0.14000000000000001</v>
      </c>
      <c r="J137" s="9">
        <v>1.32</v>
      </c>
      <c r="K137" s="9">
        <v>700</v>
      </c>
      <c r="L137" s="9">
        <v>11.7</v>
      </c>
      <c r="M137" s="9">
        <v>7</v>
      </c>
      <c r="N137" s="9">
        <v>2060</v>
      </c>
      <c r="O137" s="9">
        <v>18</v>
      </c>
      <c r="P137" s="9">
        <v>33</v>
      </c>
      <c r="Q137" s="9">
        <v>10.28</v>
      </c>
      <c r="R137" s="53"/>
      <c r="S137" s="53"/>
      <c r="T137" s="53"/>
      <c r="U137" s="53"/>
      <c r="V137" s="53"/>
    </row>
    <row r="138" spans="1:28" s="3" customFormat="1" ht="12" customHeight="1">
      <c r="A138" s="10" t="s">
        <v>97</v>
      </c>
      <c r="B138" s="76">
        <v>13600</v>
      </c>
      <c r="C138" s="9">
        <v>9100</v>
      </c>
      <c r="D138" s="9">
        <v>1.8</v>
      </c>
      <c r="E138" s="9">
        <v>11.1</v>
      </c>
      <c r="F138" s="9">
        <v>1000</v>
      </c>
      <c r="G138" s="9"/>
      <c r="H138" s="9">
        <v>300</v>
      </c>
      <c r="I138" s="9">
        <v>0.5</v>
      </c>
      <c r="J138" s="9">
        <v>2.5</v>
      </c>
      <c r="K138" s="9">
        <v>1028</v>
      </c>
      <c r="L138" s="9">
        <v>15</v>
      </c>
      <c r="M138" s="9">
        <v>15</v>
      </c>
      <c r="N138" s="9">
        <v>2050</v>
      </c>
      <c r="O138" s="9">
        <v>17</v>
      </c>
      <c r="P138" s="9">
        <v>56</v>
      </c>
      <c r="Q138" s="9">
        <v>3.1</v>
      </c>
      <c r="R138" s="53"/>
      <c r="S138" s="53"/>
      <c r="T138" s="53"/>
      <c r="U138" s="53"/>
      <c r="V138" s="53"/>
    </row>
    <row r="139" spans="1:28" s="3" customFormat="1" ht="12" customHeight="1">
      <c r="A139" s="10" t="s">
        <v>96</v>
      </c>
      <c r="B139" s="76">
        <v>8700</v>
      </c>
      <c r="C139" s="9">
        <v>5735</v>
      </c>
      <c r="D139" s="9">
        <v>2.25</v>
      </c>
      <c r="E139" s="9">
        <v>14</v>
      </c>
      <c r="F139" s="9">
        <v>639</v>
      </c>
      <c r="G139" s="9"/>
      <c r="H139" s="9">
        <v>170</v>
      </c>
      <c r="I139" s="9">
        <v>0.16</v>
      </c>
      <c r="J139" s="9">
        <v>5.5</v>
      </c>
      <c r="K139" s="9">
        <v>560</v>
      </c>
      <c r="L139" s="9">
        <v>23</v>
      </c>
      <c r="M139" s="9">
        <v>16.399999999999999</v>
      </c>
      <c r="N139" s="9">
        <v>1410</v>
      </c>
      <c r="O139" s="9">
        <v>25.5</v>
      </c>
      <c r="P139" s="9">
        <v>96</v>
      </c>
      <c r="Q139" s="9">
        <v>3.19</v>
      </c>
      <c r="R139" s="53"/>
      <c r="S139" s="53"/>
      <c r="T139" s="53"/>
      <c r="U139" s="53"/>
      <c r="V139" s="53"/>
    </row>
    <row r="140" spans="1:28" s="3" customFormat="1" ht="11.25" customHeight="1">
      <c r="A140" s="10" t="s">
        <v>95</v>
      </c>
      <c r="B140" s="85">
        <v>8699.9999999999982</v>
      </c>
      <c r="C140" s="86">
        <v>6150</v>
      </c>
      <c r="D140" s="86">
        <v>5.335</v>
      </c>
      <c r="E140" s="86">
        <v>7.7</v>
      </c>
      <c r="F140" s="86">
        <v>480</v>
      </c>
      <c r="G140" s="86"/>
      <c r="H140" s="86">
        <v>128</v>
      </c>
      <c r="I140" s="86">
        <v>0.6</v>
      </c>
      <c r="J140" s="86">
        <v>2.4</v>
      </c>
      <c r="K140" s="86">
        <v>533</v>
      </c>
      <c r="L140" s="86">
        <v>5.9</v>
      </c>
      <c r="M140" s="86">
        <v>2.4</v>
      </c>
      <c r="N140" s="86">
        <v>1330</v>
      </c>
      <c r="O140" s="86">
        <v>4.8</v>
      </c>
      <c r="P140" s="86">
        <v>48.4</v>
      </c>
      <c r="Q140" s="86">
        <v>1.4649999999999999</v>
      </c>
      <c r="R140" s="5"/>
      <c r="S140" s="5"/>
      <c r="T140" s="5"/>
      <c r="U140" s="5"/>
      <c r="V140" s="14"/>
      <c r="W140" s="14"/>
    </row>
    <row r="141" spans="1:28" s="3" customFormat="1" ht="11.25" customHeight="1">
      <c r="A141" s="10" t="s">
        <v>94</v>
      </c>
      <c r="B141" s="85">
        <v>9000</v>
      </c>
      <c r="C141" s="86">
        <v>5230</v>
      </c>
      <c r="D141" s="86">
        <v>1.4</v>
      </c>
      <c r="E141" s="86">
        <v>6.8</v>
      </c>
      <c r="F141" s="86">
        <v>1067</v>
      </c>
      <c r="G141" s="86"/>
      <c r="H141" s="86">
        <v>147</v>
      </c>
      <c r="I141" s="86">
        <v>0.5</v>
      </c>
      <c r="J141" s="86">
        <v>0.7</v>
      </c>
      <c r="K141" s="86">
        <v>700</v>
      </c>
      <c r="L141" s="86">
        <v>2.1</v>
      </c>
      <c r="M141" s="86">
        <v>2.2999999999999998</v>
      </c>
      <c r="N141" s="86">
        <v>1810</v>
      </c>
      <c r="O141" s="86">
        <v>17</v>
      </c>
      <c r="P141" s="86">
        <v>14</v>
      </c>
      <c r="Q141" s="86">
        <v>1.2</v>
      </c>
      <c r="R141" s="5"/>
      <c r="S141" s="5"/>
      <c r="T141" s="5"/>
      <c r="U141" s="5"/>
      <c r="V141" s="14"/>
      <c r="W141" s="14"/>
    </row>
    <row r="142" spans="1:28" s="3" customFormat="1" ht="11.25" customHeight="1">
      <c r="A142" s="10" t="s">
        <v>93</v>
      </c>
      <c r="B142" s="85">
        <v>8540</v>
      </c>
      <c r="C142" s="86">
        <v>5300</v>
      </c>
      <c r="D142" s="86">
        <v>3.3</v>
      </c>
      <c r="E142" s="86">
        <v>1.1000000000000001</v>
      </c>
      <c r="F142" s="86">
        <v>775</v>
      </c>
      <c r="G142" s="86"/>
      <c r="H142" s="86">
        <v>200</v>
      </c>
      <c r="I142" s="86">
        <v>0.8</v>
      </c>
      <c r="J142" s="86">
        <v>0.85</v>
      </c>
      <c r="K142" s="86">
        <v>554</v>
      </c>
      <c r="L142" s="86">
        <v>7.7</v>
      </c>
      <c r="M142" s="86">
        <v>3</v>
      </c>
      <c r="N142" s="86">
        <v>1650</v>
      </c>
      <c r="O142" s="86">
        <v>3</v>
      </c>
      <c r="P142" s="86">
        <v>40</v>
      </c>
      <c r="Q142" s="86">
        <v>1.25</v>
      </c>
      <c r="R142" s="5"/>
      <c r="S142" s="5"/>
      <c r="T142" s="5"/>
      <c r="U142" s="5"/>
      <c r="V142" s="14"/>
      <c r="W142" s="14"/>
    </row>
    <row r="143" spans="1:28" s="3" customFormat="1" ht="11.25" customHeight="1">
      <c r="A143" s="10" t="s">
        <v>92</v>
      </c>
      <c r="B143" s="85">
        <v>10000</v>
      </c>
      <c r="C143" s="86">
        <v>6700</v>
      </c>
      <c r="D143" s="86">
        <v>2.75</v>
      </c>
      <c r="E143" s="86">
        <v>22</v>
      </c>
      <c r="F143" s="86">
        <v>705</v>
      </c>
      <c r="G143" s="86"/>
      <c r="H143" s="86">
        <v>210</v>
      </c>
      <c r="I143" s="86">
        <v>1.4</v>
      </c>
      <c r="J143" s="86">
        <v>2.4</v>
      </c>
      <c r="K143" s="86">
        <v>872</v>
      </c>
      <c r="L143" s="86">
        <v>13</v>
      </c>
      <c r="M143" s="86">
        <v>5.2</v>
      </c>
      <c r="N143" s="86">
        <v>1430</v>
      </c>
      <c r="O143" s="86">
        <v>12</v>
      </c>
      <c r="P143" s="86">
        <v>23</v>
      </c>
      <c r="Q143" s="86">
        <v>1.25</v>
      </c>
      <c r="R143" s="5"/>
      <c r="S143" s="5"/>
      <c r="T143" s="5"/>
      <c r="U143" s="5"/>
      <c r="V143" s="14"/>
      <c r="W143" s="14"/>
    </row>
    <row r="144" spans="1:28" s="3" customFormat="1" ht="11.25" customHeight="1">
      <c r="A144" s="10" t="s">
        <v>91</v>
      </c>
      <c r="B144" s="85">
        <v>10992.399999999998</v>
      </c>
      <c r="C144" s="86">
        <v>6599.9</v>
      </c>
      <c r="D144" s="86">
        <v>4.5999999999999996</v>
      </c>
      <c r="E144" s="86">
        <v>33</v>
      </c>
      <c r="F144" s="86">
        <v>1254.5</v>
      </c>
      <c r="G144" s="86"/>
      <c r="H144" s="86">
        <v>210.8</v>
      </c>
      <c r="I144" s="86">
        <v>0.5</v>
      </c>
      <c r="J144" s="86">
        <v>3.4</v>
      </c>
      <c r="K144" s="86">
        <v>858.7</v>
      </c>
      <c r="L144" s="86">
        <v>21.9</v>
      </c>
      <c r="M144" s="86">
        <v>5</v>
      </c>
      <c r="N144" s="86">
        <v>1936.3</v>
      </c>
      <c r="O144" s="86">
        <v>14.3</v>
      </c>
      <c r="P144" s="86">
        <v>49.5</v>
      </c>
      <c r="Q144" s="86">
        <v>0</v>
      </c>
      <c r="R144" s="5"/>
      <c r="S144" s="5"/>
      <c r="T144" s="5"/>
      <c r="U144" s="5"/>
      <c r="V144" s="14"/>
      <c r="W144" s="14"/>
    </row>
    <row r="145" spans="1:28" s="3" customFormat="1" ht="11.25" customHeight="1">
      <c r="A145" s="10" t="s">
        <v>90</v>
      </c>
      <c r="B145" s="85">
        <v>9884</v>
      </c>
      <c r="C145" s="86">
        <v>5715.3</v>
      </c>
      <c r="D145" s="86">
        <v>7.6</v>
      </c>
      <c r="E145" s="86">
        <v>15.3</v>
      </c>
      <c r="F145" s="86">
        <v>1478.4</v>
      </c>
      <c r="G145" s="86"/>
      <c r="H145" s="86">
        <v>128</v>
      </c>
      <c r="I145" s="86">
        <v>0.2</v>
      </c>
      <c r="J145" s="86">
        <v>1.8</v>
      </c>
      <c r="K145" s="86">
        <v>917.3</v>
      </c>
      <c r="L145" s="86">
        <v>13.4</v>
      </c>
      <c r="M145" s="86">
        <v>11.6</v>
      </c>
      <c r="N145" s="86">
        <v>1545.4</v>
      </c>
      <c r="O145" s="86">
        <v>6.5</v>
      </c>
      <c r="P145" s="86">
        <v>43.2</v>
      </c>
      <c r="Q145" s="86">
        <v>0</v>
      </c>
      <c r="R145" s="5"/>
      <c r="S145" s="5"/>
      <c r="T145" s="5"/>
      <c r="U145" s="5"/>
      <c r="V145" s="14"/>
      <c r="W145" s="14"/>
    </row>
    <row r="146" spans="1:28" s="3" customFormat="1" ht="11.25" customHeight="1">
      <c r="A146" s="10" t="s">
        <v>89</v>
      </c>
      <c r="B146" s="85">
        <v>9874.4000000000015</v>
      </c>
      <c r="C146" s="86">
        <v>6029.6</v>
      </c>
      <c r="D146" s="86">
        <v>6</v>
      </c>
      <c r="E146" s="86">
        <v>49.8</v>
      </c>
      <c r="F146" s="86">
        <v>1035.0999999999999</v>
      </c>
      <c r="G146" s="86"/>
      <c r="H146" s="86">
        <v>250.3</v>
      </c>
      <c r="I146" s="86">
        <v>0.1</v>
      </c>
      <c r="J146" s="86">
        <v>0.4</v>
      </c>
      <c r="K146" s="86">
        <v>502.1</v>
      </c>
      <c r="L146" s="86">
        <v>18.7</v>
      </c>
      <c r="M146" s="86"/>
      <c r="N146" s="86">
        <v>1909.4</v>
      </c>
      <c r="O146" s="86">
        <v>11.2</v>
      </c>
      <c r="P146" s="86">
        <v>61.7</v>
      </c>
      <c r="Q146" s="86">
        <v>0</v>
      </c>
      <c r="R146" s="5"/>
      <c r="S146" s="5"/>
      <c r="T146" s="5"/>
      <c r="U146" s="5"/>
      <c r="V146" s="14"/>
      <c r="W146" s="14"/>
    </row>
    <row r="147" spans="1:28" s="3" customFormat="1" ht="11.25" customHeight="1">
      <c r="A147" s="10" t="s">
        <v>88</v>
      </c>
      <c r="B147" s="85">
        <v>9658.2999999999975</v>
      </c>
      <c r="C147" s="86">
        <v>5659</v>
      </c>
      <c r="D147" s="86">
        <v>8.1999999999999993</v>
      </c>
      <c r="E147" s="86">
        <v>11.9</v>
      </c>
      <c r="F147" s="86">
        <v>1232</v>
      </c>
      <c r="G147" s="86"/>
      <c r="H147" s="86">
        <v>217.2</v>
      </c>
      <c r="I147" s="86">
        <v>0.2</v>
      </c>
      <c r="J147" s="86">
        <v>0.2</v>
      </c>
      <c r="K147" s="86">
        <v>770.5</v>
      </c>
      <c r="L147" s="86">
        <v>6.5</v>
      </c>
      <c r="M147" s="86"/>
      <c r="N147" s="86">
        <v>1723.9</v>
      </c>
      <c r="O147" s="86">
        <v>6.8</v>
      </c>
      <c r="P147" s="86">
        <v>21.9</v>
      </c>
      <c r="Q147" s="86">
        <v>0</v>
      </c>
      <c r="R147" s="5"/>
      <c r="S147" s="5"/>
      <c r="T147" s="5"/>
      <c r="U147" s="5"/>
      <c r="V147" s="14"/>
      <c r="W147" s="14"/>
    </row>
    <row r="148" spans="1:28" s="3" customFormat="1" ht="11.25" customHeight="1">
      <c r="A148" s="10" t="s">
        <v>87</v>
      </c>
      <c r="B148" s="85">
        <v>11306.210000000001</v>
      </c>
      <c r="C148" s="86">
        <v>7148.8</v>
      </c>
      <c r="D148" s="86">
        <v>7.2</v>
      </c>
      <c r="E148" s="86">
        <v>40.700000000000003</v>
      </c>
      <c r="F148" s="86">
        <v>1253.7</v>
      </c>
      <c r="G148" s="86"/>
      <c r="H148" s="86">
        <v>267.60000000000002</v>
      </c>
      <c r="I148" s="86">
        <v>0.1</v>
      </c>
      <c r="J148" s="86">
        <v>0.56999999999999995</v>
      </c>
      <c r="K148" s="86">
        <v>707.1</v>
      </c>
      <c r="L148" s="86">
        <v>6.3</v>
      </c>
      <c r="M148" s="86">
        <v>1.2</v>
      </c>
      <c r="N148" s="86">
        <v>1832</v>
      </c>
      <c r="O148" s="86">
        <v>26.34</v>
      </c>
      <c r="P148" s="86">
        <v>14.6</v>
      </c>
      <c r="Q148" s="86">
        <v>0</v>
      </c>
      <c r="R148" s="5"/>
      <c r="S148" s="5"/>
      <c r="T148" s="5"/>
      <c r="U148" s="5"/>
      <c r="V148" s="14"/>
      <c r="W148" s="14"/>
    </row>
    <row r="149" spans="1:28" s="3" customFormat="1" ht="11.25" customHeight="1">
      <c r="A149" s="10" t="s">
        <v>86</v>
      </c>
      <c r="B149" s="85">
        <v>9445.0149999999994</v>
      </c>
      <c r="C149" s="86">
        <v>6416.04</v>
      </c>
      <c r="D149" s="86">
        <v>4.8</v>
      </c>
      <c r="E149" s="86">
        <v>25</v>
      </c>
      <c r="F149" s="86">
        <v>699.875</v>
      </c>
      <c r="G149" s="86"/>
      <c r="H149" s="86">
        <v>235.2</v>
      </c>
      <c r="I149" s="86"/>
      <c r="J149" s="86">
        <v>1.2</v>
      </c>
      <c r="K149" s="86">
        <v>583.70000000000005</v>
      </c>
      <c r="L149" s="86">
        <v>18.2</v>
      </c>
      <c r="M149" s="86">
        <v>0.4</v>
      </c>
      <c r="N149" s="86">
        <v>1435.1</v>
      </c>
      <c r="O149" s="86">
        <v>7.2</v>
      </c>
      <c r="P149" s="86">
        <v>18.3</v>
      </c>
      <c r="Q149" s="86">
        <v>0</v>
      </c>
      <c r="R149" s="5"/>
      <c r="S149" s="5"/>
      <c r="T149" s="5"/>
      <c r="U149" s="5"/>
      <c r="V149" s="14"/>
      <c r="W149" s="14"/>
    </row>
    <row r="150" spans="1:28" s="3" customFormat="1" ht="11.25" customHeight="1">
      <c r="A150" s="10" t="s">
        <v>85</v>
      </c>
      <c r="B150" s="85">
        <v>15913.6</v>
      </c>
      <c r="C150" s="86">
        <v>10774.607</v>
      </c>
      <c r="D150" s="86">
        <v>5.8</v>
      </c>
      <c r="E150" s="86">
        <v>69.7</v>
      </c>
      <c r="F150" s="86">
        <v>1068.2</v>
      </c>
      <c r="G150" s="86"/>
      <c r="H150" s="86">
        <v>666.4</v>
      </c>
      <c r="I150" s="86"/>
      <c r="J150" s="86">
        <v>1.5</v>
      </c>
      <c r="K150" s="86">
        <v>791.49300000000005</v>
      </c>
      <c r="L150" s="86">
        <v>45.8</v>
      </c>
      <c r="M150" s="86">
        <v>2.2999999999999998</v>
      </c>
      <c r="N150" s="86">
        <v>2388.6999999999998</v>
      </c>
      <c r="O150" s="86">
        <v>52.7</v>
      </c>
      <c r="P150" s="86">
        <v>46.4</v>
      </c>
      <c r="Q150" s="86">
        <v>0</v>
      </c>
      <c r="R150" s="5"/>
      <c r="S150" s="5"/>
      <c r="T150" s="5"/>
      <c r="U150" s="5"/>
      <c r="V150" s="14"/>
      <c r="W150" s="14"/>
    </row>
    <row r="151" spans="1:28" s="3" customFormat="1" ht="11.25" customHeight="1">
      <c r="A151" s="10" t="s">
        <v>84</v>
      </c>
      <c r="B151" s="85">
        <v>14800.230000000003</v>
      </c>
      <c r="C151" s="86">
        <v>10663.93</v>
      </c>
      <c r="D151" s="86">
        <v>1.3</v>
      </c>
      <c r="E151" s="86">
        <v>27.1</v>
      </c>
      <c r="F151" s="86">
        <v>616.29999999999995</v>
      </c>
      <c r="G151" s="86"/>
      <c r="H151" s="86">
        <v>583.5</v>
      </c>
      <c r="I151" s="86">
        <v>0.03</v>
      </c>
      <c r="J151" s="86">
        <v>0.6</v>
      </c>
      <c r="K151" s="86">
        <v>1292.3699999999999</v>
      </c>
      <c r="L151" s="86">
        <v>42.7</v>
      </c>
      <c r="M151" s="86">
        <v>0.7</v>
      </c>
      <c r="N151" s="86">
        <v>1509.2</v>
      </c>
      <c r="O151" s="86">
        <v>17.8</v>
      </c>
      <c r="P151" s="86">
        <v>44.7</v>
      </c>
      <c r="Q151" s="86">
        <v>0</v>
      </c>
      <c r="R151" s="5"/>
      <c r="S151" s="5"/>
      <c r="T151" s="5"/>
      <c r="U151" s="5"/>
      <c r="V151" s="14"/>
      <c r="W151" s="14"/>
    </row>
    <row r="152" spans="1:28" s="3" customFormat="1" ht="12" customHeight="1">
      <c r="A152" s="10" t="s">
        <v>83</v>
      </c>
      <c r="B152" s="76">
        <v>12442.999999999998</v>
      </c>
      <c r="C152" s="9">
        <v>7517.6</v>
      </c>
      <c r="D152" s="9">
        <v>5.7</v>
      </c>
      <c r="E152" s="9">
        <v>65</v>
      </c>
      <c r="F152" s="9">
        <v>1332.8</v>
      </c>
      <c r="G152" s="9"/>
      <c r="H152" s="9">
        <v>631.1</v>
      </c>
      <c r="I152" s="9">
        <v>0.3</v>
      </c>
      <c r="J152" s="9">
        <v>0.9</v>
      </c>
      <c r="K152" s="9">
        <v>767.6</v>
      </c>
      <c r="L152" s="9">
        <v>29</v>
      </c>
      <c r="M152" s="9">
        <v>1.8</v>
      </c>
      <c r="N152" s="9">
        <v>1927.4</v>
      </c>
      <c r="O152" s="9">
        <v>95.8</v>
      </c>
      <c r="P152" s="9">
        <v>68</v>
      </c>
      <c r="Q152" s="9">
        <v>0</v>
      </c>
    </row>
    <row r="153" spans="1:28" s="3" customFormat="1" ht="12" customHeight="1">
      <c r="A153" s="10" t="s">
        <v>82</v>
      </c>
      <c r="B153" s="76">
        <v>15302.559999999998</v>
      </c>
      <c r="C153" s="9">
        <v>8751</v>
      </c>
      <c r="D153" s="9">
        <v>31</v>
      </c>
      <c r="E153" s="9">
        <v>49.46</v>
      </c>
      <c r="F153" s="9">
        <v>1972</v>
      </c>
      <c r="G153" s="9"/>
      <c r="H153" s="9">
        <v>582.20000000000005</v>
      </c>
      <c r="I153" s="9"/>
      <c r="J153" s="9">
        <v>5.3</v>
      </c>
      <c r="K153" s="9">
        <v>805.8</v>
      </c>
      <c r="L153" s="9">
        <v>87.5</v>
      </c>
      <c r="M153" s="9">
        <v>5.3</v>
      </c>
      <c r="N153" s="9">
        <v>2754</v>
      </c>
      <c r="O153" s="9">
        <v>151</v>
      </c>
      <c r="P153" s="9">
        <v>108</v>
      </c>
      <c r="Q153" s="9">
        <v>0</v>
      </c>
    </row>
    <row r="154" spans="1:28" s="3" customFormat="1" ht="12" customHeight="1">
      <c r="A154" s="10" t="s">
        <v>81</v>
      </c>
      <c r="B154" s="76">
        <v>15959.352000000003</v>
      </c>
      <c r="C154" s="9">
        <v>9853.1720000000005</v>
      </c>
      <c r="D154" s="9">
        <v>84</v>
      </c>
      <c r="E154" s="9">
        <v>95</v>
      </c>
      <c r="F154" s="9">
        <v>1933</v>
      </c>
      <c r="G154" s="9"/>
      <c r="H154" s="9">
        <v>601.86</v>
      </c>
      <c r="I154" s="9"/>
      <c r="J154" s="9">
        <v>1.2</v>
      </c>
      <c r="K154" s="9">
        <v>884.67</v>
      </c>
      <c r="L154" s="9">
        <v>65</v>
      </c>
      <c r="M154" s="9">
        <v>5.6</v>
      </c>
      <c r="N154" s="9">
        <v>2233.85</v>
      </c>
      <c r="O154" s="9">
        <v>132</v>
      </c>
      <c r="P154" s="9">
        <v>70</v>
      </c>
      <c r="Q154" s="9">
        <v>0</v>
      </c>
    </row>
    <row r="155" spans="1:28" s="3" customFormat="1" ht="12" customHeight="1">
      <c r="A155" s="10" t="s">
        <v>80</v>
      </c>
      <c r="B155" s="76">
        <v>15291.66</v>
      </c>
      <c r="C155" s="9">
        <v>8654.68</v>
      </c>
      <c r="D155" s="9">
        <v>62</v>
      </c>
      <c r="E155" s="9">
        <v>157.19</v>
      </c>
      <c r="F155" s="9">
        <v>2333.16</v>
      </c>
      <c r="G155" s="9"/>
      <c r="H155" s="9">
        <v>525.4</v>
      </c>
      <c r="I155" s="9"/>
      <c r="J155" s="9">
        <v>2</v>
      </c>
      <c r="K155" s="9">
        <v>785.32</v>
      </c>
      <c r="L155" s="9">
        <v>126.28</v>
      </c>
      <c r="M155" s="9">
        <v>7.3</v>
      </c>
      <c r="N155" s="9">
        <v>2138.33</v>
      </c>
      <c r="O155" s="9">
        <v>300</v>
      </c>
      <c r="P155" s="9">
        <v>200</v>
      </c>
      <c r="Q155" s="9">
        <v>0</v>
      </c>
      <c r="AB155" s="3" t="s">
        <v>38</v>
      </c>
    </row>
    <row r="156" spans="1:28" s="3" customFormat="1" ht="12" customHeight="1">
      <c r="A156" s="10" t="s">
        <v>79</v>
      </c>
      <c r="B156" s="76">
        <v>12301.442000000001</v>
      </c>
      <c r="C156" s="9">
        <v>6833.3190000000004</v>
      </c>
      <c r="D156" s="9">
        <v>17.600000000000001</v>
      </c>
      <c r="E156" s="9">
        <v>298.98</v>
      </c>
      <c r="F156" s="9">
        <v>1740.28</v>
      </c>
      <c r="G156" s="9"/>
      <c r="H156" s="9">
        <v>465.13299999999998</v>
      </c>
      <c r="I156" s="9">
        <v>1.7</v>
      </c>
      <c r="J156" s="9">
        <v>0.9</v>
      </c>
      <c r="K156" s="9">
        <v>740.83</v>
      </c>
      <c r="L156" s="9">
        <v>105.4</v>
      </c>
      <c r="M156" s="9">
        <v>5.5</v>
      </c>
      <c r="N156" s="9">
        <v>1651.3</v>
      </c>
      <c r="O156" s="9">
        <v>280.5</v>
      </c>
      <c r="P156" s="9">
        <v>160</v>
      </c>
      <c r="Q156" s="9">
        <v>0</v>
      </c>
      <c r="R156" s="53"/>
      <c r="S156" s="53"/>
      <c r="T156" s="53"/>
      <c r="U156" s="53"/>
      <c r="V156" s="53"/>
    </row>
    <row r="157" spans="1:28" s="3" customFormat="1" ht="12" customHeight="1">
      <c r="A157" s="10" t="s">
        <v>78</v>
      </c>
      <c r="B157" s="76">
        <v>14562.954999999998</v>
      </c>
      <c r="C157" s="9">
        <v>9033.01</v>
      </c>
      <c r="D157" s="9">
        <v>12</v>
      </c>
      <c r="E157" s="9">
        <v>125.39</v>
      </c>
      <c r="F157" s="9">
        <v>2087.88</v>
      </c>
      <c r="G157" s="9"/>
      <c r="H157" s="9">
        <v>655.17999999999995</v>
      </c>
      <c r="I157" s="9">
        <v>1.33</v>
      </c>
      <c r="J157" s="9">
        <v>2.1</v>
      </c>
      <c r="K157" s="9">
        <v>268.19499999999999</v>
      </c>
      <c r="L157" s="9">
        <v>109.25</v>
      </c>
      <c r="M157" s="9">
        <v>1</v>
      </c>
      <c r="N157" s="9">
        <v>1897.97</v>
      </c>
      <c r="O157" s="9">
        <v>282.35000000000002</v>
      </c>
      <c r="P157" s="9">
        <v>87.3</v>
      </c>
      <c r="Q157" s="9">
        <v>0</v>
      </c>
      <c r="R157" s="53"/>
      <c r="S157" s="53"/>
      <c r="T157" s="53"/>
      <c r="U157" s="53"/>
      <c r="V157" s="53"/>
    </row>
    <row r="158" spans="1:28" s="3" customFormat="1" ht="12" customHeight="1">
      <c r="A158" s="10" t="s">
        <v>77</v>
      </c>
      <c r="B158" s="76">
        <v>15925.025</v>
      </c>
      <c r="C158" s="9">
        <v>9817.8449999999993</v>
      </c>
      <c r="D158" s="9">
        <v>40</v>
      </c>
      <c r="E158" s="9">
        <v>16.2</v>
      </c>
      <c r="F158" s="9">
        <v>2338.23</v>
      </c>
      <c r="G158" s="9"/>
      <c r="H158" s="9">
        <v>803.36500000000001</v>
      </c>
      <c r="I158" s="9">
        <v>1.885</v>
      </c>
      <c r="J158" s="9">
        <v>6</v>
      </c>
      <c r="K158" s="9">
        <v>672.49</v>
      </c>
      <c r="L158" s="9">
        <v>139.44999999999999</v>
      </c>
      <c r="M158" s="9">
        <v>10</v>
      </c>
      <c r="N158" s="9">
        <v>1752.58</v>
      </c>
      <c r="O158" s="9">
        <v>74.23</v>
      </c>
      <c r="P158" s="9">
        <v>252.75</v>
      </c>
      <c r="Q158" s="9">
        <v>0</v>
      </c>
      <c r="R158" s="53"/>
      <c r="S158" s="53"/>
      <c r="T158" s="53"/>
      <c r="U158" s="53"/>
      <c r="V158" s="53"/>
    </row>
    <row r="159" spans="1:28" s="3" customFormat="1" ht="12" customHeight="1">
      <c r="A159" s="10" t="s">
        <v>76</v>
      </c>
      <c r="B159" s="76">
        <v>12593.395999999999</v>
      </c>
      <c r="C159" s="9">
        <v>7450.9759999999997</v>
      </c>
      <c r="D159" s="9">
        <v>33.6</v>
      </c>
      <c r="E159" s="9">
        <v>88.34</v>
      </c>
      <c r="F159" s="9">
        <v>1712.79</v>
      </c>
      <c r="G159" s="9">
        <v>8.9</v>
      </c>
      <c r="H159" s="9">
        <v>711.65</v>
      </c>
      <c r="I159" s="9">
        <v>0.9</v>
      </c>
      <c r="J159" s="9">
        <v>6</v>
      </c>
      <c r="K159" s="9">
        <v>234.56</v>
      </c>
      <c r="L159" s="9">
        <v>56.15</v>
      </c>
      <c r="M159" s="9">
        <v>7.68</v>
      </c>
      <c r="N159" s="9">
        <v>1847.24</v>
      </c>
      <c r="O159" s="9">
        <v>175.26</v>
      </c>
      <c r="P159" s="9">
        <v>259.35000000000002</v>
      </c>
      <c r="Q159" s="9">
        <v>0</v>
      </c>
      <c r="R159" s="53"/>
      <c r="S159" s="53"/>
      <c r="T159" s="53"/>
      <c r="U159" s="53"/>
      <c r="V159" s="53"/>
    </row>
    <row r="160" spans="1:28" s="3" customFormat="1" ht="12" customHeight="1">
      <c r="A160" s="10" t="s">
        <v>75</v>
      </c>
      <c r="B160" s="76">
        <v>14547.96</v>
      </c>
      <c r="C160" s="9">
        <v>9019.7000000000007</v>
      </c>
      <c r="D160" s="9">
        <v>39</v>
      </c>
      <c r="E160" s="9">
        <v>140.41999999999999</v>
      </c>
      <c r="F160" s="9">
        <v>1646.19</v>
      </c>
      <c r="G160" s="9">
        <v>4.4000000000000004</v>
      </c>
      <c r="H160" s="9">
        <v>889.23</v>
      </c>
      <c r="I160" s="9">
        <v>0.88</v>
      </c>
      <c r="J160" s="9">
        <v>1.56</v>
      </c>
      <c r="K160" s="9">
        <v>111.75</v>
      </c>
      <c r="L160" s="9">
        <v>191.66</v>
      </c>
      <c r="M160" s="9">
        <v>5.64</v>
      </c>
      <c r="N160" s="9">
        <v>1995.6</v>
      </c>
      <c r="O160" s="9">
        <v>203.87</v>
      </c>
      <c r="P160" s="9">
        <v>298.06</v>
      </c>
      <c r="Q160" s="9">
        <v>0</v>
      </c>
      <c r="R160" s="53"/>
      <c r="S160" s="53"/>
      <c r="T160" s="53"/>
      <c r="U160" s="53"/>
      <c r="V160" s="53"/>
    </row>
    <row r="161" spans="1:22" s="3" customFormat="1" ht="12" customHeight="1">
      <c r="A161" s="10" t="s">
        <v>74</v>
      </c>
      <c r="B161" s="76">
        <v>16354.090999999999</v>
      </c>
      <c r="C161" s="9">
        <v>7670.48</v>
      </c>
      <c r="D161" s="9">
        <v>24.7</v>
      </c>
      <c r="E161" s="9">
        <v>16.37</v>
      </c>
      <c r="F161" s="9">
        <v>3961.21</v>
      </c>
      <c r="G161" s="9">
        <v>10.359</v>
      </c>
      <c r="H161" s="9">
        <v>954.798</v>
      </c>
      <c r="I161" s="9">
        <v>2.214</v>
      </c>
      <c r="J161" s="9">
        <v>2.3199999999999998</v>
      </c>
      <c r="K161" s="9">
        <v>617.91999999999996</v>
      </c>
      <c r="L161" s="9">
        <v>182.48</v>
      </c>
      <c r="M161" s="9">
        <v>8.4700000000000006</v>
      </c>
      <c r="N161" s="9">
        <v>2653.62</v>
      </c>
      <c r="O161" s="9">
        <v>63.93</v>
      </c>
      <c r="P161" s="9">
        <v>185.22</v>
      </c>
      <c r="Q161" s="9">
        <v>0</v>
      </c>
      <c r="R161" s="53"/>
      <c r="S161" s="53"/>
      <c r="T161" s="53"/>
      <c r="U161" s="53"/>
      <c r="V161" s="53"/>
    </row>
    <row r="162" spans="1:22" s="3" customFormat="1" ht="11.25" customHeight="1">
      <c r="A162" s="10" t="s">
        <v>57</v>
      </c>
      <c r="B162" s="85">
        <v>8376.4519999999993</v>
      </c>
      <c r="C162" s="86">
        <v>5510.8069999999998</v>
      </c>
      <c r="D162" s="86">
        <v>43.2</v>
      </c>
      <c r="E162" s="86">
        <v>3.12</v>
      </c>
      <c r="F162" s="86">
        <v>1161.07</v>
      </c>
      <c r="G162" s="86">
        <v>4.84</v>
      </c>
      <c r="H162" s="86">
        <v>464.125</v>
      </c>
      <c r="I162" s="86">
        <v>4.92</v>
      </c>
      <c r="J162" s="86">
        <v>3.25</v>
      </c>
      <c r="K162" s="86">
        <v>250.97</v>
      </c>
      <c r="L162" s="86">
        <v>225.82</v>
      </c>
      <c r="M162" s="86">
        <v>17.329999999999998</v>
      </c>
      <c r="N162" s="86">
        <v>519.85</v>
      </c>
      <c r="O162" s="86">
        <v>46.91</v>
      </c>
      <c r="P162" s="86">
        <v>120.24</v>
      </c>
      <c r="Q162" s="86">
        <v>0</v>
      </c>
    </row>
    <row r="163" spans="1:22" s="3" customFormat="1" ht="11.25" customHeight="1">
      <c r="A163" s="10" t="s">
        <v>58</v>
      </c>
      <c r="B163" s="85">
        <v>9023.1389999999992</v>
      </c>
      <c r="C163" s="86">
        <v>5792.5540000000001</v>
      </c>
      <c r="D163" s="86">
        <v>25.3</v>
      </c>
      <c r="E163" s="86">
        <v>0.7</v>
      </c>
      <c r="F163" s="86">
        <v>296.69</v>
      </c>
      <c r="G163" s="86">
        <v>7.8650000000000002</v>
      </c>
      <c r="H163" s="86">
        <v>1477.86</v>
      </c>
      <c r="I163" s="86">
        <v>2.1</v>
      </c>
      <c r="J163" s="86">
        <v>5.96</v>
      </c>
      <c r="K163" s="86">
        <v>71.739999999999995</v>
      </c>
      <c r="L163" s="86">
        <v>156.22</v>
      </c>
      <c r="M163" s="86">
        <v>6.18</v>
      </c>
      <c r="N163" s="86">
        <v>993.98</v>
      </c>
      <c r="O163" s="86">
        <v>53.17</v>
      </c>
      <c r="P163" s="86">
        <v>132.82</v>
      </c>
      <c r="Q163" s="86">
        <v>0</v>
      </c>
    </row>
    <row r="164" spans="1:22" s="3" customFormat="1" ht="11.25" customHeight="1">
      <c r="A164" s="10" t="s">
        <v>59</v>
      </c>
      <c r="B164" s="85">
        <v>15875.652999999995</v>
      </c>
      <c r="C164" s="86">
        <v>9233.5139999999992</v>
      </c>
      <c r="D164" s="86">
        <v>35.200000000000003</v>
      </c>
      <c r="E164" s="86">
        <v>317.97000000000003</v>
      </c>
      <c r="F164" s="86">
        <v>1788.74</v>
      </c>
      <c r="G164" s="86">
        <v>11.766</v>
      </c>
      <c r="H164" s="86">
        <v>1129.7570000000001</v>
      </c>
      <c r="I164" s="86">
        <v>4.8</v>
      </c>
      <c r="J164" s="86">
        <v>8.07</v>
      </c>
      <c r="K164" s="86">
        <v>208.57599999999999</v>
      </c>
      <c r="L164" s="86">
        <v>241.2</v>
      </c>
      <c r="M164" s="86">
        <v>14.55</v>
      </c>
      <c r="N164" s="86">
        <v>1826.5</v>
      </c>
      <c r="O164" s="86">
        <v>807.3</v>
      </c>
      <c r="P164" s="86">
        <v>247.71</v>
      </c>
      <c r="Q164" s="86">
        <v>0</v>
      </c>
    </row>
    <row r="165" spans="1:22" s="3" customFormat="1" ht="11.25" customHeight="1">
      <c r="A165" s="10" t="s">
        <v>60</v>
      </c>
      <c r="B165" s="85">
        <v>14500.519000000002</v>
      </c>
      <c r="C165" s="86">
        <v>8537.6260000000002</v>
      </c>
      <c r="D165" s="86">
        <v>46.2</v>
      </c>
      <c r="E165" s="86">
        <v>233.86</v>
      </c>
      <c r="F165" s="86">
        <v>1429.06</v>
      </c>
      <c r="G165" s="86">
        <v>1.1000000000000001</v>
      </c>
      <c r="H165" s="86">
        <v>1081.6130000000001</v>
      </c>
      <c r="I165" s="86">
        <v>1</v>
      </c>
      <c r="J165" s="86">
        <v>8</v>
      </c>
      <c r="K165" s="86">
        <v>499.93</v>
      </c>
      <c r="L165" s="86">
        <v>248.28</v>
      </c>
      <c r="M165" s="86">
        <v>13.59</v>
      </c>
      <c r="N165" s="86">
        <v>1533.87</v>
      </c>
      <c r="O165" s="86">
        <v>683.45</v>
      </c>
      <c r="P165" s="86">
        <v>182.94</v>
      </c>
      <c r="Q165" s="86">
        <v>0</v>
      </c>
    </row>
    <row r="166" spans="1:22" s="3" customFormat="1" ht="11.25" customHeight="1">
      <c r="A166" s="10" t="s">
        <v>61</v>
      </c>
      <c r="B166" s="85">
        <v>8024.9960000000001</v>
      </c>
      <c r="C166" s="86">
        <v>3664.848</v>
      </c>
      <c r="D166" s="86">
        <v>16.96</v>
      </c>
      <c r="E166" s="86">
        <v>33.340000000000003</v>
      </c>
      <c r="F166" s="86">
        <v>1378.46</v>
      </c>
      <c r="G166" s="86">
        <v>1</v>
      </c>
      <c r="H166" s="86">
        <v>586.95799999999997</v>
      </c>
      <c r="I166" s="86">
        <v>1</v>
      </c>
      <c r="J166" s="86">
        <v>6.63</v>
      </c>
      <c r="K166" s="86">
        <v>504.6</v>
      </c>
      <c r="L166" s="86">
        <v>139.75</v>
      </c>
      <c r="M166" s="86">
        <v>7.74</v>
      </c>
      <c r="N166" s="86">
        <v>1369.1</v>
      </c>
      <c r="O166" s="86">
        <v>236.9</v>
      </c>
      <c r="P166" s="86">
        <v>77.709999999999994</v>
      </c>
      <c r="Q166" s="86">
        <v>0</v>
      </c>
    </row>
    <row r="167" spans="1:22" s="3" customFormat="1" ht="11.25" customHeight="1">
      <c r="A167" s="10" t="s">
        <v>62</v>
      </c>
      <c r="B167" s="85">
        <v>9188.3390000000018</v>
      </c>
      <c r="C167" s="86">
        <v>5617.2110000000002</v>
      </c>
      <c r="D167" s="86">
        <v>0.56000000000000005</v>
      </c>
      <c r="E167" s="86">
        <v>21.09</v>
      </c>
      <c r="F167" s="86">
        <v>1028.52</v>
      </c>
      <c r="G167" s="86"/>
      <c r="H167" s="86">
        <v>830.34799999999996</v>
      </c>
      <c r="I167" s="86"/>
      <c r="J167" s="86">
        <v>0.56000000000000005</v>
      </c>
      <c r="K167" s="86">
        <v>302.12</v>
      </c>
      <c r="L167" s="86">
        <v>28.4</v>
      </c>
      <c r="M167" s="86">
        <v>10.94</v>
      </c>
      <c r="N167" s="86">
        <v>1332.64</v>
      </c>
      <c r="O167" s="86">
        <v>12.7</v>
      </c>
      <c r="P167" s="86">
        <v>3.25</v>
      </c>
      <c r="Q167" s="86">
        <v>0</v>
      </c>
    </row>
    <row r="168" spans="1:22" s="3" customFormat="1" ht="11.25" customHeight="1">
      <c r="A168" s="10" t="s">
        <v>38</v>
      </c>
      <c r="B168" s="85">
        <v>13930.078</v>
      </c>
      <c r="C168" s="86">
        <v>6468.1580000000004</v>
      </c>
      <c r="D168" s="86">
        <v>14.18</v>
      </c>
      <c r="E168" s="86">
        <v>70.650000000000006</v>
      </c>
      <c r="F168" s="86">
        <v>3027.43</v>
      </c>
      <c r="G168" s="86"/>
      <c r="H168" s="86">
        <v>830.20500000000004</v>
      </c>
      <c r="I168" s="86"/>
      <c r="J168" s="86">
        <v>4.7300000000000004</v>
      </c>
      <c r="K168" s="86">
        <v>794.66499999999996</v>
      </c>
      <c r="L168" s="86">
        <v>17.88</v>
      </c>
      <c r="M168" s="86">
        <v>16.66</v>
      </c>
      <c r="N168" s="86">
        <v>2519.0100000000002</v>
      </c>
      <c r="O168" s="86">
        <v>113.08</v>
      </c>
      <c r="P168" s="86">
        <v>53.43</v>
      </c>
      <c r="Q168" s="86">
        <v>0</v>
      </c>
    </row>
    <row r="169" spans="1:22" s="3" customFormat="1" ht="11.25" customHeight="1">
      <c r="A169" s="10" t="s">
        <v>39</v>
      </c>
      <c r="B169" s="85">
        <v>11314.951999999999</v>
      </c>
      <c r="C169" s="86">
        <v>4958.8190000000004</v>
      </c>
      <c r="D169" s="86">
        <v>55.27</v>
      </c>
      <c r="E169" s="86">
        <v>150.01</v>
      </c>
      <c r="F169" s="86">
        <v>2258.52</v>
      </c>
      <c r="G169" s="86"/>
      <c r="H169" s="86">
        <v>707.05100000000004</v>
      </c>
      <c r="I169" s="86"/>
      <c r="J169" s="86">
        <v>6.98</v>
      </c>
      <c r="K169" s="86">
        <v>547.36199999999997</v>
      </c>
      <c r="L169" s="86">
        <v>131.11000000000001</v>
      </c>
      <c r="M169" s="86">
        <v>38.130000000000003</v>
      </c>
      <c r="N169" s="86">
        <v>1872.21</v>
      </c>
      <c r="O169" s="86">
        <v>439.42</v>
      </c>
      <c r="P169" s="86">
        <v>150.07</v>
      </c>
      <c r="Q169" s="86">
        <v>0</v>
      </c>
    </row>
    <row r="170" spans="1:22" s="3" customFormat="1" ht="12" customHeight="1">
      <c r="A170" s="10" t="s">
        <v>40</v>
      </c>
      <c r="B170" s="76">
        <v>18395.106</v>
      </c>
      <c r="C170" s="9">
        <v>7548.3379999999997</v>
      </c>
      <c r="D170" s="9">
        <v>37.311999999999998</v>
      </c>
      <c r="E170" s="9">
        <v>109.282</v>
      </c>
      <c r="F170" s="9">
        <v>4882.7950000000001</v>
      </c>
      <c r="G170" s="9"/>
      <c r="H170" s="9">
        <v>1121.848</v>
      </c>
      <c r="I170" s="9"/>
      <c r="J170" s="9">
        <v>6.7880000000000003</v>
      </c>
      <c r="K170" s="9">
        <v>971.43299999999999</v>
      </c>
      <c r="L170" s="9">
        <v>89.180999999999997</v>
      </c>
      <c r="M170" s="9">
        <v>56.16</v>
      </c>
      <c r="N170" s="9">
        <v>2911.3270000000002</v>
      </c>
      <c r="O170" s="9">
        <v>545.02200000000005</v>
      </c>
      <c r="P170" s="9">
        <v>115.62</v>
      </c>
      <c r="Q170" s="9">
        <v>0</v>
      </c>
    </row>
    <row r="171" spans="1:22" s="3" customFormat="1" ht="12" customHeight="1">
      <c r="A171" s="10" t="s">
        <v>41</v>
      </c>
      <c r="B171" s="76">
        <v>18518.045000000002</v>
      </c>
      <c r="C171" s="9">
        <v>7611.2269999999999</v>
      </c>
      <c r="D171" s="9">
        <v>38.229999999999997</v>
      </c>
      <c r="E171" s="9">
        <v>192.86600000000001</v>
      </c>
      <c r="F171" s="9">
        <v>4195.4639999999999</v>
      </c>
      <c r="G171" s="9"/>
      <c r="H171" s="9">
        <v>1110.3610000000001</v>
      </c>
      <c r="I171" s="9"/>
      <c r="J171" s="9">
        <v>3.613</v>
      </c>
      <c r="K171" s="9">
        <v>641.57100000000003</v>
      </c>
      <c r="L171" s="9">
        <v>123.566</v>
      </c>
      <c r="M171" s="9">
        <v>72.272999999999996</v>
      </c>
      <c r="N171" s="9">
        <v>3266.1410000000001</v>
      </c>
      <c r="O171" s="9">
        <v>1115.1569999999999</v>
      </c>
      <c r="P171" s="9">
        <v>147.57599999999999</v>
      </c>
      <c r="Q171" s="9">
        <v>0</v>
      </c>
    </row>
    <row r="172" spans="1:22" s="3" customFormat="1" ht="12" customHeight="1">
      <c r="A172" s="10" t="s">
        <v>42</v>
      </c>
      <c r="B172" s="76">
        <v>19459.727000000003</v>
      </c>
      <c r="C172" s="9">
        <v>9017.58</v>
      </c>
      <c r="D172" s="9">
        <v>10.391999999999999</v>
      </c>
      <c r="E172" s="9">
        <v>281.98899999999998</v>
      </c>
      <c r="F172" s="9">
        <v>3271.4879999999998</v>
      </c>
      <c r="G172" s="9">
        <v>6.86</v>
      </c>
      <c r="H172" s="9">
        <v>1821.42</v>
      </c>
      <c r="I172" s="9"/>
      <c r="J172" s="9">
        <v>4.58</v>
      </c>
      <c r="K172" s="9">
        <v>871.28</v>
      </c>
      <c r="L172" s="9">
        <v>78.102999999999994</v>
      </c>
      <c r="M172" s="9">
        <v>23.69</v>
      </c>
      <c r="N172" s="9">
        <v>3304.6930000000002</v>
      </c>
      <c r="O172" s="9">
        <v>709.34</v>
      </c>
      <c r="P172" s="9">
        <v>58.311999999999998</v>
      </c>
      <c r="Q172" s="9">
        <v>0</v>
      </c>
    </row>
    <row r="173" spans="1:22" s="3" customFormat="1" ht="12" customHeight="1">
      <c r="A173" s="10" t="s">
        <v>44</v>
      </c>
      <c r="B173" s="76">
        <v>19776.941999999999</v>
      </c>
      <c r="C173" s="9">
        <v>7810.0379999999996</v>
      </c>
      <c r="D173" s="9">
        <v>31.577999999999999</v>
      </c>
      <c r="E173" s="9">
        <v>337.27100000000002</v>
      </c>
      <c r="F173" s="9">
        <v>4070.0309999999999</v>
      </c>
      <c r="G173" s="9">
        <v>3.2</v>
      </c>
      <c r="H173" s="9">
        <v>1303.94</v>
      </c>
      <c r="I173" s="9"/>
      <c r="J173" s="9">
        <v>6.4119999999999999</v>
      </c>
      <c r="K173" s="9">
        <v>380.97</v>
      </c>
      <c r="L173" s="9">
        <v>129.70099999999999</v>
      </c>
      <c r="M173" s="9">
        <v>37.15</v>
      </c>
      <c r="N173" s="9">
        <v>4186.8760000000002</v>
      </c>
      <c r="O173" s="9">
        <v>1380.73</v>
      </c>
      <c r="P173" s="9">
        <v>99.045000000000002</v>
      </c>
      <c r="Q173" s="9">
        <v>0</v>
      </c>
    </row>
    <row r="174" spans="1:22" s="3" customFormat="1" ht="12" customHeight="1">
      <c r="A174" s="10" t="s">
        <v>45</v>
      </c>
      <c r="B174" s="76">
        <v>17644.276999999998</v>
      </c>
      <c r="C174" s="9">
        <v>10480.585999999999</v>
      </c>
      <c r="D174" s="9">
        <v>20.605</v>
      </c>
      <c r="E174" s="9">
        <v>62.633000000000003</v>
      </c>
      <c r="F174" s="9">
        <v>1602.5050000000001</v>
      </c>
      <c r="G174" s="9">
        <v>4.3959999999999999</v>
      </c>
      <c r="H174" s="9">
        <v>1420.068</v>
      </c>
      <c r="I174" s="9"/>
      <c r="J174" s="9">
        <v>6.032</v>
      </c>
      <c r="K174" s="9">
        <v>753.14</v>
      </c>
      <c r="L174" s="9">
        <v>89.512</v>
      </c>
      <c r="M174" s="9">
        <v>17.440000000000001</v>
      </c>
      <c r="N174" s="9">
        <v>2658.12</v>
      </c>
      <c r="O174" s="9">
        <v>468.40100000000001</v>
      </c>
      <c r="P174" s="9">
        <v>60.838999999999999</v>
      </c>
      <c r="Q174" s="9">
        <v>0</v>
      </c>
      <c r="R174" s="53"/>
      <c r="S174" s="53"/>
      <c r="T174" s="53"/>
      <c r="U174" s="53"/>
      <c r="V174" s="53"/>
    </row>
    <row r="175" spans="1:22" s="3" customFormat="1" ht="12" customHeight="1">
      <c r="A175" s="10" t="s">
        <v>46</v>
      </c>
      <c r="B175" s="76">
        <v>22150.286999999997</v>
      </c>
      <c r="C175" s="9">
        <v>9687.5849999999991</v>
      </c>
      <c r="D175" s="9">
        <v>23.5</v>
      </c>
      <c r="E175" s="9">
        <v>153.14699999999999</v>
      </c>
      <c r="F175" s="9">
        <v>3750.038</v>
      </c>
      <c r="G175" s="9">
        <v>3.14</v>
      </c>
      <c r="H175" s="9">
        <v>1878.98</v>
      </c>
      <c r="I175" s="9">
        <v>3.1120000000000001</v>
      </c>
      <c r="J175" s="9">
        <v>9.6739999999999995</v>
      </c>
      <c r="K175" s="9">
        <v>725.48800000000006</v>
      </c>
      <c r="L175" s="9">
        <v>95.629000000000005</v>
      </c>
      <c r="M175" s="9">
        <v>43.02</v>
      </c>
      <c r="N175" s="9">
        <v>5030.5439999999999</v>
      </c>
      <c r="O175" s="9">
        <v>694.13499999999999</v>
      </c>
      <c r="P175" s="9">
        <v>52.295000000000002</v>
      </c>
      <c r="Q175" s="9">
        <v>0</v>
      </c>
      <c r="R175" s="53"/>
      <c r="S175" s="53"/>
      <c r="T175" s="53"/>
      <c r="U175" s="53"/>
      <c r="V175" s="53"/>
    </row>
    <row r="176" spans="1:22" s="3" customFormat="1" ht="12" customHeight="1">
      <c r="A176" s="10" t="s">
        <v>47</v>
      </c>
      <c r="B176" s="76">
        <v>12555.859999999997</v>
      </c>
      <c r="C176" s="9">
        <v>6132.0320000000002</v>
      </c>
      <c r="D176" s="9">
        <v>18.091999999999999</v>
      </c>
      <c r="E176" s="9">
        <v>101.047</v>
      </c>
      <c r="F176" s="9">
        <v>1567.0650000000001</v>
      </c>
      <c r="G176" s="9">
        <v>7.36</v>
      </c>
      <c r="H176" s="9">
        <v>1942.1990000000001</v>
      </c>
      <c r="I176" s="9">
        <v>1.84</v>
      </c>
      <c r="J176" s="9">
        <v>6.84</v>
      </c>
      <c r="K176" s="9">
        <v>436.22</v>
      </c>
      <c r="L176" s="9">
        <v>69.972999999999999</v>
      </c>
      <c r="M176" s="9">
        <v>14.25</v>
      </c>
      <c r="N176" s="9">
        <v>1954.134</v>
      </c>
      <c r="O176" s="9">
        <v>253.363</v>
      </c>
      <c r="P176" s="9">
        <v>51.445</v>
      </c>
      <c r="Q176" s="9">
        <v>0</v>
      </c>
      <c r="R176" s="53"/>
      <c r="S176" s="53"/>
      <c r="T176" s="53"/>
      <c r="U176" s="53"/>
      <c r="V176" s="53"/>
    </row>
    <row r="177" spans="1:22" s="3" customFormat="1" ht="12" customHeight="1">
      <c r="A177" s="10" t="s">
        <v>48</v>
      </c>
      <c r="B177" s="76">
        <v>15853.154</v>
      </c>
      <c r="C177" s="9">
        <v>7955.0640000000003</v>
      </c>
      <c r="D177" s="9">
        <v>25.777999999999999</v>
      </c>
      <c r="E177" s="9">
        <v>67.796999999999997</v>
      </c>
      <c r="F177" s="9">
        <v>1581.58</v>
      </c>
      <c r="G177" s="9">
        <v>8.6999999999999993</v>
      </c>
      <c r="H177" s="9">
        <v>2210.91</v>
      </c>
      <c r="I177" s="9">
        <v>1.75</v>
      </c>
      <c r="J177" s="9">
        <v>4.9249999999999998</v>
      </c>
      <c r="K177" s="9">
        <v>563.16999999999996</v>
      </c>
      <c r="L177" s="9">
        <v>52.393000000000001</v>
      </c>
      <c r="M177" s="9">
        <v>22.585000000000001</v>
      </c>
      <c r="N177" s="9">
        <v>2781.78</v>
      </c>
      <c r="O177" s="9">
        <v>474.56200000000001</v>
      </c>
      <c r="P177" s="9">
        <v>102.16</v>
      </c>
      <c r="Q177" s="9">
        <v>0</v>
      </c>
      <c r="R177" s="53"/>
      <c r="S177" s="53"/>
      <c r="T177" s="53"/>
      <c r="U177" s="53"/>
      <c r="V177" s="53"/>
    </row>
    <row r="178" spans="1:22" s="3" customFormat="1" ht="12" customHeight="1">
      <c r="A178" s="10" t="s">
        <v>49</v>
      </c>
      <c r="B178" s="76">
        <v>18510.28</v>
      </c>
      <c r="C178" s="9">
        <v>9265.4279999999999</v>
      </c>
      <c r="D178" s="9">
        <v>19.702999999999999</v>
      </c>
      <c r="E178" s="9">
        <v>107.81100000000001</v>
      </c>
      <c r="F178" s="9">
        <v>2280.46</v>
      </c>
      <c r="G178" s="9">
        <v>14.1</v>
      </c>
      <c r="H178" s="9">
        <v>2217.63</v>
      </c>
      <c r="I178" s="9">
        <v>8.93</v>
      </c>
      <c r="J178" s="9">
        <v>4.1520000000000001</v>
      </c>
      <c r="K178" s="9">
        <v>459.37</v>
      </c>
      <c r="L178" s="9">
        <v>78.665000000000006</v>
      </c>
      <c r="M178" s="9">
        <v>39.524999999999999</v>
      </c>
      <c r="N178" s="9">
        <v>3494.8119999999999</v>
      </c>
      <c r="O178" s="9">
        <v>433.05799999999999</v>
      </c>
      <c r="P178" s="9">
        <v>86.635999999999996</v>
      </c>
      <c r="Q178" s="9">
        <v>0</v>
      </c>
      <c r="R178" s="53"/>
      <c r="S178" s="53"/>
      <c r="T178" s="53"/>
      <c r="U178" s="53"/>
      <c r="V178" s="53"/>
    </row>
    <row r="179" spans="1:22" s="3" customFormat="1" ht="12" customHeight="1">
      <c r="A179" s="10" t="s">
        <v>51</v>
      </c>
      <c r="B179" s="76">
        <v>27886.448999999997</v>
      </c>
      <c r="C179" s="9">
        <v>11155.96</v>
      </c>
      <c r="D179" s="9">
        <v>47.100999999999999</v>
      </c>
      <c r="E179" s="9">
        <v>745.10199999999998</v>
      </c>
      <c r="F179" s="9">
        <v>5333.2129999999997</v>
      </c>
      <c r="G179" s="9">
        <v>17.5</v>
      </c>
      <c r="H179" s="9">
        <v>2805.69</v>
      </c>
      <c r="I179" s="9">
        <v>13.05</v>
      </c>
      <c r="J179" s="9">
        <v>4.0229999999999997</v>
      </c>
      <c r="K179" s="9">
        <v>726.13</v>
      </c>
      <c r="L179" s="9">
        <v>105.42100000000001</v>
      </c>
      <c r="M179" s="9">
        <v>51.905999999999999</v>
      </c>
      <c r="N179" s="9">
        <v>5956.2120000000004</v>
      </c>
      <c r="O179" s="9">
        <v>805.85699999999997</v>
      </c>
      <c r="P179" s="9">
        <v>119.28400000000001</v>
      </c>
      <c r="Q179" s="9">
        <v>0</v>
      </c>
      <c r="R179" s="53"/>
      <c r="S179" s="53"/>
      <c r="T179" s="53"/>
      <c r="U179" s="53"/>
      <c r="V179" s="53"/>
    </row>
    <row r="180" spans="1:22" ht="30" customHeight="1">
      <c r="A180" s="879" t="s">
        <v>9</v>
      </c>
      <c r="B180" s="879"/>
      <c r="C180" s="879"/>
      <c r="D180" s="879"/>
      <c r="E180" s="879"/>
      <c r="F180" s="879"/>
      <c r="G180" s="879"/>
      <c r="H180" s="879"/>
      <c r="I180" s="879"/>
      <c r="J180" s="879"/>
      <c r="K180" s="879"/>
      <c r="L180" s="879"/>
      <c r="M180" s="879"/>
      <c r="N180" s="879"/>
      <c r="O180" s="879"/>
      <c r="P180" s="879"/>
      <c r="Q180" s="20"/>
    </row>
    <row r="181" spans="1:22" s="3" customFormat="1" ht="11.25" customHeight="1">
      <c r="A181" s="10" t="s">
        <v>112</v>
      </c>
      <c r="B181" s="850">
        <f>(B65/B123)*10000</f>
        <v>7394.9894910428129</v>
      </c>
      <c r="C181" s="851">
        <f t="shared" ref="C181:Q181" si="0">(C65/C123)*10000</f>
        <v>6633.0438700692248</v>
      </c>
      <c r="D181" s="851">
        <f t="shared" si="0"/>
        <v>12000</v>
      </c>
      <c r="E181" s="851">
        <f t="shared" si="0"/>
        <v>16150.712830957231</v>
      </c>
      <c r="F181" s="851">
        <f t="shared" si="0"/>
        <v>8449.4909945184027</v>
      </c>
      <c r="G181" s="851">
        <f t="shared" si="0"/>
        <v>10000</v>
      </c>
      <c r="H181" s="851">
        <f t="shared" si="0"/>
        <v>10036.429872495448</v>
      </c>
      <c r="I181" s="851">
        <f t="shared" si="0"/>
        <v>10000</v>
      </c>
      <c r="J181" s="851">
        <f t="shared" si="0"/>
        <v>10820.04555808656</v>
      </c>
      <c r="K181" s="851">
        <f t="shared" si="0"/>
        <v>11188.927797231949</v>
      </c>
      <c r="L181" s="851">
        <f t="shared" si="0"/>
        <v>6158.3117596297161</v>
      </c>
      <c r="M181" s="851">
        <f t="shared" si="0"/>
        <v>18518.518518518515</v>
      </c>
      <c r="N181" s="851">
        <f t="shared" si="0"/>
        <v>7292.0147009689272</v>
      </c>
      <c r="O181" s="851">
        <f t="shared" si="0"/>
        <v>7114.0389585828652</v>
      </c>
      <c r="P181" s="851">
        <f t="shared" si="0"/>
        <v>12865.497076023392</v>
      </c>
      <c r="Q181" s="851">
        <f t="shared" si="0"/>
        <v>9451.6129032258068</v>
      </c>
    </row>
    <row r="182" spans="1:22" s="3" customFormat="1" ht="11.25" customHeight="1">
      <c r="A182" s="10" t="s">
        <v>111</v>
      </c>
      <c r="B182" s="850">
        <f t="shared" ref="B182:Q237" si="1">(B66/B124)*10000</f>
        <v>7521.8541853709712</v>
      </c>
      <c r="C182" s="851">
        <f t="shared" si="1"/>
        <v>7691.2442396313363</v>
      </c>
      <c r="D182" s="851">
        <f t="shared" si="1"/>
        <v>13055.555555555557</v>
      </c>
      <c r="E182" s="851">
        <f t="shared" si="1"/>
        <v>7935.3680430879713</v>
      </c>
      <c r="F182" s="851">
        <f t="shared" si="1"/>
        <v>9107.7916834880907</v>
      </c>
      <c r="G182" s="851">
        <f t="shared" si="1"/>
        <v>10999.999999999998</v>
      </c>
      <c r="H182" s="851">
        <f t="shared" si="1"/>
        <v>7208.0745341614902</v>
      </c>
      <c r="I182" s="851">
        <f t="shared" si="1"/>
        <v>6944.4444444444443</v>
      </c>
      <c r="J182" s="851">
        <f t="shared" si="1"/>
        <v>10982.658959537572</v>
      </c>
      <c r="K182" s="851">
        <f t="shared" si="1"/>
        <v>14127.906976744187</v>
      </c>
      <c r="L182" s="851">
        <f t="shared" si="1"/>
        <v>8221.2389380530967</v>
      </c>
      <c r="M182" s="851">
        <f t="shared" si="1"/>
        <v>20000</v>
      </c>
      <c r="N182" s="851">
        <f t="shared" si="1"/>
        <v>5867.3469387755104</v>
      </c>
      <c r="O182" s="851">
        <f t="shared" si="1"/>
        <v>7109.756097560974</v>
      </c>
      <c r="P182" s="851">
        <f t="shared" si="1"/>
        <v>10222.222222222221</v>
      </c>
      <c r="Q182" s="851">
        <f t="shared" si="1"/>
        <v>11072.080291970802</v>
      </c>
    </row>
    <row r="183" spans="1:22" s="3" customFormat="1" ht="11.25" customHeight="1">
      <c r="A183" s="10" t="s">
        <v>110</v>
      </c>
      <c r="B183" s="850">
        <f t="shared" si="1"/>
        <v>7894.5410159122321</v>
      </c>
      <c r="C183" s="851">
        <f t="shared" si="1"/>
        <v>7832.4285714285716</v>
      </c>
      <c r="D183" s="851">
        <f t="shared" si="1"/>
        <v>23750</v>
      </c>
      <c r="E183" s="851">
        <f t="shared" si="1"/>
        <v>9480.5194805194787</v>
      </c>
      <c r="F183" s="851">
        <f t="shared" si="1"/>
        <v>7890</v>
      </c>
      <c r="G183" s="851">
        <f t="shared" si="1"/>
        <v>9523.8095238095248</v>
      </c>
      <c r="H183" s="851">
        <f t="shared" si="1"/>
        <v>9709.0909090909081</v>
      </c>
      <c r="I183" s="851">
        <f t="shared" si="1"/>
        <v>5934.0659340659349</v>
      </c>
      <c r="J183" s="851">
        <f t="shared" si="1"/>
        <v>10000</v>
      </c>
      <c r="K183" s="851">
        <f t="shared" si="1"/>
        <v>11986.328910333737</v>
      </c>
      <c r="L183" s="851">
        <f t="shared" si="1"/>
        <v>5631.2056737588655</v>
      </c>
      <c r="M183" s="851"/>
      <c r="N183" s="851">
        <f t="shared" si="1"/>
        <v>6701.0309278350514</v>
      </c>
      <c r="O183" s="851">
        <f t="shared" si="1"/>
        <v>6685.9344894026981</v>
      </c>
      <c r="P183" s="851">
        <f t="shared" si="1"/>
        <v>11111.111111111111</v>
      </c>
      <c r="Q183" s="851">
        <f t="shared" si="1"/>
        <v>12065.146579804559</v>
      </c>
    </row>
    <row r="184" spans="1:22" s="3" customFormat="1" ht="11.25" customHeight="1">
      <c r="A184" s="10" t="s">
        <v>109</v>
      </c>
      <c r="B184" s="850">
        <f t="shared" si="1"/>
        <v>6285.2967922270191</v>
      </c>
      <c r="C184" s="851">
        <f t="shared" si="1"/>
        <v>5575.364729291502</v>
      </c>
      <c r="D184" s="851"/>
      <c r="E184" s="851">
        <f t="shared" si="1"/>
        <v>12841.040462427743</v>
      </c>
      <c r="F184" s="851">
        <f t="shared" si="1"/>
        <v>8021.5439856373423</v>
      </c>
      <c r="G184" s="851">
        <f t="shared" si="1"/>
        <v>8695.652173913044</v>
      </c>
      <c r="H184" s="851">
        <f t="shared" si="1"/>
        <v>10366.013071895424</v>
      </c>
      <c r="I184" s="851">
        <f t="shared" si="1"/>
        <v>11270.27027027027</v>
      </c>
      <c r="J184" s="851">
        <f t="shared" si="1"/>
        <v>10025.706940874035</v>
      </c>
      <c r="K184" s="851">
        <f t="shared" si="1"/>
        <v>8609.375</v>
      </c>
      <c r="L184" s="851">
        <f t="shared" si="1"/>
        <v>7692.3076923076924</v>
      </c>
      <c r="M184" s="851">
        <f t="shared" si="1"/>
        <v>15294.117647058825</v>
      </c>
      <c r="N184" s="851">
        <f t="shared" si="1"/>
        <v>6512.3966942148763</v>
      </c>
      <c r="O184" s="851">
        <f t="shared" si="1"/>
        <v>12586.206896551725</v>
      </c>
      <c r="P184" s="851">
        <f t="shared" si="1"/>
        <v>17318.181818181816</v>
      </c>
      <c r="Q184" s="851">
        <f t="shared" si="1"/>
        <v>9252.4509803921574</v>
      </c>
    </row>
    <row r="185" spans="1:22" s="3" customFormat="1" ht="11.25" customHeight="1">
      <c r="A185" s="10" t="s">
        <v>108</v>
      </c>
      <c r="B185" s="850">
        <f t="shared" si="1"/>
        <v>6033.3546953954901</v>
      </c>
      <c r="C185" s="851">
        <f t="shared" si="1"/>
        <v>6216.6578808645227</v>
      </c>
      <c r="D185" s="851"/>
      <c r="E185" s="851">
        <f t="shared" si="1"/>
        <v>6186.4406779661022</v>
      </c>
      <c r="F185" s="851">
        <f t="shared" si="1"/>
        <v>5189.3491124260363</v>
      </c>
      <c r="G185" s="851">
        <f t="shared" si="1"/>
        <v>8823.5294117647045</v>
      </c>
      <c r="H185" s="851">
        <f t="shared" si="1"/>
        <v>6190.8856405846946</v>
      </c>
      <c r="I185" s="851">
        <f t="shared" si="1"/>
        <v>6686.0465116279074</v>
      </c>
      <c r="J185" s="851">
        <f t="shared" si="1"/>
        <v>9605.9113300492609</v>
      </c>
      <c r="K185" s="851">
        <f t="shared" si="1"/>
        <v>7290.8036454018229</v>
      </c>
      <c r="L185" s="851">
        <f t="shared" si="1"/>
        <v>7183.4625322997417</v>
      </c>
      <c r="M185" s="851">
        <f t="shared" si="1"/>
        <v>7937.5696767001118</v>
      </c>
      <c r="N185" s="851">
        <f t="shared" si="1"/>
        <v>5184.9056603773588</v>
      </c>
      <c r="O185" s="851">
        <f t="shared" si="1"/>
        <v>8477.7777777777774</v>
      </c>
      <c r="P185" s="851">
        <f t="shared" si="1"/>
        <v>5110.8764519535362</v>
      </c>
      <c r="Q185" s="851">
        <f t="shared" si="1"/>
        <v>7558.7828492392809</v>
      </c>
    </row>
    <row r="186" spans="1:22" s="3" customFormat="1" ht="11.25" customHeight="1">
      <c r="A186" s="10" t="s">
        <v>107</v>
      </c>
      <c r="B186" s="850">
        <f t="shared" si="1"/>
        <v>7090.4462000026451</v>
      </c>
      <c r="C186" s="851">
        <f t="shared" si="1"/>
        <v>6866.2790697674418</v>
      </c>
      <c r="D186" s="851"/>
      <c r="E186" s="851">
        <f t="shared" si="1"/>
        <v>7841.7266187050363</v>
      </c>
      <c r="F186" s="851">
        <f t="shared" si="1"/>
        <v>7034.4827586206893</v>
      </c>
      <c r="G186" s="851">
        <f t="shared" si="1"/>
        <v>10000</v>
      </c>
      <c r="H186" s="851">
        <f t="shared" si="1"/>
        <v>8777.7777777777774</v>
      </c>
      <c r="I186" s="851">
        <f t="shared" si="1"/>
        <v>6707.3170731707323</v>
      </c>
      <c r="J186" s="851">
        <f t="shared" si="1"/>
        <v>11702.127659574471</v>
      </c>
      <c r="K186" s="851">
        <f t="shared" si="1"/>
        <v>9616.6666666666661</v>
      </c>
      <c r="L186" s="851">
        <f t="shared" si="1"/>
        <v>6857.1428571428569</v>
      </c>
      <c r="M186" s="851">
        <f t="shared" si="1"/>
        <v>7401.9607843137255</v>
      </c>
      <c r="N186" s="851">
        <f t="shared" si="1"/>
        <v>6278.5388127853885</v>
      </c>
      <c r="O186" s="851">
        <f t="shared" si="1"/>
        <v>5915.1785714285725</v>
      </c>
      <c r="P186" s="851">
        <f t="shared" si="1"/>
        <v>7792.2077922077924</v>
      </c>
      <c r="Q186" s="851">
        <f t="shared" si="1"/>
        <v>9381.6489361702133</v>
      </c>
    </row>
    <row r="187" spans="1:22" s="3" customFormat="1" ht="11.25" customHeight="1">
      <c r="A187" s="10" t="s">
        <v>106</v>
      </c>
      <c r="B187" s="850">
        <f t="shared" si="1"/>
        <v>6150.0583430571751</v>
      </c>
      <c r="C187" s="851">
        <f t="shared" si="1"/>
        <v>6853.4883720930229</v>
      </c>
      <c r="D187" s="851">
        <f t="shared" si="1"/>
        <v>13529.411764705881</v>
      </c>
      <c r="E187" s="851">
        <f t="shared" si="1"/>
        <v>6655.8441558441546</v>
      </c>
      <c r="F187" s="851">
        <f t="shared" si="1"/>
        <v>4816.3265306122448</v>
      </c>
      <c r="G187" s="851">
        <f t="shared" si="1"/>
        <v>8804.347826086956</v>
      </c>
      <c r="H187" s="851">
        <f t="shared" si="1"/>
        <v>6006.25</v>
      </c>
      <c r="I187" s="851">
        <f t="shared" si="1"/>
        <v>6247.6190476190477</v>
      </c>
      <c r="J187" s="851">
        <f t="shared" si="1"/>
        <v>11285.714285714286</v>
      </c>
      <c r="K187" s="851">
        <f t="shared" si="1"/>
        <v>8376.5432098765432</v>
      </c>
      <c r="L187" s="851">
        <f t="shared" si="1"/>
        <v>7056.8181818181811</v>
      </c>
      <c r="M187" s="851">
        <f t="shared" si="1"/>
        <v>5636.3636363636369</v>
      </c>
      <c r="N187" s="851">
        <f t="shared" si="1"/>
        <v>4346.1300309597518</v>
      </c>
      <c r="O187" s="851">
        <f t="shared" si="1"/>
        <v>6596.3855421686731</v>
      </c>
      <c r="P187" s="851">
        <f t="shared" si="1"/>
        <v>3975.1552795031052</v>
      </c>
      <c r="Q187" s="851">
        <f t="shared" si="1"/>
        <v>9636.1031518624659</v>
      </c>
    </row>
    <row r="188" spans="1:22" s="3" customFormat="1" ht="11.25" customHeight="1">
      <c r="A188" s="10" t="s">
        <v>105</v>
      </c>
      <c r="B188" s="850">
        <f t="shared" si="1"/>
        <v>5843.636363636364</v>
      </c>
      <c r="C188" s="851">
        <f t="shared" si="1"/>
        <v>5880</v>
      </c>
      <c r="D188" s="851">
        <f t="shared" si="1"/>
        <v>15333.333333333334</v>
      </c>
      <c r="E188" s="851">
        <f t="shared" si="1"/>
        <v>12250</v>
      </c>
      <c r="F188" s="851">
        <f t="shared" si="1"/>
        <v>5347.3053892215576</v>
      </c>
      <c r="G188" s="851">
        <f t="shared" si="1"/>
        <v>8933.3333333333339</v>
      </c>
      <c r="H188" s="851">
        <f t="shared" si="1"/>
        <v>6715.9763313609465</v>
      </c>
      <c r="I188" s="851">
        <f t="shared" si="1"/>
        <v>7411.7647058823532</v>
      </c>
      <c r="J188" s="851">
        <f t="shared" si="1"/>
        <v>7692.3076923076924</v>
      </c>
      <c r="K188" s="851">
        <f t="shared" si="1"/>
        <v>7272.727272727273</v>
      </c>
      <c r="L188" s="851">
        <f t="shared" si="1"/>
        <v>5294.8717948717949</v>
      </c>
      <c r="M188" s="851">
        <f t="shared" si="1"/>
        <v>7850.8771929824552</v>
      </c>
      <c r="N188" s="851">
        <f t="shared" si="1"/>
        <v>4966.2921348314612</v>
      </c>
      <c r="O188" s="851">
        <f t="shared" si="1"/>
        <v>11739.13043478261</v>
      </c>
      <c r="P188" s="851">
        <f t="shared" si="1"/>
        <v>9523.8095238095248</v>
      </c>
      <c r="Q188" s="851">
        <f t="shared" si="1"/>
        <v>6330.2752293577978</v>
      </c>
    </row>
    <row r="189" spans="1:22" s="3" customFormat="1" ht="12" customHeight="1">
      <c r="A189" s="10" t="s">
        <v>104</v>
      </c>
      <c r="B189" s="850">
        <f t="shared" si="1"/>
        <v>7377.3560163736011</v>
      </c>
      <c r="C189" s="851">
        <f t="shared" si="1"/>
        <v>7366.666666666667</v>
      </c>
      <c r="D189" s="851">
        <f t="shared" si="1"/>
        <v>12500</v>
      </c>
      <c r="E189" s="851">
        <f t="shared" si="1"/>
        <v>12500</v>
      </c>
      <c r="F189" s="851">
        <f t="shared" si="1"/>
        <v>7142.8571428571431</v>
      </c>
      <c r="G189" s="851">
        <f t="shared" si="1"/>
        <v>8749.9999999999982</v>
      </c>
      <c r="H189" s="851">
        <f t="shared" si="1"/>
        <v>8846.1538461538457</v>
      </c>
      <c r="I189" s="851">
        <f t="shared" si="1"/>
        <v>6250</v>
      </c>
      <c r="J189" s="851">
        <f t="shared" si="1"/>
        <v>6129.0322580645161</v>
      </c>
      <c r="K189" s="851">
        <f t="shared" si="1"/>
        <v>12068.965517241379</v>
      </c>
      <c r="L189" s="851">
        <f t="shared" si="1"/>
        <v>5595.2380952380954</v>
      </c>
      <c r="M189" s="851"/>
      <c r="N189" s="851">
        <f t="shared" si="1"/>
        <v>6095.2380952380954</v>
      </c>
      <c r="O189" s="851">
        <f t="shared" si="1"/>
        <v>6750</v>
      </c>
      <c r="P189" s="851">
        <f t="shared" si="1"/>
        <v>5142.8571428571422</v>
      </c>
      <c r="Q189" s="851">
        <f t="shared" si="1"/>
        <v>7768.3615819209044</v>
      </c>
    </row>
    <row r="190" spans="1:22" s="3" customFormat="1" ht="12" customHeight="1">
      <c r="A190" s="10" t="s">
        <v>103</v>
      </c>
      <c r="B190" s="850">
        <f t="shared" si="1"/>
        <v>5783.9506172839483</v>
      </c>
      <c r="C190" s="851">
        <f t="shared" si="1"/>
        <v>5568.6274509803925</v>
      </c>
      <c r="D190" s="851">
        <f t="shared" si="1"/>
        <v>12500</v>
      </c>
      <c r="E190" s="851">
        <f t="shared" si="1"/>
        <v>16166.666666666664</v>
      </c>
      <c r="F190" s="851">
        <f t="shared" si="1"/>
        <v>6061.8556701030921</v>
      </c>
      <c r="G190" s="851">
        <f t="shared" si="1"/>
        <v>8928.5714285714275</v>
      </c>
      <c r="H190" s="851">
        <f t="shared" si="1"/>
        <v>13164.556962025315</v>
      </c>
      <c r="I190" s="851">
        <f t="shared" si="1"/>
        <v>13750</v>
      </c>
      <c r="J190" s="851">
        <f t="shared" si="1"/>
        <v>10000</v>
      </c>
      <c r="K190" s="851">
        <f t="shared" si="1"/>
        <v>7922.3300970873788</v>
      </c>
      <c r="L190" s="851">
        <f t="shared" si="1"/>
        <v>6666.6666666666661</v>
      </c>
      <c r="M190" s="851"/>
      <c r="N190" s="851">
        <f t="shared" si="1"/>
        <v>4962.9629629629626</v>
      </c>
      <c r="O190" s="851">
        <f t="shared" si="1"/>
        <v>7260</v>
      </c>
      <c r="P190" s="851">
        <f t="shared" si="1"/>
        <v>10804.597701149427</v>
      </c>
      <c r="Q190" s="851">
        <f t="shared" si="1"/>
        <v>9227.2202998846606</v>
      </c>
    </row>
    <row r="191" spans="1:22" s="3" customFormat="1" ht="12" customHeight="1">
      <c r="A191" s="10" t="s">
        <v>102</v>
      </c>
      <c r="B191" s="850">
        <f t="shared" si="1"/>
        <v>5909.8765432098753</v>
      </c>
      <c r="C191" s="851">
        <f t="shared" si="1"/>
        <v>6063.04347826087</v>
      </c>
      <c r="D191" s="851">
        <f t="shared" si="1"/>
        <v>12500</v>
      </c>
      <c r="E191" s="851">
        <f t="shared" si="1"/>
        <v>8461.538461538461</v>
      </c>
      <c r="F191" s="851">
        <f t="shared" si="1"/>
        <v>6133.333333333333</v>
      </c>
      <c r="G191" s="851"/>
      <c r="H191" s="851">
        <f t="shared" si="1"/>
        <v>10728.571428571428</v>
      </c>
      <c r="I191" s="851">
        <f t="shared" si="1"/>
        <v>7812.5</v>
      </c>
      <c r="J191" s="851">
        <f t="shared" si="1"/>
        <v>9000</v>
      </c>
      <c r="K191" s="851">
        <f t="shared" si="1"/>
        <v>7232.5581395348836</v>
      </c>
      <c r="L191" s="851">
        <f t="shared" si="1"/>
        <v>6062.5</v>
      </c>
      <c r="M191" s="851">
        <f t="shared" si="1"/>
        <v>5333.333333333333</v>
      </c>
      <c r="N191" s="851">
        <f t="shared" si="1"/>
        <v>4705.8823529411766</v>
      </c>
      <c r="O191" s="851">
        <f t="shared" si="1"/>
        <v>8341.4634146341468</v>
      </c>
      <c r="P191" s="851">
        <f t="shared" si="1"/>
        <v>5524.8618784530381</v>
      </c>
      <c r="Q191" s="851">
        <f t="shared" si="1"/>
        <v>8601.5831134564651</v>
      </c>
    </row>
    <row r="192" spans="1:22" s="3" customFormat="1" ht="12" customHeight="1">
      <c r="A192" s="10" t="s">
        <v>101</v>
      </c>
      <c r="B192" s="850">
        <f t="shared" si="1"/>
        <v>6456.2936456216521</v>
      </c>
      <c r="C192" s="851">
        <f t="shared" si="1"/>
        <v>5984.5636255689697</v>
      </c>
      <c r="D192" s="851">
        <f t="shared" si="1"/>
        <v>12600</v>
      </c>
      <c r="E192" s="851">
        <f t="shared" si="1"/>
        <v>9756.0975609756115</v>
      </c>
      <c r="F192" s="851">
        <f t="shared" si="1"/>
        <v>9168.8311688311678</v>
      </c>
      <c r="G192" s="851"/>
      <c r="H192" s="851">
        <f t="shared" si="1"/>
        <v>6666.6666666666661</v>
      </c>
      <c r="I192" s="851">
        <f t="shared" si="1"/>
        <v>6719.9999999999991</v>
      </c>
      <c r="J192" s="851">
        <f t="shared" si="1"/>
        <v>4756.0975609756097</v>
      </c>
      <c r="K192" s="851">
        <f t="shared" si="1"/>
        <v>12955.665024630543</v>
      </c>
      <c r="L192" s="851">
        <f t="shared" si="1"/>
        <v>4545.454545454545</v>
      </c>
      <c r="M192" s="851">
        <f t="shared" si="1"/>
        <v>16000</v>
      </c>
      <c r="N192" s="851">
        <f t="shared" si="1"/>
        <v>5677.5407779171892</v>
      </c>
      <c r="O192" s="851">
        <f t="shared" si="1"/>
        <v>8514.492753623188</v>
      </c>
      <c r="P192" s="851">
        <f t="shared" si="1"/>
        <v>10799.999999999998</v>
      </c>
      <c r="Q192" s="851">
        <f t="shared" si="1"/>
        <v>15508.130081300813</v>
      </c>
    </row>
    <row r="193" spans="1:17" s="3" customFormat="1" ht="12" customHeight="1">
      <c r="A193" s="10" t="s">
        <v>100</v>
      </c>
      <c r="B193" s="850">
        <f t="shared" si="1"/>
        <v>7139.7538015930477</v>
      </c>
      <c r="C193" s="851">
        <f t="shared" si="1"/>
        <v>7178.0392156862745</v>
      </c>
      <c r="D193" s="851">
        <f t="shared" si="1"/>
        <v>17142.857142857145</v>
      </c>
      <c r="E193" s="851">
        <f t="shared" si="1"/>
        <v>8333.3333333333339</v>
      </c>
      <c r="F193" s="851">
        <f t="shared" si="1"/>
        <v>9148.6486486486483</v>
      </c>
      <c r="G193" s="851"/>
      <c r="H193" s="851">
        <f t="shared" si="1"/>
        <v>8418.3673469387759</v>
      </c>
      <c r="I193" s="851">
        <f t="shared" si="1"/>
        <v>7407.4074074074069</v>
      </c>
      <c r="J193" s="851">
        <f t="shared" si="1"/>
        <v>5945.9459459459449</v>
      </c>
      <c r="K193" s="851">
        <f t="shared" si="1"/>
        <v>11049.479166666666</v>
      </c>
      <c r="L193" s="851">
        <f t="shared" si="1"/>
        <v>6000</v>
      </c>
      <c r="M193" s="851">
        <f t="shared" si="1"/>
        <v>12500</v>
      </c>
      <c r="N193" s="851">
        <f t="shared" si="1"/>
        <v>5326.3157894736842</v>
      </c>
      <c r="O193" s="851">
        <f t="shared" si="1"/>
        <v>6525.2854812398045</v>
      </c>
      <c r="P193" s="851">
        <f t="shared" si="1"/>
        <v>10588.235294117647</v>
      </c>
      <c r="Q193" s="851">
        <f t="shared" si="1"/>
        <v>11323.328785811733</v>
      </c>
    </row>
    <row r="194" spans="1:17" s="3" customFormat="1" ht="12" customHeight="1">
      <c r="A194" s="10" t="s">
        <v>99</v>
      </c>
      <c r="B194" s="850">
        <f t="shared" si="1"/>
        <v>4879.9999999999991</v>
      </c>
      <c r="C194" s="851">
        <f t="shared" si="1"/>
        <v>4527.0684371807965</v>
      </c>
      <c r="D194" s="851">
        <f t="shared" si="1"/>
        <v>11379.310344827587</v>
      </c>
      <c r="E194" s="851">
        <f t="shared" si="1"/>
        <v>11066.666666666666</v>
      </c>
      <c r="F194" s="851">
        <f t="shared" si="1"/>
        <v>6390.0709219858154</v>
      </c>
      <c r="G194" s="851"/>
      <c r="H194" s="851">
        <f t="shared" si="1"/>
        <v>5463.414634146342</v>
      </c>
      <c r="I194" s="851">
        <f t="shared" si="1"/>
        <v>13333.333333333332</v>
      </c>
      <c r="J194" s="851">
        <f t="shared" si="1"/>
        <v>4761.9047619047615</v>
      </c>
      <c r="K194" s="851">
        <f t="shared" si="1"/>
        <v>6181.818181818182</v>
      </c>
      <c r="L194" s="851">
        <f t="shared" si="1"/>
        <v>4266.666666666667</v>
      </c>
      <c r="M194" s="851">
        <f t="shared" si="1"/>
        <v>8064.5161290322576</v>
      </c>
      <c r="N194" s="851">
        <f t="shared" si="1"/>
        <v>4652.7196652719667</v>
      </c>
      <c r="O194" s="851">
        <f t="shared" si="1"/>
        <v>6918.9189189189192</v>
      </c>
      <c r="P194" s="851">
        <f t="shared" si="1"/>
        <v>6280.9917355371899</v>
      </c>
      <c r="Q194" s="851">
        <f t="shared" si="1"/>
        <v>5177.3049645390065</v>
      </c>
    </row>
    <row r="195" spans="1:17" s="3" customFormat="1" ht="12" customHeight="1">
      <c r="A195" s="10" t="s">
        <v>98</v>
      </c>
      <c r="B195" s="850">
        <f t="shared" si="1"/>
        <v>5440.7787244648343</v>
      </c>
      <c r="C195" s="851">
        <f t="shared" si="1"/>
        <v>5230.7692307692314</v>
      </c>
      <c r="D195" s="851">
        <f t="shared" si="1"/>
        <v>10000</v>
      </c>
      <c r="E195" s="851">
        <f t="shared" si="1"/>
        <v>9226.8041237113393</v>
      </c>
      <c r="F195" s="851">
        <f t="shared" si="1"/>
        <v>5911.5646258503393</v>
      </c>
      <c r="G195" s="851"/>
      <c r="H195" s="851">
        <f t="shared" ref="C195:Q210" si="2">(H79/H137)*10000</f>
        <v>5990.7834101382487</v>
      </c>
      <c r="I195" s="851">
        <f t="shared" si="2"/>
        <v>14285.714285714286</v>
      </c>
      <c r="J195" s="851">
        <f t="shared" si="2"/>
        <v>5000</v>
      </c>
      <c r="K195" s="851">
        <f t="shared" si="2"/>
        <v>8000</v>
      </c>
      <c r="L195" s="851">
        <f t="shared" si="2"/>
        <v>4957.264957264957</v>
      </c>
      <c r="M195" s="851">
        <f t="shared" si="2"/>
        <v>7142.8571428571431</v>
      </c>
      <c r="N195" s="851">
        <f t="shared" si="2"/>
        <v>4975.7281553398061</v>
      </c>
      <c r="O195" s="851">
        <f t="shared" si="2"/>
        <v>7055.5555555555547</v>
      </c>
      <c r="P195" s="851">
        <f t="shared" si="2"/>
        <v>6272.7272727272721</v>
      </c>
      <c r="Q195" s="851">
        <f t="shared" si="2"/>
        <v>3910.5058365758755</v>
      </c>
    </row>
    <row r="196" spans="1:17" s="3" customFormat="1" ht="12" customHeight="1">
      <c r="A196" s="10" t="s">
        <v>97</v>
      </c>
      <c r="B196" s="850">
        <f t="shared" si="1"/>
        <v>4338.2352941176468</v>
      </c>
      <c r="C196" s="851">
        <f t="shared" si="2"/>
        <v>4235.1648351648355</v>
      </c>
      <c r="D196" s="851">
        <f t="shared" si="2"/>
        <v>8333.3333333333321</v>
      </c>
      <c r="E196" s="851">
        <f t="shared" si="2"/>
        <v>9009.0090090090089</v>
      </c>
      <c r="F196" s="851">
        <f t="shared" si="2"/>
        <v>4315</v>
      </c>
      <c r="G196" s="851"/>
      <c r="H196" s="851">
        <f t="shared" si="2"/>
        <v>5000</v>
      </c>
      <c r="I196" s="851">
        <f t="shared" si="2"/>
        <v>9000</v>
      </c>
      <c r="J196" s="851">
        <f t="shared" si="2"/>
        <v>5599.9999999999991</v>
      </c>
      <c r="K196" s="851">
        <f t="shared" si="2"/>
        <v>5341.4396887159528</v>
      </c>
      <c r="L196" s="851">
        <f t="shared" si="2"/>
        <v>4826.666666666667</v>
      </c>
      <c r="M196" s="851">
        <f t="shared" si="2"/>
        <v>5800</v>
      </c>
      <c r="N196" s="851">
        <f t="shared" si="2"/>
        <v>4097.5609756097556</v>
      </c>
      <c r="O196" s="851">
        <f t="shared" si="2"/>
        <v>6241.1764705882342</v>
      </c>
      <c r="P196" s="851">
        <f t="shared" si="2"/>
        <v>6071.4285714285706</v>
      </c>
      <c r="Q196" s="851">
        <f t="shared" si="2"/>
        <v>4838.7096774193542</v>
      </c>
    </row>
    <row r="197" spans="1:17" s="3" customFormat="1" ht="12" customHeight="1">
      <c r="A197" s="10" t="s">
        <v>96</v>
      </c>
      <c r="B197" s="850">
        <f t="shared" si="1"/>
        <v>6185.7471264367832</v>
      </c>
      <c r="C197" s="851">
        <f t="shared" si="2"/>
        <v>6120.3138622493461</v>
      </c>
      <c r="D197" s="851">
        <f t="shared" si="2"/>
        <v>6666.6666666666661</v>
      </c>
      <c r="E197" s="851">
        <f t="shared" si="2"/>
        <v>5250</v>
      </c>
      <c r="F197" s="851">
        <f t="shared" si="2"/>
        <v>5993.7402190923312</v>
      </c>
      <c r="G197" s="851"/>
      <c r="H197" s="851">
        <f t="shared" si="2"/>
        <v>6894.1176470588243</v>
      </c>
      <c r="I197" s="851">
        <f t="shared" si="2"/>
        <v>12500</v>
      </c>
      <c r="J197" s="851">
        <f t="shared" si="2"/>
        <v>4672.7272727272721</v>
      </c>
      <c r="K197" s="851">
        <f t="shared" si="2"/>
        <v>7428.5714285714284</v>
      </c>
      <c r="L197" s="851">
        <f t="shared" si="2"/>
        <v>5913.04347826087</v>
      </c>
      <c r="M197" s="851">
        <f t="shared" si="2"/>
        <v>5768.2926829268299</v>
      </c>
      <c r="N197" s="851">
        <f t="shared" si="2"/>
        <v>5964.5390070921985</v>
      </c>
      <c r="O197" s="851">
        <f t="shared" si="2"/>
        <v>6078.4313725490192</v>
      </c>
      <c r="P197" s="851">
        <f t="shared" si="2"/>
        <v>6541.666666666667</v>
      </c>
      <c r="Q197" s="851">
        <f t="shared" si="2"/>
        <v>4451.4106583072107</v>
      </c>
    </row>
    <row r="198" spans="1:17" s="3" customFormat="1" ht="12" customHeight="1">
      <c r="A198" s="10" t="s">
        <v>95</v>
      </c>
      <c r="B198" s="850">
        <f t="shared" si="1"/>
        <v>5624.597701149426</v>
      </c>
      <c r="C198" s="851">
        <f t="shared" si="2"/>
        <v>5287.8048780487807</v>
      </c>
      <c r="D198" s="851">
        <f t="shared" si="2"/>
        <v>7310.2155576382374</v>
      </c>
      <c r="E198" s="851">
        <f t="shared" si="2"/>
        <v>9480.5194805194806</v>
      </c>
      <c r="F198" s="851">
        <f t="shared" si="2"/>
        <v>7604.1666666666661</v>
      </c>
      <c r="G198" s="851"/>
      <c r="H198" s="851">
        <f t="shared" si="2"/>
        <v>7015.625</v>
      </c>
      <c r="I198" s="851">
        <f t="shared" si="2"/>
        <v>5000</v>
      </c>
      <c r="J198" s="851">
        <f t="shared" si="2"/>
        <v>8333.3333333333339</v>
      </c>
      <c r="K198" s="851">
        <f t="shared" si="2"/>
        <v>7469.0431519699814</v>
      </c>
      <c r="L198" s="851">
        <f t="shared" si="2"/>
        <v>5762.7118644067787</v>
      </c>
      <c r="M198" s="851">
        <f t="shared" si="2"/>
        <v>12500</v>
      </c>
      <c r="N198" s="851">
        <f t="shared" si="2"/>
        <v>5503.7593984962405</v>
      </c>
      <c r="O198" s="851">
        <f t="shared" si="2"/>
        <v>8333.3333333333339</v>
      </c>
      <c r="P198" s="851">
        <f t="shared" si="2"/>
        <v>6628.0991735537191</v>
      </c>
      <c r="Q198" s="851">
        <f t="shared" si="2"/>
        <v>3549.4880546075092</v>
      </c>
    </row>
    <row r="199" spans="1:17" s="3" customFormat="1" ht="11.25" customHeight="1">
      <c r="A199" s="10" t="s">
        <v>94</v>
      </c>
      <c r="B199" s="850">
        <f t="shared" si="1"/>
        <v>5321.2222222222235</v>
      </c>
      <c r="C199" s="851">
        <f t="shared" si="2"/>
        <v>5531.5487571701715</v>
      </c>
      <c r="D199" s="851">
        <f t="shared" si="2"/>
        <v>16428.571428571428</v>
      </c>
      <c r="E199" s="851">
        <f t="shared" si="2"/>
        <v>7647.0588235294126</v>
      </c>
      <c r="F199" s="851">
        <f t="shared" si="2"/>
        <v>5224.9297094657923</v>
      </c>
      <c r="G199" s="851"/>
      <c r="H199" s="851">
        <f t="shared" si="2"/>
        <v>5006.8027210884347</v>
      </c>
      <c r="I199" s="851">
        <f t="shared" si="2"/>
        <v>10000</v>
      </c>
      <c r="J199" s="851">
        <f t="shared" si="2"/>
        <v>14285.714285714286</v>
      </c>
      <c r="K199" s="851">
        <f t="shared" si="2"/>
        <v>6005.7142857142853</v>
      </c>
      <c r="L199" s="851">
        <f t="shared" si="2"/>
        <v>8571.4285714285706</v>
      </c>
      <c r="M199" s="851">
        <f t="shared" si="2"/>
        <v>8434.782608695652</v>
      </c>
      <c r="N199" s="851">
        <f t="shared" si="2"/>
        <v>4443.093922651934</v>
      </c>
      <c r="O199" s="851">
        <f t="shared" si="2"/>
        <v>6552.9411764705883</v>
      </c>
      <c r="P199" s="851">
        <f t="shared" si="2"/>
        <v>11428.571428571428</v>
      </c>
      <c r="Q199" s="851">
        <f t="shared" si="2"/>
        <v>4333.333333333333</v>
      </c>
    </row>
    <row r="200" spans="1:17" s="3" customFormat="1" ht="11.25" customHeight="1">
      <c r="A200" s="10" t="s">
        <v>93</v>
      </c>
      <c r="B200" s="850">
        <f t="shared" si="1"/>
        <v>5446.5046838407507</v>
      </c>
      <c r="C200" s="851">
        <f t="shared" si="2"/>
        <v>5339.6226415094343</v>
      </c>
      <c r="D200" s="851">
        <f t="shared" si="2"/>
        <v>10606.060606060606</v>
      </c>
      <c r="E200" s="851">
        <f t="shared" si="2"/>
        <v>12545.454545454544</v>
      </c>
      <c r="F200" s="851">
        <f t="shared" si="2"/>
        <v>5664.5161290322576</v>
      </c>
      <c r="G200" s="851"/>
      <c r="H200" s="851">
        <f t="shared" si="2"/>
        <v>5450</v>
      </c>
      <c r="I200" s="851">
        <f t="shared" si="2"/>
        <v>12500</v>
      </c>
      <c r="J200" s="851">
        <f t="shared" si="2"/>
        <v>7058.8235294117649</v>
      </c>
      <c r="K200" s="851">
        <f t="shared" si="2"/>
        <v>7039.7111913357403</v>
      </c>
      <c r="L200" s="851">
        <f t="shared" si="2"/>
        <v>6493.5064935064938</v>
      </c>
      <c r="M200" s="851">
        <f t="shared" si="2"/>
        <v>9333.3333333333321</v>
      </c>
      <c r="N200" s="851">
        <f t="shared" si="2"/>
        <v>5030.3030303030309</v>
      </c>
      <c r="O200" s="851">
        <f t="shared" si="2"/>
        <v>8333.3333333333339</v>
      </c>
      <c r="P200" s="851">
        <f t="shared" si="2"/>
        <v>9000</v>
      </c>
      <c r="Q200" s="851">
        <f t="shared" si="2"/>
        <v>4280.0000000000009</v>
      </c>
    </row>
    <row r="201" spans="1:17" s="3" customFormat="1" ht="11.25" customHeight="1">
      <c r="A201" s="10" t="s">
        <v>92</v>
      </c>
      <c r="B201" s="850">
        <f t="shared" si="1"/>
        <v>5285.4740000000002</v>
      </c>
      <c r="C201" s="851">
        <f t="shared" si="2"/>
        <v>4776.1194029850749</v>
      </c>
      <c r="D201" s="851">
        <f t="shared" si="2"/>
        <v>9454.545454545454</v>
      </c>
      <c r="E201" s="851">
        <f t="shared" si="2"/>
        <v>6000</v>
      </c>
      <c r="F201" s="851">
        <f t="shared" si="2"/>
        <v>8198.5815602836883</v>
      </c>
      <c r="G201" s="851"/>
      <c r="H201" s="851">
        <f t="shared" si="2"/>
        <v>4888.0952380952385</v>
      </c>
      <c r="I201" s="851">
        <f t="shared" si="2"/>
        <v>9285.7142857142862</v>
      </c>
      <c r="J201" s="851">
        <f t="shared" si="2"/>
        <v>8333.3333333333339</v>
      </c>
      <c r="K201" s="851">
        <f t="shared" si="2"/>
        <v>6111.8119266055046</v>
      </c>
      <c r="L201" s="851">
        <f t="shared" si="2"/>
        <v>5384.6153846153848</v>
      </c>
      <c r="M201" s="851">
        <f t="shared" si="2"/>
        <v>11538.461538461537</v>
      </c>
      <c r="N201" s="851">
        <f t="shared" si="2"/>
        <v>5634.265734265734</v>
      </c>
      <c r="O201" s="851">
        <f t="shared" si="2"/>
        <v>5833.3333333333339</v>
      </c>
      <c r="P201" s="851">
        <f t="shared" si="2"/>
        <v>11521.739130434782</v>
      </c>
      <c r="Q201" s="851">
        <f t="shared" si="2"/>
        <v>4591.9999999999991</v>
      </c>
    </row>
    <row r="202" spans="1:17" s="3" customFormat="1" ht="11.25" customHeight="1">
      <c r="A202" s="10" t="s">
        <v>91</v>
      </c>
      <c r="B202" s="850">
        <f t="shared" si="1"/>
        <v>5274.0984680324591</v>
      </c>
      <c r="C202" s="851">
        <f t="shared" si="2"/>
        <v>5034.4702192457462</v>
      </c>
      <c r="D202" s="851">
        <f t="shared" si="2"/>
        <v>7608.6956521739139</v>
      </c>
      <c r="E202" s="851">
        <f t="shared" si="2"/>
        <v>6666.6666666666661</v>
      </c>
      <c r="F202" s="851">
        <f t="shared" si="2"/>
        <v>6117.9752889597448</v>
      </c>
      <c r="G202" s="851"/>
      <c r="H202" s="851">
        <f t="shared" si="2"/>
        <v>5455.4079696394683</v>
      </c>
      <c r="I202" s="851">
        <f t="shared" si="2"/>
        <v>6000</v>
      </c>
      <c r="J202" s="851">
        <f t="shared" si="2"/>
        <v>5882.3529411764712</v>
      </c>
      <c r="K202" s="851">
        <f t="shared" si="2"/>
        <v>7103.7614999417719</v>
      </c>
      <c r="L202" s="851">
        <f t="shared" si="2"/>
        <v>6118.721461187215</v>
      </c>
      <c r="M202" s="851">
        <f t="shared" si="2"/>
        <v>12400</v>
      </c>
      <c r="N202" s="851">
        <f t="shared" si="2"/>
        <v>4603.6254712596183</v>
      </c>
      <c r="O202" s="851">
        <f t="shared" si="2"/>
        <v>7342.6573426573423</v>
      </c>
      <c r="P202" s="851">
        <f t="shared" si="2"/>
        <v>6666.6666666666661</v>
      </c>
      <c r="Q202" s="851"/>
    </row>
    <row r="203" spans="1:17" s="3" customFormat="1" ht="11.25" customHeight="1">
      <c r="A203" s="10" t="s">
        <v>90</v>
      </c>
      <c r="B203" s="850">
        <f t="shared" si="1"/>
        <v>4600.0101173613921</v>
      </c>
      <c r="C203" s="851">
        <f t="shared" si="2"/>
        <v>4658.023200881843</v>
      </c>
      <c r="D203" s="851">
        <f t="shared" si="2"/>
        <v>5263.1578947368416</v>
      </c>
      <c r="E203" s="851">
        <f t="shared" si="2"/>
        <v>5555.5555555555557</v>
      </c>
      <c r="F203" s="851">
        <f t="shared" si="2"/>
        <v>4266.4366883116882</v>
      </c>
      <c r="G203" s="851"/>
      <c r="H203" s="851">
        <f t="shared" si="2"/>
        <v>6046.875</v>
      </c>
      <c r="I203" s="851">
        <f t="shared" si="2"/>
        <v>10000</v>
      </c>
      <c r="J203" s="851">
        <f t="shared" si="2"/>
        <v>7500</v>
      </c>
      <c r="K203" s="851">
        <f t="shared" si="2"/>
        <v>5099.7492641447725</v>
      </c>
      <c r="L203" s="851">
        <f t="shared" si="2"/>
        <v>4664.1791044776119</v>
      </c>
      <c r="M203" s="851">
        <f t="shared" si="2"/>
        <v>6034.4827586206893</v>
      </c>
      <c r="N203" s="851">
        <f t="shared" si="2"/>
        <v>4229.9728225702083</v>
      </c>
      <c r="O203" s="851">
        <f t="shared" si="2"/>
        <v>5384.6153846153848</v>
      </c>
      <c r="P203" s="851">
        <f t="shared" si="2"/>
        <v>5555.5555555555547</v>
      </c>
      <c r="Q203" s="851"/>
    </row>
    <row r="204" spans="1:17" s="3" customFormat="1" ht="11.25" customHeight="1">
      <c r="A204" s="10" t="s">
        <v>89</v>
      </c>
      <c r="B204" s="850">
        <f t="shared" si="1"/>
        <v>4308.8187636717157</v>
      </c>
      <c r="C204" s="851">
        <f t="shared" si="2"/>
        <v>4199.7810800053066</v>
      </c>
      <c r="D204" s="851">
        <f t="shared" si="2"/>
        <v>5000</v>
      </c>
      <c r="E204" s="851">
        <f t="shared" si="2"/>
        <v>4417.6706827309235</v>
      </c>
      <c r="F204" s="851">
        <f t="shared" si="2"/>
        <v>4387.0157472707951</v>
      </c>
      <c r="G204" s="851"/>
      <c r="H204" s="851">
        <f t="shared" si="2"/>
        <v>3971.2345185777071</v>
      </c>
      <c r="I204" s="851">
        <f t="shared" si="2"/>
        <v>10000</v>
      </c>
      <c r="J204" s="851">
        <f t="shared" si="2"/>
        <v>10000</v>
      </c>
      <c r="K204" s="851">
        <f t="shared" si="2"/>
        <v>7498.506273650667</v>
      </c>
      <c r="L204" s="851">
        <f t="shared" si="2"/>
        <v>10213.903743315508</v>
      </c>
      <c r="M204" s="851"/>
      <c r="N204" s="851">
        <f t="shared" si="2"/>
        <v>3723.682832303341</v>
      </c>
      <c r="O204" s="851">
        <f t="shared" si="2"/>
        <v>4732.1428571428578</v>
      </c>
      <c r="P204" s="851">
        <f t="shared" si="2"/>
        <v>5105.3484602917342</v>
      </c>
      <c r="Q204" s="851"/>
    </row>
    <row r="205" spans="1:17" s="3" customFormat="1" ht="11.25" customHeight="1">
      <c r="A205" s="10" t="s">
        <v>88</v>
      </c>
      <c r="B205" s="850">
        <f t="shared" si="1"/>
        <v>4945.6943768572119</v>
      </c>
      <c r="C205" s="851">
        <f t="shared" si="2"/>
        <v>4670.3481180420567</v>
      </c>
      <c r="D205" s="851">
        <f t="shared" si="2"/>
        <v>11097.560975609756</v>
      </c>
      <c r="E205" s="851">
        <f t="shared" si="2"/>
        <v>10000</v>
      </c>
      <c r="F205" s="851">
        <f t="shared" si="2"/>
        <v>5126.6233766233772</v>
      </c>
      <c r="G205" s="851"/>
      <c r="H205" s="851">
        <f t="shared" si="2"/>
        <v>5672.1915285451196</v>
      </c>
      <c r="I205" s="851">
        <f t="shared" si="2"/>
        <v>10000</v>
      </c>
      <c r="J205" s="851">
        <f t="shared" si="2"/>
        <v>5000</v>
      </c>
      <c r="K205" s="851">
        <f t="shared" si="2"/>
        <v>6015.574302401038</v>
      </c>
      <c r="L205" s="851">
        <f t="shared" si="2"/>
        <v>10000</v>
      </c>
      <c r="M205" s="851"/>
      <c r="N205" s="851">
        <f t="shared" si="2"/>
        <v>5005.2207204594233</v>
      </c>
      <c r="O205" s="851">
        <f t="shared" si="2"/>
        <v>8235.2941176470576</v>
      </c>
      <c r="P205" s="851">
        <f t="shared" si="2"/>
        <v>8767.1232876712329</v>
      </c>
      <c r="Q205" s="851"/>
    </row>
    <row r="206" spans="1:17" s="3" customFormat="1" ht="11.25" customHeight="1">
      <c r="A206" s="10" t="s">
        <v>87</v>
      </c>
      <c r="B206" s="850">
        <f t="shared" si="1"/>
        <v>4617.4535940867891</v>
      </c>
      <c r="C206" s="851">
        <f t="shared" si="2"/>
        <v>4232.7523500447624</v>
      </c>
      <c r="D206" s="851">
        <f t="shared" si="2"/>
        <v>11111.111111111111</v>
      </c>
      <c r="E206" s="851">
        <f t="shared" si="2"/>
        <v>9090.9090909090901</v>
      </c>
      <c r="F206" s="851">
        <f t="shared" si="2"/>
        <v>4990.8271516311715</v>
      </c>
      <c r="G206" s="851"/>
      <c r="H206" s="851">
        <f t="shared" si="2"/>
        <v>5317.6382660687595</v>
      </c>
      <c r="I206" s="851">
        <f t="shared" si="2"/>
        <v>10000</v>
      </c>
      <c r="J206" s="851">
        <f t="shared" si="2"/>
        <v>8421.0526315789484</v>
      </c>
      <c r="K206" s="851">
        <f t="shared" si="2"/>
        <v>6686.4658464149343</v>
      </c>
      <c r="L206" s="851">
        <f t="shared" si="2"/>
        <v>9523.8095238095248</v>
      </c>
      <c r="M206" s="851">
        <f t="shared" si="2"/>
        <v>10000</v>
      </c>
      <c r="N206" s="851">
        <f t="shared" si="2"/>
        <v>4698.144104803494</v>
      </c>
      <c r="O206" s="851">
        <f t="shared" si="2"/>
        <v>7327.2589217919513</v>
      </c>
      <c r="P206" s="851">
        <f t="shared" si="2"/>
        <v>14452.054794520551</v>
      </c>
      <c r="Q206" s="851"/>
    </row>
    <row r="207" spans="1:17" s="3" customFormat="1" ht="11.25" customHeight="1">
      <c r="A207" s="10" t="s">
        <v>86</v>
      </c>
      <c r="B207" s="850">
        <f t="shared" si="1"/>
        <v>5164.2586062594928</v>
      </c>
      <c r="C207" s="851">
        <f t="shared" si="2"/>
        <v>4687.6266357441664</v>
      </c>
      <c r="D207" s="851">
        <f t="shared" si="2"/>
        <v>8333.3333333333339</v>
      </c>
      <c r="E207" s="851">
        <f t="shared" si="2"/>
        <v>9200</v>
      </c>
      <c r="F207" s="851">
        <f t="shared" si="2"/>
        <v>6687.6227897838899</v>
      </c>
      <c r="G207" s="851"/>
      <c r="H207" s="851">
        <f t="shared" si="2"/>
        <v>5697.2789115646265</v>
      </c>
      <c r="I207" s="851"/>
      <c r="J207" s="851">
        <f t="shared" si="2"/>
        <v>5000</v>
      </c>
      <c r="K207" s="851">
        <f t="shared" si="2"/>
        <v>7606.6472502998104</v>
      </c>
      <c r="L207" s="851">
        <f t="shared" si="2"/>
        <v>7142.8571428571431</v>
      </c>
      <c r="M207" s="851">
        <f t="shared" si="2"/>
        <v>20000</v>
      </c>
      <c r="N207" s="851">
        <f t="shared" si="2"/>
        <v>5253.2924534875629</v>
      </c>
      <c r="O207" s="851">
        <f t="shared" si="2"/>
        <v>13333.333333333332</v>
      </c>
      <c r="P207" s="851">
        <f t="shared" si="2"/>
        <v>10437.158469945356</v>
      </c>
      <c r="Q207" s="851"/>
    </row>
    <row r="208" spans="1:17" s="3" customFormat="1" ht="11.25" customHeight="1">
      <c r="A208" s="10" t="s">
        <v>85</v>
      </c>
      <c r="B208" s="850">
        <f t="shared" si="1"/>
        <v>4461.2846873114822</v>
      </c>
      <c r="C208" s="851">
        <f t="shared" si="2"/>
        <v>4045.1684223842226</v>
      </c>
      <c r="D208" s="851">
        <f t="shared" si="2"/>
        <v>6034.4827586206893</v>
      </c>
      <c r="E208" s="851">
        <f t="shared" si="2"/>
        <v>7934.0028694404582</v>
      </c>
      <c r="F208" s="851">
        <f t="shared" si="2"/>
        <v>6044.7481744991574</v>
      </c>
      <c r="G208" s="851"/>
      <c r="H208" s="851">
        <f t="shared" si="2"/>
        <v>4107.1428571428569</v>
      </c>
      <c r="I208" s="851"/>
      <c r="J208" s="851">
        <f t="shared" si="2"/>
        <v>3999.9999999999995</v>
      </c>
      <c r="K208" s="851">
        <f t="shared" si="2"/>
        <v>7221.1630425032181</v>
      </c>
      <c r="L208" s="851">
        <f t="shared" si="2"/>
        <v>5000</v>
      </c>
      <c r="M208" s="851">
        <f t="shared" si="2"/>
        <v>10000</v>
      </c>
      <c r="N208" s="851">
        <f t="shared" si="2"/>
        <v>4516.0547578180604</v>
      </c>
      <c r="O208" s="851">
        <f t="shared" si="2"/>
        <v>6660.3415559772293</v>
      </c>
      <c r="P208" s="851">
        <f t="shared" si="2"/>
        <v>11120.689655172415</v>
      </c>
      <c r="Q208" s="851"/>
    </row>
    <row r="209" spans="1:17" s="3" customFormat="1" ht="11.25" customHeight="1">
      <c r="A209" s="10" t="s">
        <v>84</v>
      </c>
      <c r="B209" s="850">
        <f t="shared" si="1"/>
        <v>3852.5178324931435</v>
      </c>
      <c r="C209" s="851">
        <f t="shared" si="2"/>
        <v>3384.8215432771972</v>
      </c>
      <c r="D209" s="851">
        <f t="shared" si="2"/>
        <v>4615.3846153846152</v>
      </c>
      <c r="E209" s="851">
        <f t="shared" si="2"/>
        <v>9704.79704797048</v>
      </c>
      <c r="F209" s="851">
        <f t="shared" si="2"/>
        <v>6398.6694791497657</v>
      </c>
      <c r="G209" s="851"/>
      <c r="H209" s="851">
        <f t="shared" si="2"/>
        <v>4594.6872322193658</v>
      </c>
      <c r="I209" s="851">
        <f t="shared" si="2"/>
        <v>33333.333333333336</v>
      </c>
      <c r="J209" s="851">
        <f t="shared" si="2"/>
        <v>5000</v>
      </c>
      <c r="K209" s="851">
        <f t="shared" si="2"/>
        <v>4276.7551088310629</v>
      </c>
      <c r="L209" s="851">
        <f t="shared" si="2"/>
        <v>5175.6440281030445</v>
      </c>
      <c r="M209" s="851">
        <f t="shared" si="2"/>
        <v>10000</v>
      </c>
      <c r="N209" s="851">
        <f t="shared" si="2"/>
        <v>5154.3864298966337</v>
      </c>
      <c r="O209" s="851">
        <f t="shared" si="2"/>
        <v>8033.7078651685388</v>
      </c>
      <c r="P209" s="851">
        <f t="shared" si="2"/>
        <v>7785.2348993288579</v>
      </c>
      <c r="Q209" s="851"/>
    </row>
    <row r="210" spans="1:17" s="3" customFormat="1" ht="12" customHeight="1">
      <c r="A210" s="10" t="s">
        <v>83</v>
      </c>
      <c r="B210" s="850">
        <f t="shared" si="1"/>
        <v>4339.0500683115015</v>
      </c>
      <c r="C210" s="851">
        <f t="shared" si="2"/>
        <v>4297.0229860593809</v>
      </c>
      <c r="D210" s="851">
        <f t="shared" si="2"/>
        <v>3684.2105263157891</v>
      </c>
      <c r="E210" s="851">
        <f t="shared" si="2"/>
        <v>5046.1538461538457</v>
      </c>
      <c r="F210" s="851">
        <f t="shared" si="2"/>
        <v>4637.9801920768314</v>
      </c>
      <c r="G210" s="851"/>
      <c r="H210" s="851">
        <f t="shared" si="2"/>
        <v>3852.0044366978291</v>
      </c>
      <c r="I210" s="851">
        <f t="shared" si="2"/>
        <v>6666.666666666667</v>
      </c>
      <c r="J210" s="851">
        <f t="shared" si="2"/>
        <v>3888.8888888888882</v>
      </c>
      <c r="K210" s="851">
        <f t="shared" si="2"/>
        <v>5622.0687858259507</v>
      </c>
      <c r="L210" s="851">
        <f t="shared" si="2"/>
        <v>3931.0344827586209</v>
      </c>
      <c r="M210" s="851">
        <f t="shared" si="2"/>
        <v>7777.7777777777765</v>
      </c>
      <c r="N210" s="851">
        <f t="shared" si="2"/>
        <v>3892.8089654456776</v>
      </c>
      <c r="O210" s="851">
        <f t="shared" si="2"/>
        <v>4446.7640918580382</v>
      </c>
      <c r="P210" s="851">
        <f t="shared" si="2"/>
        <v>5117.6470588235288</v>
      </c>
      <c r="Q210" s="851"/>
    </row>
    <row r="211" spans="1:17" s="3" customFormat="1" ht="12" customHeight="1">
      <c r="A211" s="10" t="s">
        <v>82</v>
      </c>
      <c r="B211" s="850">
        <f t="shared" si="1"/>
        <v>4021.1833836952783</v>
      </c>
      <c r="C211" s="851">
        <f t="shared" ref="C211:P226" si="3">(C95/C153)*10000</f>
        <v>4115.5753628156781</v>
      </c>
      <c r="D211" s="851">
        <f t="shared" si="3"/>
        <v>4645.1612903225805</v>
      </c>
      <c r="E211" s="851">
        <f t="shared" si="3"/>
        <v>7359.4824100283049</v>
      </c>
      <c r="F211" s="851">
        <f t="shared" si="3"/>
        <v>3783.9756592292088</v>
      </c>
      <c r="G211" s="851"/>
      <c r="H211" s="851">
        <f t="shared" si="3"/>
        <v>4840.2610786671248</v>
      </c>
      <c r="I211" s="851"/>
      <c r="J211" s="851">
        <f t="shared" si="3"/>
        <v>4716.9811320754716</v>
      </c>
      <c r="K211" s="851">
        <f t="shared" si="3"/>
        <v>4784.0655249441552</v>
      </c>
      <c r="L211" s="851">
        <f t="shared" si="3"/>
        <v>4000</v>
      </c>
      <c r="M211" s="851">
        <f t="shared" si="3"/>
        <v>7169.8113207547167</v>
      </c>
      <c r="N211" s="851">
        <f t="shared" si="3"/>
        <v>3359.8402323892519</v>
      </c>
      <c r="O211" s="851">
        <f t="shared" si="3"/>
        <v>4370.8609271523183</v>
      </c>
      <c r="P211" s="851">
        <f t="shared" si="3"/>
        <v>5092.5925925925931</v>
      </c>
      <c r="Q211" s="851"/>
    </row>
    <row r="212" spans="1:17" s="3" customFormat="1" ht="12" customHeight="1">
      <c r="A212" s="10" t="s">
        <v>81</v>
      </c>
      <c r="B212" s="850">
        <f t="shared" si="1"/>
        <v>4015.2288138014619</v>
      </c>
      <c r="C212" s="851">
        <f t="shared" si="3"/>
        <v>3578.5633296566834</v>
      </c>
      <c r="D212" s="851">
        <f t="shared" si="3"/>
        <v>3571.4285714285716</v>
      </c>
      <c r="E212" s="851">
        <f t="shared" si="3"/>
        <v>8947.3684210526317</v>
      </c>
      <c r="F212" s="851">
        <f t="shared" si="3"/>
        <v>4385.2819451629584</v>
      </c>
      <c r="G212" s="851"/>
      <c r="H212" s="851">
        <f t="shared" si="3"/>
        <v>5207.1910411059043</v>
      </c>
      <c r="I212" s="851"/>
      <c r="J212" s="851">
        <f t="shared" si="3"/>
        <v>6666.666666666667</v>
      </c>
      <c r="K212" s="851">
        <f t="shared" si="3"/>
        <v>4587.5863316264822</v>
      </c>
      <c r="L212" s="851">
        <f t="shared" si="3"/>
        <v>8215.3846153846152</v>
      </c>
      <c r="M212" s="851">
        <f t="shared" si="3"/>
        <v>7142.8571428571431</v>
      </c>
      <c r="N212" s="851">
        <f t="shared" si="3"/>
        <v>4486.8724399579205</v>
      </c>
      <c r="O212" s="851">
        <f t="shared" si="3"/>
        <v>6257.5757575757571</v>
      </c>
      <c r="P212" s="851">
        <f t="shared" si="3"/>
        <v>8142.8571428571431</v>
      </c>
      <c r="Q212" s="851"/>
    </row>
    <row r="213" spans="1:17" s="3" customFormat="1" ht="12" customHeight="1">
      <c r="A213" s="10" t="s">
        <v>80</v>
      </c>
      <c r="B213" s="850">
        <f t="shared" si="1"/>
        <v>4473.49731814597</v>
      </c>
      <c r="C213" s="851">
        <f t="shared" si="3"/>
        <v>3971.7239689971207</v>
      </c>
      <c r="D213" s="851">
        <f t="shared" si="3"/>
        <v>3548.3870967741937</v>
      </c>
      <c r="E213" s="851">
        <f t="shared" si="3"/>
        <v>6902.4747121318151</v>
      </c>
      <c r="F213" s="851">
        <f t="shared" si="3"/>
        <v>4386.4115620017483</v>
      </c>
      <c r="G213" s="851"/>
      <c r="H213" s="851">
        <f t="shared" si="3"/>
        <v>7600.8755234107348</v>
      </c>
      <c r="I213" s="851"/>
      <c r="J213" s="851">
        <f t="shared" si="3"/>
        <v>5000</v>
      </c>
      <c r="K213" s="851">
        <f t="shared" si="3"/>
        <v>5179.4173075943563</v>
      </c>
      <c r="L213" s="851">
        <f t="shared" si="3"/>
        <v>7127.0193221412737</v>
      </c>
      <c r="M213" s="851">
        <f t="shared" si="3"/>
        <v>7123.2876712328771</v>
      </c>
      <c r="N213" s="851">
        <f t="shared" si="3"/>
        <v>5113.8037627494359</v>
      </c>
      <c r="O213" s="851">
        <f t="shared" si="3"/>
        <v>5469.9999999999991</v>
      </c>
      <c r="P213" s="851">
        <f t="shared" si="3"/>
        <v>4475</v>
      </c>
      <c r="Q213" s="851"/>
    </row>
    <row r="214" spans="1:17" s="3" customFormat="1" ht="12" customHeight="1">
      <c r="A214" s="10" t="s">
        <v>79</v>
      </c>
      <c r="B214" s="850">
        <f t="shared" si="1"/>
        <v>4918.2933187832768</v>
      </c>
      <c r="C214" s="851">
        <f t="shared" si="3"/>
        <v>4594.1803682807722</v>
      </c>
      <c r="D214" s="851">
        <f t="shared" si="3"/>
        <v>4545.454545454545</v>
      </c>
      <c r="E214" s="851">
        <f t="shared" si="3"/>
        <v>5017.0579971904472</v>
      </c>
      <c r="F214" s="851">
        <f t="shared" si="3"/>
        <v>5541.9242880456022</v>
      </c>
      <c r="G214" s="851"/>
      <c r="H214" s="851">
        <f t="shared" si="3"/>
        <v>5400.6058482197559</v>
      </c>
      <c r="I214" s="851">
        <f t="shared" si="3"/>
        <v>5058.8235294117649</v>
      </c>
      <c r="J214" s="851">
        <f t="shared" si="3"/>
        <v>6666.6666666666661</v>
      </c>
      <c r="K214" s="851">
        <f t="shared" si="3"/>
        <v>4950.5284613204103</v>
      </c>
      <c r="L214" s="851">
        <f t="shared" si="3"/>
        <v>9962.0493358633757</v>
      </c>
      <c r="M214" s="851">
        <f t="shared" si="3"/>
        <v>10000</v>
      </c>
      <c r="N214" s="851">
        <f t="shared" si="3"/>
        <v>4805.3049112820199</v>
      </c>
      <c r="O214" s="851">
        <f t="shared" si="3"/>
        <v>5882.3529411764712</v>
      </c>
      <c r="P214" s="851">
        <f t="shared" si="3"/>
        <v>6250</v>
      </c>
      <c r="Q214" s="851"/>
    </row>
    <row r="215" spans="1:17" s="3" customFormat="1" ht="12" customHeight="1">
      <c r="A215" s="10" t="s">
        <v>78</v>
      </c>
      <c r="B215" s="850">
        <f t="shared" si="1"/>
        <v>3938.274889951937</v>
      </c>
      <c r="C215" s="851">
        <f t="shared" si="3"/>
        <v>3465.3697936789617</v>
      </c>
      <c r="D215" s="851">
        <f t="shared" si="3"/>
        <v>5000</v>
      </c>
      <c r="E215" s="851">
        <f t="shared" si="3"/>
        <v>10367.652922880612</v>
      </c>
      <c r="F215" s="851">
        <f t="shared" si="3"/>
        <v>4527.5111596451898</v>
      </c>
      <c r="G215" s="851"/>
      <c r="H215" s="851">
        <f t="shared" si="3"/>
        <v>3568.4849964895147</v>
      </c>
      <c r="I215" s="851">
        <f t="shared" si="3"/>
        <v>4360.9022556390973</v>
      </c>
      <c r="J215" s="851">
        <f t="shared" si="3"/>
        <v>2857.1428571428569</v>
      </c>
      <c r="K215" s="851">
        <f t="shared" si="3"/>
        <v>8980.4060478383271</v>
      </c>
      <c r="L215" s="851">
        <f t="shared" si="3"/>
        <v>7780.3203661327234</v>
      </c>
      <c r="M215" s="851">
        <f t="shared" si="3"/>
        <v>20000</v>
      </c>
      <c r="N215" s="851">
        <f t="shared" si="3"/>
        <v>3583.8290383936524</v>
      </c>
      <c r="O215" s="851">
        <f t="shared" si="3"/>
        <v>6506.1094386399855</v>
      </c>
      <c r="P215" s="851">
        <f t="shared" si="3"/>
        <v>11111.111111111111</v>
      </c>
      <c r="Q215" s="851"/>
    </row>
    <row r="216" spans="1:17" s="3" customFormat="1" ht="12" customHeight="1">
      <c r="A216" s="10" t="s">
        <v>77</v>
      </c>
      <c r="B216" s="850">
        <f t="shared" si="1"/>
        <v>3806.543474814011</v>
      </c>
      <c r="C216" s="851">
        <f t="shared" si="3"/>
        <v>3364.7149654532132</v>
      </c>
      <c r="D216" s="851">
        <f t="shared" si="3"/>
        <v>5000</v>
      </c>
      <c r="E216" s="851">
        <f t="shared" si="3"/>
        <v>8092.5925925925922</v>
      </c>
      <c r="F216" s="851">
        <f t="shared" si="3"/>
        <v>4565.098386386283</v>
      </c>
      <c r="G216" s="851"/>
      <c r="H216" s="851">
        <f t="shared" si="3"/>
        <v>3548.8227642478828</v>
      </c>
      <c r="I216" s="851">
        <f t="shared" si="3"/>
        <v>3740.053050397878</v>
      </c>
      <c r="J216" s="851">
        <f t="shared" si="3"/>
        <v>3333.333333333333</v>
      </c>
      <c r="K216" s="851">
        <f t="shared" si="3"/>
        <v>5054.350250561346</v>
      </c>
      <c r="L216" s="851">
        <f t="shared" si="3"/>
        <v>8497.6694155611331</v>
      </c>
      <c r="M216" s="851">
        <f t="shared" si="3"/>
        <v>5000</v>
      </c>
      <c r="N216" s="851">
        <f t="shared" si="3"/>
        <v>3699.4887537230825</v>
      </c>
      <c r="O216" s="851">
        <f t="shared" si="3"/>
        <v>12111.006331671832</v>
      </c>
      <c r="P216" s="851">
        <f t="shared" si="3"/>
        <v>6666.6666666666661</v>
      </c>
      <c r="Q216" s="851"/>
    </row>
    <row r="217" spans="1:17" s="3" customFormat="1" ht="12" customHeight="1">
      <c r="A217" s="10" t="s">
        <v>76</v>
      </c>
      <c r="B217" s="850">
        <f t="shared" si="1"/>
        <v>3951.2137949128264</v>
      </c>
      <c r="C217" s="851">
        <f t="shared" si="3"/>
        <v>3751.924580081858</v>
      </c>
      <c r="D217" s="851">
        <f t="shared" si="3"/>
        <v>4761.9047619047615</v>
      </c>
      <c r="E217" s="851">
        <f t="shared" si="3"/>
        <v>6095.7663572560559</v>
      </c>
      <c r="F217" s="851">
        <f t="shared" si="3"/>
        <v>4380.5720491128504</v>
      </c>
      <c r="G217" s="851">
        <f t="shared" si="3"/>
        <v>4382.0224719101116</v>
      </c>
      <c r="H217" s="851">
        <f t="shared" si="3"/>
        <v>3074.5450713131454</v>
      </c>
      <c r="I217" s="851">
        <f t="shared" si="3"/>
        <v>4444.4444444444443</v>
      </c>
      <c r="J217" s="851">
        <f t="shared" si="3"/>
        <v>3333.333333333333</v>
      </c>
      <c r="K217" s="851">
        <f t="shared" si="3"/>
        <v>7744.2871759890859</v>
      </c>
      <c r="L217" s="851">
        <f t="shared" si="3"/>
        <v>12466.607301869992</v>
      </c>
      <c r="M217" s="851">
        <f t="shared" si="3"/>
        <v>6250</v>
      </c>
      <c r="N217" s="851">
        <f t="shared" si="3"/>
        <v>3125.6360841038522</v>
      </c>
      <c r="O217" s="851">
        <f t="shared" si="3"/>
        <v>6658.6785347483747</v>
      </c>
      <c r="P217" s="851">
        <f t="shared" si="3"/>
        <v>7117.4089068825906</v>
      </c>
      <c r="Q217" s="851"/>
    </row>
    <row r="218" spans="1:17" s="3" customFormat="1" ht="12" customHeight="1">
      <c r="A218" s="10" t="s">
        <v>75</v>
      </c>
      <c r="B218" s="850">
        <f t="shared" si="1"/>
        <v>3808.3724453462896</v>
      </c>
      <c r="C218" s="851">
        <f t="shared" si="3"/>
        <v>3305.3482931804824</v>
      </c>
      <c r="D218" s="851">
        <f t="shared" si="3"/>
        <v>3846.1538461538462</v>
      </c>
      <c r="E218" s="851">
        <f t="shared" si="3"/>
        <v>7822.9596923515173</v>
      </c>
      <c r="F218" s="851">
        <f t="shared" si="3"/>
        <v>5212.6425260753613</v>
      </c>
      <c r="G218" s="851">
        <f t="shared" si="3"/>
        <v>4545.454545454545</v>
      </c>
      <c r="H218" s="851">
        <f t="shared" si="3"/>
        <v>3137.2085962012079</v>
      </c>
      <c r="I218" s="851">
        <f t="shared" si="3"/>
        <v>4772.7272727272721</v>
      </c>
      <c r="J218" s="851">
        <f t="shared" si="3"/>
        <v>3846.1538461538457</v>
      </c>
      <c r="K218" s="851">
        <f t="shared" si="3"/>
        <v>7883.6689038031318</v>
      </c>
      <c r="L218" s="851">
        <f t="shared" si="3"/>
        <v>6521.9659814254401</v>
      </c>
      <c r="M218" s="851">
        <f t="shared" si="3"/>
        <v>4042.5531914893613</v>
      </c>
      <c r="N218" s="851">
        <f t="shared" si="3"/>
        <v>3461.114451793947</v>
      </c>
      <c r="O218" s="851">
        <f t="shared" si="3"/>
        <v>8412.2234757443475</v>
      </c>
      <c r="P218" s="851">
        <f t="shared" si="3"/>
        <v>7265.6512111655366</v>
      </c>
      <c r="Q218" s="851"/>
    </row>
    <row r="219" spans="1:17" s="3" customFormat="1" ht="12" customHeight="1">
      <c r="A219" s="10" t="s">
        <v>74</v>
      </c>
      <c r="B219" s="850">
        <f t="shared" si="1"/>
        <v>3532.7918867517615</v>
      </c>
      <c r="C219" s="851">
        <f t="shared" si="3"/>
        <v>3690.4691753319221</v>
      </c>
      <c r="D219" s="851">
        <f t="shared" si="3"/>
        <v>7692.3076923076924</v>
      </c>
      <c r="E219" s="851">
        <f t="shared" si="3"/>
        <v>9437.9963347587036</v>
      </c>
      <c r="F219" s="851">
        <f t="shared" si="3"/>
        <v>3096.7810340779711</v>
      </c>
      <c r="G219" s="851">
        <f t="shared" si="3"/>
        <v>5495.704218553914</v>
      </c>
      <c r="H219" s="851">
        <f t="shared" si="3"/>
        <v>3237.3339701172399</v>
      </c>
      <c r="I219" s="851">
        <f t="shared" si="3"/>
        <v>5600.722673893406</v>
      </c>
      <c r="J219" s="851">
        <f t="shared" si="3"/>
        <v>4008.620689655173</v>
      </c>
      <c r="K219" s="851">
        <f t="shared" si="3"/>
        <v>3854.86794407043</v>
      </c>
      <c r="L219" s="851">
        <f t="shared" si="3"/>
        <v>7124.0683910565549</v>
      </c>
      <c r="M219" s="851">
        <f t="shared" si="3"/>
        <v>4663.5182998819364</v>
      </c>
      <c r="N219" s="851">
        <f t="shared" si="3"/>
        <v>2841.1000821519283</v>
      </c>
      <c r="O219" s="851">
        <f t="shared" si="3"/>
        <v>8459.2523072110107</v>
      </c>
      <c r="P219" s="851">
        <f t="shared" si="3"/>
        <v>10178.706403196198</v>
      </c>
      <c r="Q219" s="851"/>
    </row>
    <row r="220" spans="1:17" s="3" customFormat="1" ht="11.25" customHeight="1">
      <c r="A220" s="10" t="s">
        <v>57</v>
      </c>
      <c r="B220" s="850">
        <f t="shared" si="1"/>
        <v>5093.3617240330395</v>
      </c>
      <c r="C220" s="851">
        <f t="shared" si="3"/>
        <v>4365.8941421828058</v>
      </c>
      <c r="D220" s="851">
        <f t="shared" si="3"/>
        <v>5555.5555555555547</v>
      </c>
      <c r="E220" s="851">
        <f t="shared" si="3"/>
        <v>3333.333333333333</v>
      </c>
      <c r="F220" s="851">
        <f t="shared" si="3"/>
        <v>6013.2464020257166</v>
      </c>
      <c r="G220" s="851">
        <f t="shared" si="3"/>
        <v>8037.1900826446281</v>
      </c>
      <c r="H220" s="851">
        <f t="shared" si="3"/>
        <v>4863.9913816321032</v>
      </c>
      <c r="I220" s="851">
        <f t="shared" si="3"/>
        <v>6991.8699186991871</v>
      </c>
      <c r="J220" s="851">
        <f t="shared" si="3"/>
        <v>4061.5384615384619</v>
      </c>
      <c r="K220" s="851">
        <f t="shared" si="3"/>
        <v>9467.2670040243847</v>
      </c>
      <c r="L220" s="851">
        <f t="shared" si="3"/>
        <v>7193.7826587547606</v>
      </c>
      <c r="M220" s="851">
        <f t="shared" si="3"/>
        <v>4212.3485285631859</v>
      </c>
      <c r="N220" s="851">
        <f t="shared" si="3"/>
        <v>6189.8624603250928</v>
      </c>
      <c r="O220" s="851">
        <f t="shared" si="3"/>
        <v>9452.1424003410812</v>
      </c>
      <c r="P220" s="851">
        <f t="shared" si="3"/>
        <v>10760.146373918829</v>
      </c>
      <c r="Q220" s="851"/>
    </row>
    <row r="221" spans="1:17" s="3" customFormat="1" ht="11.25" customHeight="1">
      <c r="A221" s="10" t="s">
        <v>58</v>
      </c>
      <c r="B221" s="850">
        <f t="shared" si="1"/>
        <v>3627.0526254776746</v>
      </c>
      <c r="C221" s="851">
        <f t="shared" si="3"/>
        <v>3430.0241309791845</v>
      </c>
      <c r="D221" s="851">
        <f t="shared" si="3"/>
        <v>4545.454545454545</v>
      </c>
      <c r="E221" s="851">
        <f t="shared" si="3"/>
        <v>10000</v>
      </c>
      <c r="F221" s="851">
        <f t="shared" si="3"/>
        <v>6390.8456638241942</v>
      </c>
      <c r="G221" s="851">
        <f t="shared" si="3"/>
        <v>6808.6458995549901</v>
      </c>
      <c r="H221" s="851">
        <f t="shared" si="3"/>
        <v>2287.7674475254762</v>
      </c>
      <c r="I221" s="851">
        <f t="shared" si="3"/>
        <v>9523.8095238095229</v>
      </c>
      <c r="J221" s="851">
        <f t="shared" si="3"/>
        <v>4144.2953020134228</v>
      </c>
      <c r="K221" s="851">
        <f t="shared" si="3"/>
        <v>10107.332032339002</v>
      </c>
      <c r="L221" s="851">
        <f t="shared" si="3"/>
        <v>9303.2262194341329</v>
      </c>
      <c r="M221" s="851">
        <f t="shared" si="3"/>
        <v>4207.1197411003241</v>
      </c>
      <c r="N221" s="851">
        <f t="shared" si="3"/>
        <v>3145.1337049035192</v>
      </c>
      <c r="O221" s="851">
        <f t="shared" si="3"/>
        <v>7876.6221553507621</v>
      </c>
      <c r="P221" s="851">
        <f t="shared" si="3"/>
        <v>12136.726396627013</v>
      </c>
      <c r="Q221" s="851"/>
    </row>
    <row r="222" spans="1:17" s="3" customFormat="1" ht="11.25" customHeight="1">
      <c r="A222" s="10" t="s">
        <v>59</v>
      </c>
      <c r="B222" s="850">
        <f t="shared" si="1"/>
        <v>2854.3833756003628</v>
      </c>
      <c r="C222" s="851">
        <f t="shared" si="3"/>
        <v>2472.498552555398</v>
      </c>
      <c r="D222" s="851">
        <f t="shared" si="3"/>
        <v>6250</v>
      </c>
      <c r="E222" s="851">
        <f t="shared" si="3"/>
        <v>4930.9683303456295</v>
      </c>
      <c r="F222" s="851">
        <f t="shared" si="3"/>
        <v>2937.2071961268825</v>
      </c>
      <c r="G222" s="851">
        <f t="shared" si="3"/>
        <v>5970.5932347441785</v>
      </c>
      <c r="H222" s="851">
        <f t="shared" si="3"/>
        <v>2473.0981972229424</v>
      </c>
      <c r="I222" s="851">
        <f t="shared" si="3"/>
        <v>6250</v>
      </c>
      <c r="J222" s="851">
        <f t="shared" si="3"/>
        <v>3928.1288723667899</v>
      </c>
      <c r="K222" s="851">
        <f t="shared" si="3"/>
        <v>5048.5194845044489</v>
      </c>
      <c r="L222" s="851">
        <f t="shared" si="3"/>
        <v>7847.429519071311</v>
      </c>
      <c r="M222" s="851">
        <f t="shared" si="3"/>
        <v>3642.6116838487969</v>
      </c>
      <c r="N222" s="851">
        <f t="shared" si="3"/>
        <v>2402.2994798795507</v>
      </c>
      <c r="O222" s="851">
        <f t="shared" si="3"/>
        <v>4273.5042735042734</v>
      </c>
      <c r="P222" s="851">
        <f t="shared" si="3"/>
        <v>6786.1612369302802</v>
      </c>
      <c r="Q222" s="851"/>
    </row>
    <row r="223" spans="1:17" s="3" customFormat="1" ht="11.25" customHeight="1">
      <c r="A223" s="10" t="s">
        <v>60</v>
      </c>
      <c r="B223" s="850">
        <f t="shared" si="1"/>
        <v>3100.6324670172144</v>
      </c>
      <c r="C223" s="851">
        <f t="shared" si="3"/>
        <v>2577.8009015620969</v>
      </c>
      <c r="D223" s="851">
        <f t="shared" si="3"/>
        <v>4761.9047619047615</v>
      </c>
      <c r="E223" s="851">
        <f t="shared" si="3"/>
        <v>6827.1615496450868</v>
      </c>
      <c r="F223" s="851">
        <f t="shared" si="3"/>
        <v>3414.9720795487942</v>
      </c>
      <c r="G223" s="851">
        <f t="shared" si="3"/>
        <v>9090.9090909090901</v>
      </c>
      <c r="H223" s="851">
        <f t="shared" si="3"/>
        <v>2730.1816823577378</v>
      </c>
      <c r="I223" s="851">
        <f t="shared" si="3"/>
        <v>10000</v>
      </c>
      <c r="J223" s="851">
        <f t="shared" si="3"/>
        <v>4037.5</v>
      </c>
      <c r="K223" s="851">
        <f t="shared" si="3"/>
        <v>3914.5480367251412</v>
      </c>
      <c r="L223" s="851">
        <f t="shared" si="3"/>
        <v>7652.69051071371</v>
      </c>
      <c r="M223" s="851">
        <f t="shared" si="3"/>
        <v>3200.8830022075053</v>
      </c>
      <c r="N223" s="851">
        <f t="shared" si="3"/>
        <v>2809.2341593485758</v>
      </c>
      <c r="O223" s="851">
        <f t="shared" si="3"/>
        <v>5311.2883166288684</v>
      </c>
      <c r="P223" s="851">
        <f t="shared" si="3"/>
        <v>7712.200721548048</v>
      </c>
      <c r="Q223" s="851"/>
    </row>
    <row r="224" spans="1:17" s="3" customFormat="1" ht="11.25" customHeight="1">
      <c r="A224" s="10" t="s">
        <v>61</v>
      </c>
      <c r="B224" s="850">
        <f t="shared" si="1"/>
        <v>3762.4978255440874</v>
      </c>
      <c r="C224" s="851">
        <f t="shared" si="3"/>
        <v>3230.3768123534728</v>
      </c>
      <c r="D224" s="851">
        <f t="shared" si="3"/>
        <v>12500</v>
      </c>
      <c r="E224" s="851">
        <f t="shared" si="3"/>
        <v>9559.0881823635264</v>
      </c>
      <c r="F224" s="851">
        <f t="shared" si="3"/>
        <v>3426.8749183871855</v>
      </c>
      <c r="G224" s="851">
        <f t="shared" si="3"/>
        <v>10000</v>
      </c>
      <c r="H224" s="851">
        <f t="shared" si="3"/>
        <v>3679.8203619339038</v>
      </c>
      <c r="I224" s="851">
        <f t="shared" si="3"/>
        <v>10000</v>
      </c>
      <c r="J224" s="851">
        <f t="shared" si="3"/>
        <v>4276.0180995475112</v>
      </c>
      <c r="K224" s="851">
        <f t="shared" si="3"/>
        <v>3753.6662703131192</v>
      </c>
      <c r="L224" s="851">
        <f t="shared" si="3"/>
        <v>11203.148479427549</v>
      </c>
      <c r="M224" s="851">
        <f t="shared" si="3"/>
        <v>3604.6511627906975</v>
      </c>
      <c r="N224" s="851">
        <f t="shared" si="3"/>
        <v>3570.6960777152876</v>
      </c>
      <c r="O224" s="851">
        <f t="shared" si="3"/>
        <v>7277.121148163782</v>
      </c>
      <c r="P224" s="851">
        <f t="shared" si="3"/>
        <v>10194.312186333806</v>
      </c>
      <c r="Q224" s="851"/>
    </row>
    <row r="225" spans="1:17" s="3" customFormat="1" ht="11.25" customHeight="1">
      <c r="A225" s="10" t="s">
        <v>62</v>
      </c>
      <c r="B225" s="850">
        <f t="shared" si="1"/>
        <v>3756.7018369696625</v>
      </c>
      <c r="C225" s="851">
        <f t="shared" si="3"/>
        <v>2916.0467712535637</v>
      </c>
      <c r="D225" s="851">
        <f t="shared" si="3"/>
        <v>16250</v>
      </c>
      <c r="E225" s="851">
        <f t="shared" si="3"/>
        <v>18136.55761024182</v>
      </c>
      <c r="F225" s="851">
        <f t="shared" si="3"/>
        <v>6173.0447633492777</v>
      </c>
      <c r="G225" s="851"/>
      <c r="H225" s="851">
        <f t="shared" si="3"/>
        <v>3379.7877516414806</v>
      </c>
      <c r="I225" s="851"/>
      <c r="J225" s="851">
        <f t="shared" si="3"/>
        <v>4285.7142857142853</v>
      </c>
      <c r="K225" s="851">
        <f t="shared" si="3"/>
        <v>6378.2602939229437</v>
      </c>
      <c r="L225" s="851">
        <f t="shared" si="3"/>
        <v>4545.7746478873241</v>
      </c>
      <c r="M225" s="851">
        <f t="shared" si="3"/>
        <v>3638.025594149909</v>
      </c>
      <c r="N225" s="851">
        <f t="shared" si="3"/>
        <v>4696.3170848841391</v>
      </c>
      <c r="O225" s="851">
        <f t="shared" si="3"/>
        <v>14078.740157480313</v>
      </c>
      <c r="P225" s="851">
        <f t="shared" si="3"/>
        <v>16953.846153846152</v>
      </c>
      <c r="Q225" s="851"/>
    </row>
    <row r="226" spans="1:17" s="3" customFormat="1" ht="11.25" customHeight="1">
      <c r="A226" s="10" t="s">
        <v>38</v>
      </c>
      <c r="B226" s="850">
        <f t="shared" si="1"/>
        <v>3558.7022556514034</v>
      </c>
      <c r="C226" s="851">
        <f t="shared" si="3"/>
        <v>3235.0091015092703</v>
      </c>
      <c r="D226" s="851">
        <f t="shared" si="3"/>
        <v>5289.1396332863196</v>
      </c>
      <c r="E226" s="851">
        <f t="shared" si="3"/>
        <v>9203.8216560509554</v>
      </c>
      <c r="F226" s="851">
        <f t="shared" si="3"/>
        <v>3706.1137664619823</v>
      </c>
      <c r="G226" s="851"/>
      <c r="H226" s="851">
        <f t="shared" si="3"/>
        <v>3779.7893291415976</v>
      </c>
      <c r="I226" s="851"/>
      <c r="J226" s="851">
        <f t="shared" si="3"/>
        <v>4122.6215644820295</v>
      </c>
      <c r="K226" s="851">
        <f t="shared" si="3"/>
        <v>3894.7229335632001</v>
      </c>
      <c r="L226" s="851">
        <f t="shared" si="3"/>
        <v>6057.0469798657723</v>
      </c>
      <c r="M226" s="851">
        <f t="shared" si="3"/>
        <v>4891.9567827130859</v>
      </c>
      <c r="N226" s="851">
        <f t="shared" si="3"/>
        <v>3601.4148415448926</v>
      </c>
      <c r="O226" s="851">
        <f t="shared" si="3"/>
        <v>7552.1754510081364</v>
      </c>
      <c r="P226" s="851">
        <f t="shared" si="3"/>
        <v>6268.0142242186039</v>
      </c>
      <c r="Q226" s="851"/>
    </row>
    <row r="227" spans="1:17" s="3" customFormat="1" ht="11.25" customHeight="1">
      <c r="A227" s="10" t="s">
        <v>39</v>
      </c>
      <c r="B227" s="850">
        <f t="shared" si="1"/>
        <v>3493.6975428618694</v>
      </c>
      <c r="C227" s="851">
        <f t="shared" ref="C227:P237" si="4">(C111/C169)*10000</f>
        <v>2835.1811187300846</v>
      </c>
      <c r="D227" s="851">
        <f t="shared" si="4"/>
        <v>6670.888366202279</v>
      </c>
      <c r="E227" s="851">
        <f t="shared" si="4"/>
        <v>6798.2134524365047</v>
      </c>
      <c r="F227" s="851">
        <f t="shared" si="4"/>
        <v>3918.0525299753822</v>
      </c>
      <c r="G227" s="851"/>
      <c r="H227" s="851">
        <f t="shared" si="4"/>
        <v>3192.8389889838218</v>
      </c>
      <c r="I227" s="851"/>
      <c r="J227" s="851">
        <f t="shared" si="4"/>
        <v>4921.2034383954151</v>
      </c>
      <c r="K227" s="851">
        <f t="shared" si="4"/>
        <v>4631.487023213157</v>
      </c>
      <c r="L227" s="851">
        <f t="shared" si="4"/>
        <v>6143.0859583555784</v>
      </c>
      <c r="M227" s="851">
        <f t="shared" si="4"/>
        <v>3642.8009441384734</v>
      </c>
      <c r="N227" s="851">
        <f t="shared" si="4"/>
        <v>3194.0327206883844</v>
      </c>
      <c r="O227" s="851">
        <f t="shared" si="4"/>
        <v>4984.980201174275</v>
      </c>
      <c r="P227" s="851">
        <f t="shared" si="4"/>
        <v>8613.9801426001213</v>
      </c>
      <c r="Q227" s="851"/>
    </row>
    <row r="228" spans="1:17" s="3" customFormat="1" ht="12" customHeight="1">
      <c r="A228" s="10" t="s">
        <v>40</v>
      </c>
      <c r="B228" s="850">
        <f t="shared" si="1"/>
        <v>3026.014093096283</v>
      </c>
      <c r="C228" s="851">
        <f t="shared" si="4"/>
        <v>2803.2528485078433</v>
      </c>
      <c r="D228" s="851">
        <f t="shared" si="4"/>
        <v>8356.5608919382503</v>
      </c>
      <c r="E228" s="851">
        <f t="shared" si="4"/>
        <v>6981.9366409838767</v>
      </c>
      <c r="F228" s="851">
        <f t="shared" si="4"/>
        <v>2909.0715461124209</v>
      </c>
      <c r="G228" s="851"/>
      <c r="H228" s="851">
        <f t="shared" si="4"/>
        <v>3084.7316213961253</v>
      </c>
      <c r="I228" s="851"/>
      <c r="J228" s="851">
        <f t="shared" si="4"/>
        <v>3999.7053624042424</v>
      </c>
      <c r="K228" s="851">
        <f t="shared" si="4"/>
        <v>3533.5427147317419</v>
      </c>
      <c r="L228" s="851">
        <f t="shared" si="4"/>
        <v>5606.5753916192916</v>
      </c>
      <c r="M228" s="851">
        <f t="shared" si="4"/>
        <v>3874.6438746438748</v>
      </c>
      <c r="N228" s="851">
        <f t="shared" si="4"/>
        <v>2902.6626002506755</v>
      </c>
      <c r="O228" s="851">
        <f t="shared" si="4"/>
        <v>3980.3897824308006</v>
      </c>
      <c r="P228" s="851">
        <f t="shared" si="4"/>
        <v>8361.8751081127848</v>
      </c>
      <c r="Q228" s="851"/>
    </row>
    <row r="229" spans="1:17" s="3" customFormat="1" ht="12" customHeight="1">
      <c r="A229" s="10" t="s">
        <v>41</v>
      </c>
      <c r="B229" s="850">
        <f t="shared" si="1"/>
        <v>3144.0538134560102</v>
      </c>
      <c r="C229" s="851">
        <f t="shared" si="4"/>
        <v>2588.2410286803952</v>
      </c>
      <c r="D229" s="851">
        <f t="shared" si="4"/>
        <v>10000</v>
      </c>
      <c r="E229" s="851">
        <f t="shared" si="4"/>
        <v>7044.0616801302449</v>
      </c>
      <c r="F229" s="851">
        <f t="shared" si="4"/>
        <v>2847.2845911679851</v>
      </c>
      <c r="G229" s="851"/>
      <c r="H229" s="851">
        <f t="shared" si="4"/>
        <v>3721.5824403054498</v>
      </c>
      <c r="I229" s="851"/>
      <c r="J229" s="851">
        <f t="shared" si="4"/>
        <v>9036.8115139773035</v>
      </c>
      <c r="K229" s="851">
        <f t="shared" si="4"/>
        <v>4522.6483117223197</v>
      </c>
      <c r="L229" s="851">
        <f t="shared" si="4"/>
        <v>8798.5368143340402</v>
      </c>
      <c r="M229" s="851">
        <f t="shared" si="4"/>
        <v>3928.1612773788279</v>
      </c>
      <c r="N229" s="851">
        <f t="shared" si="4"/>
        <v>2952.0311584833598</v>
      </c>
      <c r="O229" s="851">
        <f t="shared" si="4"/>
        <v>4787.3079754689252</v>
      </c>
      <c r="P229" s="851">
        <f t="shared" si="4"/>
        <v>9605.2203610343149</v>
      </c>
      <c r="Q229" s="851"/>
    </row>
    <row r="230" spans="1:17" s="3" customFormat="1" ht="12" customHeight="1">
      <c r="A230" s="10" t="s">
        <v>42</v>
      </c>
      <c r="B230" s="850">
        <f t="shared" si="1"/>
        <v>3109.4747629296126</v>
      </c>
      <c r="C230" s="851">
        <f t="shared" si="4"/>
        <v>2504.6608957170324</v>
      </c>
      <c r="D230" s="851">
        <f t="shared" si="4"/>
        <v>9122.4018475750581</v>
      </c>
      <c r="E230" s="851">
        <f t="shared" si="4"/>
        <v>5261.198131842023</v>
      </c>
      <c r="F230" s="851">
        <f t="shared" si="4"/>
        <v>3657.2990639122017</v>
      </c>
      <c r="G230" s="851">
        <f t="shared" si="4"/>
        <v>3571.4285714285716</v>
      </c>
      <c r="H230" s="851">
        <f t="shared" si="4"/>
        <v>2753.3462902570523</v>
      </c>
      <c r="I230" s="851"/>
      <c r="J230" s="851">
        <f t="shared" si="4"/>
        <v>10000</v>
      </c>
      <c r="K230" s="851">
        <f t="shared" si="4"/>
        <v>4113.4882012671005</v>
      </c>
      <c r="L230" s="851">
        <f t="shared" si="4"/>
        <v>9733.0448254228395</v>
      </c>
      <c r="M230" s="851">
        <f t="shared" si="4"/>
        <v>5846.348670325031</v>
      </c>
      <c r="N230" s="851">
        <f t="shared" si="4"/>
        <v>3302.6486877903631</v>
      </c>
      <c r="O230" s="851">
        <f t="shared" si="4"/>
        <v>4623.0580539656585</v>
      </c>
      <c r="P230" s="851">
        <f t="shared" si="4"/>
        <v>10611.880916449445</v>
      </c>
      <c r="Q230" s="851"/>
    </row>
    <row r="231" spans="1:17" s="3" customFormat="1" ht="12" customHeight="1">
      <c r="A231" s="10" t="s">
        <v>44</v>
      </c>
      <c r="B231" s="850">
        <f t="shared" si="1"/>
        <v>3402.8708786221855</v>
      </c>
      <c r="C231" s="851">
        <f t="shared" si="4"/>
        <v>3086.9337639586392</v>
      </c>
      <c r="D231" s="851">
        <f t="shared" si="4"/>
        <v>8338.0834758376077</v>
      </c>
      <c r="E231" s="851">
        <f t="shared" si="4"/>
        <v>4929.3594765040571</v>
      </c>
      <c r="F231" s="851">
        <f t="shared" si="4"/>
        <v>3361.8441726856622</v>
      </c>
      <c r="G231" s="851">
        <f t="shared" si="4"/>
        <v>5000</v>
      </c>
      <c r="H231" s="851">
        <f t="shared" si="4"/>
        <v>3637.4373053974873</v>
      </c>
      <c r="I231" s="851"/>
      <c r="J231" s="851">
        <f t="shared" si="4"/>
        <v>7142.8571428571431</v>
      </c>
      <c r="K231" s="851">
        <f t="shared" si="4"/>
        <v>7580.6493949654832</v>
      </c>
      <c r="L231" s="851">
        <f t="shared" si="4"/>
        <v>6709.8942953408232</v>
      </c>
      <c r="M231" s="851">
        <f t="shared" si="4"/>
        <v>4158.8156123822337</v>
      </c>
      <c r="N231" s="851">
        <f t="shared" si="4"/>
        <v>3084.3975317157706</v>
      </c>
      <c r="O231" s="851">
        <f t="shared" si="4"/>
        <v>3623.4455686484685</v>
      </c>
      <c r="P231" s="851">
        <f t="shared" si="4"/>
        <v>9552.2237366853442</v>
      </c>
      <c r="Q231" s="851"/>
    </row>
    <row r="232" spans="1:17" s="3" customFormat="1" ht="12" customHeight="1">
      <c r="A232" s="10" t="s">
        <v>45</v>
      </c>
      <c r="B232" s="850">
        <f t="shared" si="1"/>
        <v>3623.8957255091841</v>
      </c>
      <c r="C232" s="851">
        <f t="shared" si="4"/>
        <v>2608.9562167611625</v>
      </c>
      <c r="D232" s="851">
        <f t="shared" si="4"/>
        <v>9099.7330744964802</v>
      </c>
      <c r="E232" s="851">
        <f t="shared" si="4"/>
        <v>12282.662494212318</v>
      </c>
      <c r="F232" s="851">
        <f t="shared" si="4"/>
        <v>5824.0317502909502</v>
      </c>
      <c r="G232" s="851">
        <f t="shared" si="4"/>
        <v>3571.4285714285716</v>
      </c>
      <c r="H232" s="851">
        <f t="shared" si="4"/>
        <v>3847.5270198328531</v>
      </c>
      <c r="I232" s="851"/>
      <c r="J232" s="851">
        <f t="shared" si="4"/>
        <v>6250</v>
      </c>
      <c r="K232" s="851">
        <f t="shared" si="4"/>
        <v>4633.9326021722391</v>
      </c>
      <c r="L232" s="851">
        <f t="shared" si="4"/>
        <v>8507.797837161499</v>
      </c>
      <c r="M232" s="851">
        <f t="shared" si="4"/>
        <v>4515.4816513761461</v>
      </c>
      <c r="N232" s="851">
        <f t="shared" si="4"/>
        <v>4741.697139331558</v>
      </c>
      <c r="O232" s="851">
        <f t="shared" si="4"/>
        <v>6732.9916033484142</v>
      </c>
      <c r="P232" s="851">
        <f t="shared" si="4"/>
        <v>11548.513289173063</v>
      </c>
      <c r="Q232" s="851"/>
    </row>
    <row r="233" spans="1:17" s="3" customFormat="1" ht="12" customHeight="1">
      <c r="A233" s="10" t="s">
        <v>46</v>
      </c>
      <c r="B233" s="850">
        <f t="shared" si="1"/>
        <v>2956.3847186268972</v>
      </c>
      <c r="C233" s="851">
        <f t="shared" si="4"/>
        <v>2620.9266809013811</v>
      </c>
      <c r="D233" s="851">
        <f t="shared" si="4"/>
        <v>8353.1914893617013</v>
      </c>
      <c r="E233" s="851">
        <f t="shared" si="4"/>
        <v>9219.2468673888488</v>
      </c>
      <c r="F233" s="851">
        <f t="shared" si="4"/>
        <v>2880.8668072163537</v>
      </c>
      <c r="G233" s="851">
        <f t="shared" si="4"/>
        <v>5000</v>
      </c>
      <c r="H233" s="851">
        <f t="shared" si="4"/>
        <v>2978.2115828800734</v>
      </c>
      <c r="I233" s="851">
        <f t="shared" si="4"/>
        <v>7535.3470437017995</v>
      </c>
      <c r="J233" s="851">
        <f t="shared" si="4"/>
        <v>4348.7698986975402</v>
      </c>
      <c r="K233" s="851">
        <f t="shared" si="4"/>
        <v>3880.6982334649233</v>
      </c>
      <c r="L233" s="851">
        <f t="shared" si="4"/>
        <v>9064.8234322224434</v>
      </c>
      <c r="M233" s="851">
        <f t="shared" si="4"/>
        <v>3463.5053463505346</v>
      </c>
      <c r="N233" s="851">
        <f t="shared" si="4"/>
        <v>2558.9061540859198</v>
      </c>
      <c r="O233" s="851">
        <f t="shared" si="4"/>
        <v>6643.9525452541657</v>
      </c>
      <c r="P233" s="851">
        <f t="shared" si="4"/>
        <v>13190.362367339132</v>
      </c>
      <c r="Q233" s="851"/>
    </row>
    <row r="234" spans="1:17" s="3" customFormat="1" ht="12" customHeight="1">
      <c r="A234" s="10" t="s">
        <v>47</v>
      </c>
      <c r="B234" s="850">
        <f t="shared" si="1"/>
        <v>4371.4472764111752</v>
      </c>
      <c r="C234" s="851">
        <f t="shared" si="4"/>
        <v>4075.1352895744835</v>
      </c>
      <c r="D234" s="851">
        <f t="shared" si="4"/>
        <v>10015.476453681187</v>
      </c>
      <c r="E234" s="851">
        <f t="shared" si="4"/>
        <v>10788.939800290955</v>
      </c>
      <c r="F234" s="851">
        <f t="shared" si="4"/>
        <v>5544.332877066362</v>
      </c>
      <c r="G234" s="851">
        <f t="shared" si="4"/>
        <v>3124.9999999999995</v>
      </c>
      <c r="H234" s="851">
        <f t="shared" si="4"/>
        <v>3091.8047017839058</v>
      </c>
      <c r="I234" s="851">
        <f t="shared" si="4"/>
        <v>8152.173913043478</v>
      </c>
      <c r="J234" s="851">
        <f t="shared" si="4"/>
        <v>5555.5555555555557</v>
      </c>
      <c r="K234" s="851">
        <f t="shared" si="4"/>
        <v>4701.7559946815827</v>
      </c>
      <c r="L234" s="851">
        <f t="shared" si="4"/>
        <v>8533.2914124019262</v>
      </c>
      <c r="M234" s="851">
        <f t="shared" si="4"/>
        <v>4842.105263157895</v>
      </c>
      <c r="N234" s="851">
        <f t="shared" si="4"/>
        <v>4388.5168570834958</v>
      </c>
      <c r="O234" s="851">
        <f t="shared" si="4"/>
        <v>7398.4757048187776</v>
      </c>
      <c r="P234" s="851">
        <f t="shared" si="4"/>
        <v>13421.129361453981</v>
      </c>
      <c r="Q234" s="851"/>
    </row>
    <row r="235" spans="1:17" s="3" customFormat="1" ht="12" customHeight="1">
      <c r="A235" s="10" t="s">
        <v>48</v>
      </c>
      <c r="B235" s="850">
        <f t="shared" si="1"/>
        <v>3516.8724154196698</v>
      </c>
      <c r="C235" s="851">
        <f t="shared" si="4"/>
        <v>2941.520017940773</v>
      </c>
      <c r="D235" s="851">
        <f t="shared" si="4"/>
        <v>7704.243928931648</v>
      </c>
      <c r="E235" s="851">
        <f t="shared" si="4"/>
        <v>11798.457158871335</v>
      </c>
      <c r="F235" s="851">
        <f t="shared" si="4"/>
        <v>4617.1802880663645</v>
      </c>
      <c r="G235" s="851">
        <f t="shared" si="4"/>
        <v>3448.2758620689656</v>
      </c>
      <c r="H235" s="851">
        <f t="shared" si="4"/>
        <v>2956.701086882777</v>
      </c>
      <c r="I235" s="851">
        <f t="shared" si="4"/>
        <v>10000</v>
      </c>
      <c r="J235" s="851">
        <f t="shared" si="4"/>
        <v>4761.4213197969548</v>
      </c>
      <c r="K235" s="851">
        <f t="shared" si="4"/>
        <v>4751.673562157076</v>
      </c>
      <c r="L235" s="851">
        <f t="shared" si="4"/>
        <v>9476.075048193461</v>
      </c>
      <c r="M235" s="851">
        <f t="shared" si="4"/>
        <v>3542.1740092982068</v>
      </c>
      <c r="N235" s="851">
        <f t="shared" si="4"/>
        <v>3598.9797899186847</v>
      </c>
      <c r="O235" s="851">
        <f t="shared" si="4"/>
        <v>7056.1907611650322</v>
      </c>
      <c r="P235" s="851">
        <f t="shared" si="4"/>
        <v>8144.0877055599067</v>
      </c>
      <c r="Q235" s="851"/>
    </row>
    <row r="236" spans="1:17" s="3" customFormat="1" ht="12" customHeight="1">
      <c r="A236" s="10" t="s">
        <v>49</v>
      </c>
      <c r="B236" s="850">
        <f t="shared" si="1"/>
        <v>3425.8277022281668</v>
      </c>
      <c r="C236" s="851">
        <f t="shared" si="4"/>
        <v>2822.2873244495554</v>
      </c>
      <c r="D236" s="851">
        <f t="shared" si="4"/>
        <v>9993.4020199969546</v>
      </c>
      <c r="E236" s="851">
        <f t="shared" si="4"/>
        <v>8653.1058982849627</v>
      </c>
      <c r="F236" s="851">
        <f t="shared" si="4"/>
        <v>3863.8081790515948</v>
      </c>
      <c r="G236" s="851">
        <f t="shared" si="4"/>
        <v>3333.3333333333335</v>
      </c>
      <c r="H236" s="851">
        <f t="shared" si="4"/>
        <v>3118.6446792296279</v>
      </c>
      <c r="I236" s="851">
        <f t="shared" si="4"/>
        <v>5793.952967525197</v>
      </c>
      <c r="J236" s="851">
        <f t="shared" si="4"/>
        <v>6849.7109826589585</v>
      </c>
      <c r="K236" s="851">
        <f t="shared" si="4"/>
        <v>5707.8172279426162</v>
      </c>
      <c r="L236" s="851">
        <f t="shared" si="4"/>
        <v>7358.1643678891496</v>
      </c>
      <c r="M236" s="851">
        <f t="shared" si="4"/>
        <v>3074.0037950664141</v>
      </c>
      <c r="N236" s="851">
        <f t="shared" si="4"/>
        <v>3494.7258965575256</v>
      </c>
      <c r="O236" s="851">
        <f t="shared" si="4"/>
        <v>9120.371867047832</v>
      </c>
      <c r="P236" s="851">
        <f t="shared" si="4"/>
        <v>9161.318620434924</v>
      </c>
      <c r="Q236" s="851"/>
    </row>
    <row r="237" spans="1:17" s="3" customFormat="1" ht="12" customHeight="1">
      <c r="A237" s="10" t="s">
        <v>51</v>
      </c>
      <c r="B237" s="850">
        <f t="shared" si="1"/>
        <v>2435.5438729398638</v>
      </c>
      <c r="C237" s="851">
        <f t="shared" si="4"/>
        <v>2281.4172872616969</v>
      </c>
      <c r="D237" s="851">
        <f t="shared" si="4"/>
        <v>7737.6276512175964</v>
      </c>
      <c r="E237" s="851">
        <f t="shared" si="4"/>
        <v>3828.5362272547918</v>
      </c>
      <c r="F237" s="851">
        <f t="shared" si="4"/>
        <v>2037.087211780216</v>
      </c>
      <c r="G237" s="851">
        <f t="shared" si="4"/>
        <v>2857.1428571428569</v>
      </c>
      <c r="H237" s="851">
        <f t="shared" si="4"/>
        <v>2634.0222904169741</v>
      </c>
      <c r="I237" s="851">
        <f t="shared" si="4"/>
        <v>5134.0996168582378</v>
      </c>
      <c r="J237" s="851">
        <f t="shared" si="4"/>
        <v>8140.6910265970682</v>
      </c>
      <c r="K237" s="851">
        <f t="shared" si="4"/>
        <v>3507.6363736521002</v>
      </c>
      <c r="L237" s="851">
        <f t="shared" si="4"/>
        <v>9003.0449341212843</v>
      </c>
      <c r="M237" s="851">
        <f t="shared" si="4"/>
        <v>2623.9741070396481</v>
      </c>
      <c r="N237" s="851">
        <f t="shared" si="4"/>
        <v>2069.5015556867347</v>
      </c>
      <c r="O237" s="851">
        <f t="shared" si="4"/>
        <v>4922.200837121226</v>
      </c>
      <c r="P237" s="851">
        <f t="shared" si="4"/>
        <v>7718.2187049394724</v>
      </c>
      <c r="Q237" s="851"/>
    </row>
    <row r="238" spans="1:17" s="21" customFormat="1" ht="14.25" customHeight="1">
      <c r="A238" s="15" t="s">
        <v>1060</v>
      </c>
      <c r="B238" s="16"/>
      <c r="C238" s="16"/>
      <c r="D238" s="16"/>
      <c r="E238" s="16"/>
      <c r="F238" s="16"/>
      <c r="G238" s="16"/>
      <c r="H238" s="17"/>
      <c r="I238" s="17"/>
      <c r="J238" s="17"/>
      <c r="K238" s="16"/>
      <c r="L238" s="16"/>
      <c r="M238" s="16"/>
      <c r="N238" s="16"/>
      <c r="O238" s="16"/>
      <c r="P238" s="16"/>
      <c r="Q238" s="16"/>
    </row>
    <row r="241" spans="1:22">
      <c r="A241" s="32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32"/>
      <c r="S241" s="32"/>
      <c r="T241" s="32"/>
      <c r="U241" s="32"/>
    </row>
    <row r="242" spans="1:22" ht="11.25" customHeight="1">
      <c r="A242" s="51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36"/>
      <c r="S242" s="36"/>
      <c r="T242" s="36"/>
      <c r="U242" s="36"/>
      <c r="V242" s="27"/>
    </row>
    <row r="243" spans="1:22" ht="11.25" customHeight="1">
      <c r="A243" s="51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</row>
    <row r="244" spans="1:22" ht="11.25" customHeight="1"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</row>
    <row r="245" spans="1:22" ht="11.25" customHeight="1"/>
    <row r="246" spans="1:22" ht="11.25" customHeight="1"/>
    <row r="247" spans="1:22" ht="11.25" customHeight="1"/>
  </sheetData>
  <mergeCells count="7">
    <mergeCell ref="A64:P64"/>
    <mergeCell ref="A6:P6"/>
    <mergeCell ref="A122:P122"/>
    <mergeCell ref="A180:P180"/>
    <mergeCell ref="A2:P2"/>
    <mergeCell ref="A3:P3"/>
    <mergeCell ref="A4:P4"/>
  </mergeCells>
  <phoneticPr fontId="0" type="noConversion"/>
  <hyperlinks>
    <hyperlink ref="Q1" location="Indice!A1" display="VOLVER"/>
  </hyperlinks>
  <printOptions horizontalCentered="1" verticalCentered="1"/>
  <pageMargins left="0.78740157480314965" right="0.78740157480314965" top="0.78740157480314965" bottom="0.7874015748031496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AC274"/>
  <sheetViews>
    <sheetView showGridLines="0" showZeros="0" zoomScale="90" zoomScaleNormal="90" workbookViewId="0">
      <pane ySplit="5" topLeftCell="A204" activePane="bottomLeft" state="frozen"/>
      <selection pane="bottomLeft" activeCell="A239" sqref="A239"/>
    </sheetView>
  </sheetViews>
  <sheetFormatPr baseColWidth="10" defaultColWidth="11.42578125" defaultRowHeight="13.5"/>
  <cols>
    <col min="1" max="1" width="11.28515625" style="3" customWidth="1"/>
    <col min="2" max="15" width="10.42578125" style="2" customWidth="1"/>
    <col min="16" max="16" width="12.42578125" style="2" customWidth="1"/>
    <col min="17" max="17" width="10.42578125" style="2" customWidth="1"/>
    <col min="18" max="18" width="12.7109375" style="2" customWidth="1"/>
    <col min="19" max="27" width="6.7109375" style="3" customWidth="1"/>
    <col min="28" max="16384" width="11.42578125" style="3"/>
  </cols>
  <sheetData>
    <row r="1" spans="1:27" ht="15" customHeight="1">
      <c r="A1" s="1" t="s">
        <v>28</v>
      </c>
      <c r="R1" s="830" t="s">
        <v>1002</v>
      </c>
    </row>
    <row r="2" spans="1:27" ht="21" customHeight="1">
      <c r="A2" s="881" t="s">
        <v>66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1"/>
      <c r="P2" s="881"/>
      <c r="Q2" s="881"/>
      <c r="R2" s="881"/>
    </row>
    <row r="3" spans="1:27" s="5" customFormat="1" ht="18" customHeight="1">
      <c r="A3" s="876" t="s">
        <v>0</v>
      </c>
      <c r="B3" s="876"/>
      <c r="C3" s="876"/>
      <c r="D3" s="876"/>
      <c r="E3" s="876"/>
      <c r="F3" s="876"/>
      <c r="G3" s="876"/>
      <c r="H3" s="876"/>
      <c r="I3" s="876"/>
      <c r="J3" s="876"/>
      <c r="K3" s="876"/>
      <c r="L3" s="876"/>
      <c r="M3" s="876"/>
      <c r="N3" s="876"/>
      <c r="O3" s="876"/>
      <c r="P3" s="876"/>
      <c r="Q3" s="876"/>
      <c r="R3" s="876"/>
    </row>
    <row r="4" spans="1:27" s="5" customFormat="1" ht="15.75" customHeight="1">
      <c r="A4" s="877" t="s">
        <v>116</v>
      </c>
      <c r="B4" s="877"/>
      <c r="C4" s="877"/>
      <c r="D4" s="877"/>
      <c r="E4" s="877"/>
      <c r="F4" s="877"/>
      <c r="G4" s="877"/>
      <c r="H4" s="877"/>
      <c r="I4" s="877"/>
      <c r="J4" s="877"/>
      <c r="K4" s="877"/>
      <c r="L4" s="877"/>
      <c r="M4" s="877"/>
      <c r="N4" s="877"/>
      <c r="O4" s="877"/>
      <c r="P4" s="877"/>
      <c r="Q4" s="877"/>
      <c r="R4" s="877"/>
    </row>
    <row r="5" spans="1:27" s="5" customFormat="1" ht="16.5" customHeight="1">
      <c r="A5" s="6"/>
      <c r="B5" s="75" t="s">
        <v>1</v>
      </c>
      <c r="C5" s="28" t="s">
        <v>115</v>
      </c>
      <c r="D5" s="28" t="s">
        <v>29</v>
      </c>
      <c r="E5" s="13" t="s">
        <v>11</v>
      </c>
      <c r="F5" s="13" t="s">
        <v>4</v>
      </c>
      <c r="G5" s="28" t="s">
        <v>17</v>
      </c>
      <c r="H5" s="13" t="s">
        <v>5</v>
      </c>
      <c r="I5" s="28" t="s">
        <v>18</v>
      </c>
      <c r="J5" s="28" t="s">
        <v>27</v>
      </c>
      <c r="K5" s="13" t="s">
        <v>6</v>
      </c>
      <c r="L5" s="28" t="s">
        <v>19</v>
      </c>
      <c r="M5" s="28" t="s">
        <v>22</v>
      </c>
      <c r="N5" s="28" t="s">
        <v>23</v>
      </c>
      <c r="O5" s="13" t="s">
        <v>3</v>
      </c>
      <c r="P5" s="28" t="s">
        <v>118</v>
      </c>
      <c r="Q5" s="28" t="s">
        <v>10</v>
      </c>
      <c r="R5" s="28" t="s">
        <v>114</v>
      </c>
      <c r="S5" s="14"/>
      <c r="T5" s="14"/>
      <c r="U5" s="14"/>
      <c r="V5" s="14"/>
      <c r="W5" s="14"/>
      <c r="X5" s="14"/>
      <c r="Y5" s="14"/>
      <c r="Z5" s="14"/>
      <c r="AA5" s="14"/>
    </row>
    <row r="6" spans="1:27" ht="30" customHeight="1">
      <c r="A6" s="880" t="s">
        <v>7</v>
      </c>
      <c r="B6" s="880"/>
      <c r="C6" s="880"/>
      <c r="D6" s="880"/>
      <c r="E6" s="880"/>
      <c r="F6" s="880"/>
      <c r="G6" s="880"/>
      <c r="H6" s="880"/>
      <c r="I6" s="880"/>
      <c r="J6" s="880"/>
      <c r="K6" s="880"/>
      <c r="L6" s="880"/>
      <c r="M6" s="880"/>
      <c r="N6" s="880"/>
      <c r="O6" s="880"/>
      <c r="P6" s="880"/>
      <c r="Q6" s="880"/>
      <c r="R6" s="3"/>
    </row>
    <row r="7" spans="1:27" ht="11.25" customHeight="1">
      <c r="A7" s="10" t="s">
        <v>112</v>
      </c>
      <c r="B7" s="85">
        <v>4663.7599999999993</v>
      </c>
      <c r="C7" s="86">
        <v>1339.8</v>
      </c>
      <c r="D7" s="86">
        <v>1.8</v>
      </c>
      <c r="E7" s="86">
        <v>40.799999999999997</v>
      </c>
      <c r="F7" s="86">
        <v>855</v>
      </c>
      <c r="G7" s="86">
        <v>93.2</v>
      </c>
      <c r="H7" s="86">
        <v>567.20000000000005</v>
      </c>
      <c r="I7" s="86">
        <v>16.5</v>
      </c>
      <c r="J7" s="86">
        <v>3.1549999999999998</v>
      </c>
      <c r="K7" s="86">
        <v>262.8</v>
      </c>
      <c r="L7" s="86">
        <v>36.725000000000001</v>
      </c>
      <c r="M7" s="86">
        <v>40.71</v>
      </c>
      <c r="N7" s="86">
        <v>255.5</v>
      </c>
      <c r="O7" s="86">
        <v>1005</v>
      </c>
      <c r="P7" s="86">
        <v>91.8</v>
      </c>
      <c r="Q7" s="86">
        <v>42.15</v>
      </c>
      <c r="R7" s="86">
        <v>11.620000000000001</v>
      </c>
    </row>
    <row r="8" spans="1:27" ht="11.25" customHeight="1">
      <c r="A8" s="10" t="s">
        <v>111</v>
      </c>
      <c r="B8" s="85">
        <v>4990.9900000000007</v>
      </c>
      <c r="C8" s="86">
        <v>1541.9</v>
      </c>
      <c r="D8" s="86">
        <v>1.6</v>
      </c>
      <c r="E8" s="86">
        <v>46.9</v>
      </c>
      <c r="F8" s="86">
        <v>846.4</v>
      </c>
      <c r="G8" s="86">
        <v>88.3</v>
      </c>
      <c r="H8" s="86">
        <v>564</v>
      </c>
      <c r="I8" s="86">
        <v>17.2</v>
      </c>
      <c r="J8" s="86">
        <v>4.7</v>
      </c>
      <c r="K8" s="86">
        <v>272.7</v>
      </c>
      <c r="L8" s="86">
        <v>37.799999999999997</v>
      </c>
      <c r="M8" s="86">
        <v>41.63</v>
      </c>
      <c r="N8" s="86">
        <v>277.5</v>
      </c>
      <c r="O8" s="86">
        <v>1090</v>
      </c>
      <c r="P8" s="86">
        <v>101.95</v>
      </c>
      <c r="Q8" s="86">
        <v>47</v>
      </c>
      <c r="R8" s="86">
        <v>11.41</v>
      </c>
    </row>
    <row r="9" spans="1:27" ht="11.25" customHeight="1">
      <c r="A9" s="10" t="s">
        <v>110</v>
      </c>
      <c r="B9" s="85">
        <v>4437.6299999999992</v>
      </c>
      <c r="C9" s="86">
        <v>1337.5</v>
      </c>
      <c r="D9" s="86">
        <v>1.468</v>
      </c>
      <c r="E9" s="86">
        <v>35.6</v>
      </c>
      <c r="F9" s="86">
        <v>694.8</v>
      </c>
      <c r="G9" s="86">
        <v>50.8</v>
      </c>
      <c r="H9" s="86">
        <v>502.4</v>
      </c>
      <c r="I9" s="86">
        <v>15.3</v>
      </c>
      <c r="J9" s="86">
        <v>4.5999999999999996</v>
      </c>
      <c r="K9" s="86">
        <v>137.69999999999999</v>
      </c>
      <c r="L9" s="86">
        <v>32.700000000000003</v>
      </c>
      <c r="M9" s="86">
        <v>37.020000000000003</v>
      </c>
      <c r="N9" s="86">
        <v>244.6</v>
      </c>
      <c r="O9" s="86">
        <v>1175</v>
      </c>
      <c r="P9" s="86">
        <v>108.9</v>
      </c>
      <c r="Q9" s="86">
        <v>48.6</v>
      </c>
      <c r="R9" s="86">
        <v>10.641999999999999</v>
      </c>
    </row>
    <row r="10" spans="1:27" ht="11.25" customHeight="1">
      <c r="A10" s="10" t="s">
        <v>109</v>
      </c>
      <c r="B10" s="85">
        <v>4249.4549999999999</v>
      </c>
      <c r="C10" s="86">
        <v>1284.5</v>
      </c>
      <c r="D10" s="86">
        <v>1.34</v>
      </c>
      <c r="E10" s="86">
        <v>27.55</v>
      </c>
      <c r="F10" s="86">
        <v>816.5</v>
      </c>
      <c r="G10" s="86">
        <v>46.68</v>
      </c>
      <c r="H10" s="86">
        <v>339.7</v>
      </c>
      <c r="I10" s="86">
        <v>15.6</v>
      </c>
      <c r="J10" s="86">
        <v>4.5999999999999996</v>
      </c>
      <c r="K10" s="86">
        <v>252.9</v>
      </c>
      <c r="L10" s="86">
        <v>32.17</v>
      </c>
      <c r="M10" s="86">
        <v>32.9</v>
      </c>
      <c r="N10" s="86">
        <v>263.60000000000002</v>
      </c>
      <c r="O10" s="86">
        <v>991</v>
      </c>
      <c r="P10" s="86">
        <v>82.1</v>
      </c>
      <c r="Q10" s="86">
        <v>46.7</v>
      </c>
      <c r="R10" s="86">
        <v>11.615000000000002</v>
      </c>
    </row>
    <row r="11" spans="1:27" ht="11.25" customHeight="1">
      <c r="A11" s="10" t="s">
        <v>108</v>
      </c>
      <c r="B11" s="85">
        <v>4132.5</v>
      </c>
      <c r="C11" s="86">
        <v>1348.3</v>
      </c>
      <c r="D11" s="86">
        <v>2.34</v>
      </c>
      <c r="E11" s="86">
        <v>19.5</v>
      </c>
      <c r="F11" s="86">
        <v>751</v>
      </c>
      <c r="G11" s="86">
        <v>40.1</v>
      </c>
      <c r="H11" s="86">
        <v>352.5</v>
      </c>
      <c r="I11" s="86">
        <v>18.2</v>
      </c>
      <c r="J11" s="86">
        <v>4.26</v>
      </c>
      <c r="K11" s="86">
        <v>292.7</v>
      </c>
      <c r="L11" s="86">
        <v>30.9</v>
      </c>
      <c r="M11" s="86">
        <v>25.3</v>
      </c>
      <c r="N11" s="86">
        <v>266.89999999999998</v>
      </c>
      <c r="O11" s="86">
        <v>872</v>
      </c>
      <c r="P11" s="86">
        <v>82.2</v>
      </c>
      <c r="Q11" s="86">
        <v>15.2</v>
      </c>
      <c r="R11" s="86">
        <v>11.100000000000001</v>
      </c>
    </row>
    <row r="12" spans="1:27" ht="11.25" customHeight="1">
      <c r="A12" s="10" t="s">
        <v>107</v>
      </c>
      <c r="B12" s="85">
        <v>3869.8500000000004</v>
      </c>
      <c r="C12" s="86">
        <v>1395.8</v>
      </c>
      <c r="D12" s="86">
        <v>1.26</v>
      </c>
      <c r="E12" s="86">
        <v>17.649999999999999</v>
      </c>
      <c r="F12" s="86">
        <v>640</v>
      </c>
      <c r="G12" s="86">
        <v>41.67</v>
      </c>
      <c r="H12" s="86">
        <v>243.5</v>
      </c>
      <c r="I12" s="86">
        <v>24.5</v>
      </c>
      <c r="J12" s="86">
        <v>4.01</v>
      </c>
      <c r="K12" s="86">
        <v>264.8</v>
      </c>
      <c r="L12" s="86">
        <v>30.9</v>
      </c>
      <c r="M12" s="86">
        <v>17.5</v>
      </c>
      <c r="N12" s="86">
        <v>262</v>
      </c>
      <c r="O12" s="86">
        <v>828</v>
      </c>
      <c r="P12" s="86">
        <v>73.599999999999994</v>
      </c>
      <c r="Q12" s="86">
        <v>15.22</v>
      </c>
      <c r="R12" s="86">
        <v>9.44</v>
      </c>
    </row>
    <row r="13" spans="1:27" ht="11.25" customHeight="1">
      <c r="A13" s="10" t="s">
        <v>106</v>
      </c>
      <c r="B13" s="79">
        <v>3694.8999999999996</v>
      </c>
      <c r="C13" s="30">
        <v>1402.3</v>
      </c>
      <c r="D13" s="30">
        <v>2.25</v>
      </c>
      <c r="E13" s="30">
        <v>12.9</v>
      </c>
      <c r="F13" s="30">
        <v>532</v>
      </c>
      <c r="G13" s="30">
        <v>39.4</v>
      </c>
      <c r="H13" s="30">
        <v>260.89999999999998</v>
      </c>
      <c r="I13" s="30">
        <v>15.7</v>
      </c>
      <c r="J13" s="30">
        <v>3.66</v>
      </c>
      <c r="K13" s="30">
        <v>156.69999999999999</v>
      </c>
      <c r="L13" s="30">
        <v>28.9</v>
      </c>
      <c r="M13" s="30">
        <v>15.26</v>
      </c>
      <c r="N13" s="30">
        <v>262</v>
      </c>
      <c r="O13" s="30">
        <v>860</v>
      </c>
      <c r="P13" s="30">
        <v>77.7</v>
      </c>
      <c r="Q13" s="9">
        <v>16.2</v>
      </c>
      <c r="R13" s="9">
        <v>9.0299999999999994</v>
      </c>
    </row>
    <row r="14" spans="1:27" ht="12" customHeight="1">
      <c r="A14" s="10" t="s">
        <v>105</v>
      </c>
      <c r="B14" s="79">
        <v>2978.8999999999996</v>
      </c>
      <c r="C14" s="30">
        <v>1219.8</v>
      </c>
      <c r="D14" s="30">
        <v>3</v>
      </c>
      <c r="E14" s="30">
        <v>10</v>
      </c>
      <c r="F14" s="30">
        <v>543</v>
      </c>
      <c r="G14" s="30">
        <v>33</v>
      </c>
      <c r="H14" s="30">
        <v>160</v>
      </c>
      <c r="I14" s="30">
        <v>14</v>
      </c>
      <c r="J14" s="30">
        <v>3.1</v>
      </c>
      <c r="K14" s="30">
        <v>160</v>
      </c>
      <c r="L14" s="30">
        <v>27</v>
      </c>
      <c r="M14" s="30">
        <v>21</v>
      </c>
      <c r="N14" s="30">
        <v>220</v>
      </c>
      <c r="O14" s="30">
        <v>470</v>
      </c>
      <c r="P14" s="30">
        <v>74</v>
      </c>
      <c r="Q14" s="9">
        <v>14</v>
      </c>
      <c r="R14" s="9">
        <v>7</v>
      </c>
    </row>
    <row r="15" spans="1:27" ht="12.75" customHeight="1">
      <c r="A15" s="10" t="s">
        <v>104</v>
      </c>
      <c r="B15" s="79">
        <v>3099.2000000000003</v>
      </c>
      <c r="C15" s="30">
        <v>1333.8</v>
      </c>
      <c r="D15" s="30">
        <v>3.3</v>
      </c>
      <c r="E15" s="30">
        <v>30</v>
      </c>
      <c r="F15" s="30">
        <v>560</v>
      </c>
      <c r="G15" s="30">
        <v>32</v>
      </c>
      <c r="H15" s="30">
        <v>136</v>
      </c>
      <c r="I15" s="30">
        <v>15</v>
      </c>
      <c r="J15" s="30">
        <v>3</v>
      </c>
      <c r="K15" s="30">
        <v>230</v>
      </c>
      <c r="L15" s="30">
        <v>24</v>
      </c>
      <c r="M15" s="30">
        <v>23</v>
      </c>
      <c r="N15" s="30">
        <v>137</v>
      </c>
      <c r="O15" s="30">
        <v>470</v>
      </c>
      <c r="P15" s="30">
        <v>78</v>
      </c>
      <c r="Q15" s="9">
        <v>17.2</v>
      </c>
      <c r="R15" s="9">
        <v>6.9</v>
      </c>
    </row>
    <row r="16" spans="1:27" ht="12.75" customHeight="1">
      <c r="A16" s="10" t="s">
        <v>103</v>
      </c>
      <c r="B16" s="79">
        <v>3299.3499999999995</v>
      </c>
      <c r="C16" s="30">
        <v>1329.8</v>
      </c>
      <c r="D16" s="30">
        <v>3.1</v>
      </c>
      <c r="E16" s="30">
        <v>26.5</v>
      </c>
      <c r="F16" s="30">
        <v>700</v>
      </c>
      <c r="G16" s="30">
        <v>29.4</v>
      </c>
      <c r="H16" s="30">
        <v>148</v>
      </c>
      <c r="I16" s="30">
        <v>17.5</v>
      </c>
      <c r="J16" s="30">
        <v>2.95</v>
      </c>
      <c r="K16" s="30">
        <v>220</v>
      </c>
      <c r="L16" s="30">
        <v>25</v>
      </c>
      <c r="M16" s="30">
        <v>26.4</v>
      </c>
      <c r="N16" s="30">
        <v>149</v>
      </c>
      <c r="O16" s="30">
        <v>519</v>
      </c>
      <c r="P16" s="30">
        <v>77</v>
      </c>
      <c r="Q16" s="9">
        <v>18</v>
      </c>
      <c r="R16" s="9">
        <v>7.7</v>
      </c>
    </row>
    <row r="17" spans="1:29" ht="12.75" customHeight="1">
      <c r="A17" s="10" t="s">
        <v>102</v>
      </c>
      <c r="B17" s="79">
        <v>3309.4499999999994</v>
      </c>
      <c r="C17" s="30">
        <v>1241.9000000000001</v>
      </c>
      <c r="D17" s="30">
        <v>3.1</v>
      </c>
      <c r="E17" s="30">
        <v>36</v>
      </c>
      <c r="F17" s="30">
        <v>700</v>
      </c>
      <c r="G17" s="30">
        <v>27.2</v>
      </c>
      <c r="H17" s="30">
        <v>135</v>
      </c>
      <c r="I17" s="30">
        <v>21.1</v>
      </c>
      <c r="J17" s="30">
        <v>3.65</v>
      </c>
      <c r="K17" s="30">
        <v>300</v>
      </c>
      <c r="L17" s="30">
        <v>28</v>
      </c>
      <c r="M17" s="30">
        <v>37.299999999999997</v>
      </c>
      <c r="N17" s="30">
        <v>211</v>
      </c>
      <c r="O17" s="30">
        <v>460</v>
      </c>
      <c r="P17" s="30">
        <v>68.7</v>
      </c>
      <c r="Q17" s="9">
        <v>29.5</v>
      </c>
      <c r="R17" s="9">
        <v>7</v>
      </c>
    </row>
    <row r="18" spans="1:29" ht="12.75" customHeight="1">
      <c r="A18" s="10" t="s">
        <v>101</v>
      </c>
      <c r="B18" s="79">
        <v>3999.5500000000006</v>
      </c>
      <c r="C18" s="30">
        <v>1500</v>
      </c>
      <c r="D18" s="30">
        <v>3.4</v>
      </c>
      <c r="E18" s="30">
        <v>40.5</v>
      </c>
      <c r="F18" s="30">
        <v>855</v>
      </c>
      <c r="G18" s="30">
        <v>35.6</v>
      </c>
      <c r="H18" s="30">
        <v>246.9</v>
      </c>
      <c r="I18" s="30">
        <v>23</v>
      </c>
      <c r="J18" s="30">
        <v>3.55</v>
      </c>
      <c r="K18" s="30">
        <v>338</v>
      </c>
      <c r="L18" s="30">
        <v>31</v>
      </c>
      <c r="M18" s="30">
        <v>40</v>
      </c>
      <c r="N18" s="30">
        <v>259.39999999999998</v>
      </c>
      <c r="O18" s="30">
        <v>541</v>
      </c>
      <c r="P18" s="30">
        <v>38</v>
      </c>
      <c r="Q18" s="9">
        <v>36.4</v>
      </c>
      <c r="R18" s="9">
        <v>7.8000000000000007</v>
      </c>
      <c r="AC18" s="3" t="s">
        <v>38</v>
      </c>
    </row>
    <row r="19" spans="1:29" ht="12.75" customHeight="1">
      <c r="A19" s="10" t="s">
        <v>100</v>
      </c>
      <c r="B19" s="79">
        <v>3694.6500000000005</v>
      </c>
      <c r="C19" s="30">
        <v>1281.5</v>
      </c>
      <c r="D19" s="30">
        <v>5.54</v>
      </c>
      <c r="E19" s="30">
        <v>35.1</v>
      </c>
      <c r="F19" s="30">
        <v>874.8</v>
      </c>
      <c r="G19" s="30">
        <v>24.3</v>
      </c>
      <c r="H19" s="30">
        <v>169.1</v>
      </c>
      <c r="I19" s="30">
        <v>17.8</v>
      </c>
      <c r="J19" s="30">
        <v>4.0999999999999996</v>
      </c>
      <c r="K19" s="30">
        <v>290.8</v>
      </c>
      <c r="L19" s="30">
        <v>31</v>
      </c>
      <c r="M19" s="30">
        <v>64.5</v>
      </c>
      <c r="N19" s="30">
        <v>275.8</v>
      </c>
      <c r="O19" s="30">
        <v>530</v>
      </c>
      <c r="P19" s="30">
        <v>34.86</v>
      </c>
      <c r="Q19" s="9">
        <v>48.4</v>
      </c>
      <c r="R19" s="9">
        <v>7.0500000000000007</v>
      </c>
    </row>
    <row r="20" spans="1:29" ht="12.75" customHeight="1">
      <c r="A20" s="10" t="s">
        <v>99</v>
      </c>
      <c r="B20" s="79">
        <v>3439.5000000000009</v>
      </c>
      <c r="C20" s="30">
        <v>1075</v>
      </c>
      <c r="D20" s="30">
        <v>11.98</v>
      </c>
      <c r="E20" s="30">
        <v>30.1</v>
      </c>
      <c r="F20" s="30">
        <v>820</v>
      </c>
      <c r="G20" s="30">
        <v>14.13</v>
      </c>
      <c r="H20" s="30">
        <v>195.5</v>
      </c>
      <c r="I20" s="30">
        <v>18.3</v>
      </c>
      <c r="J20" s="30">
        <v>5.4</v>
      </c>
      <c r="K20" s="30">
        <v>280</v>
      </c>
      <c r="L20" s="30">
        <v>31</v>
      </c>
      <c r="M20" s="30">
        <v>70.400000000000006</v>
      </c>
      <c r="N20" s="30">
        <v>280</v>
      </c>
      <c r="O20" s="30">
        <v>523</v>
      </c>
      <c r="P20" s="30">
        <v>33.799999999999997</v>
      </c>
      <c r="Q20" s="9">
        <v>42.55</v>
      </c>
      <c r="R20" s="9">
        <v>8.34</v>
      </c>
    </row>
    <row r="21" spans="1:29" ht="12.75" customHeight="1">
      <c r="A21" s="10" t="s">
        <v>98</v>
      </c>
      <c r="B21" s="79">
        <v>3483.1000000000004</v>
      </c>
      <c r="C21" s="30">
        <v>1195</v>
      </c>
      <c r="D21" s="30">
        <v>12</v>
      </c>
      <c r="E21" s="30">
        <v>23</v>
      </c>
      <c r="F21" s="30">
        <v>848</v>
      </c>
      <c r="G21" s="30">
        <v>14</v>
      </c>
      <c r="H21" s="30">
        <v>121</v>
      </c>
      <c r="I21" s="30">
        <v>16.8</v>
      </c>
      <c r="J21" s="30">
        <v>6.6</v>
      </c>
      <c r="K21" s="30">
        <v>276</v>
      </c>
      <c r="L21" s="30">
        <v>29</v>
      </c>
      <c r="M21" s="30">
        <v>74.5</v>
      </c>
      <c r="N21" s="30">
        <v>320</v>
      </c>
      <c r="O21" s="30">
        <v>465</v>
      </c>
      <c r="P21" s="30">
        <v>33.840000000000003</v>
      </c>
      <c r="Q21" s="9">
        <v>33.9</v>
      </c>
      <c r="R21" s="9">
        <v>14.46</v>
      </c>
    </row>
    <row r="22" spans="1:29" ht="12.75" customHeight="1">
      <c r="A22" s="10" t="s">
        <v>97</v>
      </c>
      <c r="B22" s="79">
        <v>3619.9</v>
      </c>
      <c r="C22" s="30">
        <v>1290</v>
      </c>
      <c r="D22" s="30">
        <v>8</v>
      </c>
      <c r="E22" s="30">
        <v>28.5</v>
      </c>
      <c r="F22" s="30">
        <v>950</v>
      </c>
      <c r="G22" s="30">
        <v>15.6</v>
      </c>
      <c r="H22" s="30">
        <v>121</v>
      </c>
      <c r="I22" s="30">
        <v>21</v>
      </c>
      <c r="J22" s="30">
        <v>7.4</v>
      </c>
      <c r="K22" s="30">
        <v>294</v>
      </c>
      <c r="L22" s="30">
        <v>30</v>
      </c>
      <c r="M22" s="30">
        <v>85</v>
      </c>
      <c r="N22" s="30">
        <v>243</v>
      </c>
      <c r="O22" s="30">
        <v>441</v>
      </c>
      <c r="P22" s="30">
        <v>30</v>
      </c>
      <c r="Q22" s="9">
        <v>44.4</v>
      </c>
      <c r="R22" s="9">
        <v>11</v>
      </c>
    </row>
    <row r="23" spans="1:29" ht="12.75" customHeight="1">
      <c r="A23" s="10" t="s">
        <v>96</v>
      </c>
      <c r="B23" s="79">
        <v>3819.8</v>
      </c>
      <c r="C23" s="30">
        <v>1274</v>
      </c>
      <c r="D23" s="30">
        <v>20</v>
      </c>
      <c r="E23" s="30">
        <v>26</v>
      </c>
      <c r="F23" s="30">
        <v>1070</v>
      </c>
      <c r="G23" s="30">
        <v>15</v>
      </c>
      <c r="H23" s="30">
        <v>99</v>
      </c>
      <c r="I23" s="30">
        <v>17</v>
      </c>
      <c r="J23" s="30">
        <v>6.8</v>
      </c>
      <c r="K23" s="30">
        <v>354.5</v>
      </c>
      <c r="L23" s="30">
        <v>20.3</v>
      </c>
      <c r="M23" s="30">
        <v>75</v>
      </c>
      <c r="N23" s="30">
        <v>280</v>
      </c>
      <c r="O23" s="30">
        <v>467</v>
      </c>
      <c r="P23" s="30">
        <v>50</v>
      </c>
      <c r="Q23" s="9">
        <v>36</v>
      </c>
      <c r="R23" s="9">
        <v>9.1999999999999993</v>
      </c>
    </row>
    <row r="24" spans="1:29" ht="11.25" customHeight="1">
      <c r="A24" s="10" t="s">
        <v>95</v>
      </c>
      <c r="B24" s="85">
        <v>3649.8799999999997</v>
      </c>
      <c r="C24" s="86">
        <v>1327</v>
      </c>
      <c r="D24" s="86">
        <v>25</v>
      </c>
      <c r="E24" s="86">
        <v>30.7</v>
      </c>
      <c r="F24" s="86">
        <v>874</v>
      </c>
      <c r="G24" s="86">
        <v>12</v>
      </c>
      <c r="H24" s="86">
        <v>115</v>
      </c>
      <c r="I24" s="86">
        <v>20.14</v>
      </c>
      <c r="J24" s="86">
        <v>4.88</v>
      </c>
      <c r="K24" s="86">
        <v>358</v>
      </c>
      <c r="L24" s="86">
        <v>18</v>
      </c>
      <c r="M24" s="86">
        <v>69</v>
      </c>
      <c r="N24" s="86">
        <v>200</v>
      </c>
      <c r="O24" s="86">
        <v>486</v>
      </c>
      <c r="P24" s="86">
        <v>65</v>
      </c>
      <c r="Q24" s="86">
        <v>42.7</v>
      </c>
      <c r="R24" s="86">
        <v>2.46</v>
      </c>
    </row>
    <row r="25" spans="1:29" ht="11.25" customHeight="1">
      <c r="A25" s="10" t="s">
        <v>94</v>
      </c>
      <c r="B25" s="85">
        <v>2824.8939999999998</v>
      </c>
      <c r="C25" s="86">
        <v>985</v>
      </c>
      <c r="D25" s="86">
        <v>18</v>
      </c>
      <c r="E25" s="86">
        <v>33.200000000000003</v>
      </c>
      <c r="F25" s="86">
        <v>610</v>
      </c>
      <c r="G25" s="86">
        <v>5</v>
      </c>
      <c r="H25" s="86">
        <v>110</v>
      </c>
      <c r="I25" s="86">
        <v>22</v>
      </c>
      <c r="J25" s="86">
        <v>4.0999999999999996</v>
      </c>
      <c r="K25" s="86">
        <v>390</v>
      </c>
      <c r="L25" s="86">
        <v>24</v>
      </c>
      <c r="M25" s="86">
        <v>55</v>
      </c>
      <c r="N25" s="86">
        <v>156.69999999999999</v>
      </c>
      <c r="O25" s="86">
        <v>330</v>
      </c>
      <c r="P25" s="86">
        <v>35.799999999999997</v>
      </c>
      <c r="Q25" s="86">
        <v>40.5</v>
      </c>
      <c r="R25" s="86">
        <v>5.5939999999999994</v>
      </c>
    </row>
    <row r="26" spans="1:29" ht="11.25" customHeight="1">
      <c r="A26" s="10" t="s">
        <v>93</v>
      </c>
      <c r="B26" s="85">
        <v>2684.7999999999997</v>
      </c>
      <c r="C26" s="86">
        <v>1075</v>
      </c>
      <c r="D26" s="86">
        <v>5</v>
      </c>
      <c r="E26" s="86">
        <v>33.1</v>
      </c>
      <c r="F26" s="86">
        <v>540</v>
      </c>
      <c r="G26" s="86">
        <v>1.57</v>
      </c>
      <c r="H26" s="86">
        <v>100</v>
      </c>
      <c r="I26" s="86">
        <v>14.3</v>
      </c>
      <c r="J26" s="86">
        <v>4.8</v>
      </c>
      <c r="K26" s="86">
        <v>390</v>
      </c>
      <c r="L26" s="86">
        <v>35.200000000000003</v>
      </c>
      <c r="M26" s="86">
        <v>40</v>
      </c>
      <c r="N26" s="86">
        <v>110</v>
      </c>
      <c r="O26" s="86">
        <v>300</v>
      </c>
      <c r="P26" s="86">
        <v>18</v>
      </c>
      <c r="Q26" s="86">
        <v>11.3</v>
      </c>
      <c r="R26" s="86">
        <v>6.53</v>
      </c>
    </row>
    <row r="27" spans="1:29" ht="11.25" customHeight="1">
      <c r="A27" s="10" t="s">
        <v>92</v>
      </c>
      <c r="B27" s="85">
        <v>2069.8200000000002</v>
      </c>
      <c r="C27" s="86">
        <v>800</v>
      </c>
      <c r="D27" s="86">
        <v>17</v>
      </c>
      <c r="E27" s="86">
        <v>30.4</v>
      </c>
      <c r="F27" s="86">
        <v>423</v>
      </c>
      <c r="G27" s="86">
        <v>1.75</v>
      </c>
      <c r="H27" s="86">
        <v>77</v>
      </c>
      <c r="I27" s="86">
        <v>10</v>
      </c>
      <c r="J27" s="86">
        <v>4.82</v>
      </c>
      <c r="K27" s="86">
        <v>290</v>
      </c>
      <c r="L27" s="86">
        <v>10</v>
      </c>
      <c r="M27" s="86">
        <v>50</v>
      </c>
      <c r="N27" s="86">
        <v>85</v>
      </c>
      <c r="O27" s="86">
        <v>201</v>
      </c>
      <c r="P27" s="86">
        <v>30</v>
      </c>
      <c r="Q27" s="86">
        <v>32</v>
      </c>
      <c r="R27" s="86">
        <v>7.85</v>
      </c>
    </row>
    <row r="28" spans="1:29" ht="11.25" customHeight="1">
      <c r="A28" s="10" t="s">
        <v>91</v>
      </c>
      <c r="B28" s="85">
        <v>2159.6999999999998</v>
      </c>
      <c r="C28" s="86">
        <v>881.9</v>
      </c>
      <c r="D28" s="86">
        <v>15</v>
      </c>
      <c r="E28" s="86">
        <v>30</v>
      </c>
      <c r="F28" s="86">
        <v>437.7</v>
      </c>
      <c r="G28" s="86">
        <v>1</v>
      </c>
      <c r="H28" s="86">
        <v>81.5</v>
      </c>
      <c r="I28" s="86">
        <v>8</v>
      </c>
      <c r="J28" s="86">
        <v>4.4000000000000004</v>
      </c>
      <c r="K28" s="86">
        <v>297.5</v>
      </c>
      <c r="L28" s="86">
        <v>15</v>
      </c>
      <c r="M28" s="86">
        <v>23</v>
      </c>
      <c r="N28" s="86">
        <v>64</v>
      </c>
      <c r="O28" s="86">
        <v>238.6</v>
      </c>
      <c r="P28" s="86">
        <v>31.6</v>
      </c>
      <c r="Q28" s="86">
        <v>30.5</v>
      </c>
      <c r="R28" s="88"/>
    </row>
    <row r="29" spans="1:29" ht="11.25" customHeight="1">
      <c r="A29" s="10" t="s">
        <v>90</v>
      </c>
      <c r="B29" s="85">
        <v>2684</v>
      </c>
      <c r="C29" s="86">
        <v>1099.7</v>
      </c>
      <c r="D29" s="86">
        <v>19</v>
      </c>
      <c r="E29" s="86">
        <v>54</v>
      </c>
      <c r="F29" s="86">
        <v>515.79999999999995</v>
      </c>
      <c r="G29" s="86">
        <v>2</v>
      </c>
      <c r="H29" s="86">
        <v>114.4</v>
      </c>
      <c r="I29" s="86">
        <v>15</v>
      </c>
      <c r="J29" s="86">
        <v>3.5</v>
      </c>
      <c r="K29" s="86">
        <v>350</v>
      </c>
      <c r="L29" s="86">
        <v>13</v>
      </c>
      <c r="M29" s="86">
        <v>37</v>
      </c>
      <c r="N29" s="86">
        <v>70</v>
      </c>
      <c r="O29" s="86">
        <v>327.7</v>
      </c>
      <c r="P29" s="86">
        <v>32.9</v>
      </c>
      <c r="Q29" s="86">
        <v>30</v>
      </c>
      <c r="R29" s="88"/>
    </row>
    <row r="30" spans="1:29" ht="11.25" customHeight="1">
      <c r="A30" s="10" t="s">
        <v>89</v>
      </c>
      <c r="B30" s="85">
        <v>2960.8199999999997</v>
      </c>
      <c r="C30" s="86">
        <v>1156.8</v>
      </c>
      <c r="D30" s="86">
        <v>15</v>
      </c>
      <c r="E30" s="86">
        <v>81.099999999999994</v>
      </c>
      <c r="F30" s="86">
        <v>589</v>
      </c>
      <c r="G30" s="86">
        <v>6.22</v>
      </c>
      <c r="H30" s="86">
        <v>129.5</v>
      </c>
      <c r="I30" s="86">
        <v>18</v>
      </c>
      <c r="J30" s="86">
        <v>4</v>
      </c>
      <c r="K30" s="86">
        <v>378.1</v>
      </c>
      <c r="L30" s="86">
        <v>23</v>
      </c>
      <c r="M30" s="86">
        <v>37</v>
      </c>
      <c r="N30" s="86">
        <v>50</v>
      </c>
      <c r="O30" s="86">
        <v>392.2</v>
      </c>
      <c r="P30" s="86">
        <v>45.5</v>
      </c>
      <c r="Q30" s="86">
        <v>35.4</v>
      </c>
      <c r="R30" s="88"/>
    </row>
    <row r="31" spans="1:29" ht="11.25" customHeight="1">
      <c r="A31" s="10" t="s">
        <v>88</v>
      </c>
      <c r="B31" s="85">
        <v>2780.58</v>
      </c>
      <c r="C31" s="86">
        <v>942.43</v>
      </c>
      <c r="D31" s="86">
        <v>13</v>
      </c>
      <c r="E31" s="86">
        <v>84</v>
      </c>
      <c r="F31" s="86">
        <v>685.4</v>
      </c>
      <c r="G31" s="86">
        <v>4.5</v>
      </c>
      <c r="H31" s="86">
        <v>95</v>
      </c>
      <c r="I31" s="86">
        <v>18</v>
      </c>
      <c r="J31" s="86">
        <v>4.2</v>
      </c>
      <c r="K31" s="86">
        <v>339</v>
      </c>
      <c r="L31" s="86">
        <v>25.75</v>
      </c>
      <c r="M31" s="86">
        <v>45</v>
      </c>
      <c r="N31" s="86">
        <v>60</v>
      </c>
      <c r="O31" s="86">
        <v>363.3</v>
      </c>
      <c r="P31" s="86">
        <v>61</v>
      </c>
      <c r="Q31" s="86">
        <v>40</v>
      </c>
      <c r="R31" s="88"/>
    </row>
    <row r="32" spans="1:29" ht="11.25" customHeight="1">
      <c r="A32" s="10" t="s">
        <v>87</v>
      </c>
      <c r="B32" s="85">
        <v>2957.2</v>
      </c>
      <c r="C32" s="86">
        <v>1007.2</v>
      </c>
      <c r="D32" s="86">
        <v>10</v>
      </c>
      <c r="E32" s="86">
        <v>75</v>
      </c>
      <c r="F32" s="86">
        <v>768.3</v>
      </c>
      <c r="G32" s="86">
        <v>4.55</v>
      </c>
      <c r="H32" s="86">
        <v>119</v>
      </c>
      <c r="I32" s="86">
        <v>18</v>
      </c>
      <c r="J32" s="86">
        <v>4.5</v>
      </c>
      <c r="K32" s="86">
        <v>325.39999999999998</v>
      </c>
      <c r="L32" s="86">
        <v>25.75</v>
      </c>
      <c r="M32" s="86">
        <v>50</v>
      </c>
      <c r="N32" s="86">
        <v>78</v>
      </c>
      <c r="O32" s="86">
        <v>364.9</v>
      </c>
      <c r="P32" s="86">
        <v>66.5</v>
      </c>
      <c r="Q32" s="86">
        <v>40.1</v>
      </c>
      <c r="R32" s="88"/>
    </row>
    <row r="33" spans="1:29" ht="11.25" customHeight="1">
      <c r="A33" s="10" t="s">
        <v>86</v>
      </c>
      <c r="B33" s="85">
        <v>3414.3500000000004</v>
      </c>
      <c r="C33" s="86">
        <v>1124.5999999999999</v>
      </c>
      <c r="D33" s="86">
        <v>9</v>
      </c>
      <c r="E33" s="86">
        <v>130</v>
      </c>
      <c r="F33" s="86">
        <v>881.15</v>
      </c>
      <c r="G33" s="86">
        <v>6.7</v>
      </c>
      <c r="H33" s="86">
        <v>164.8</v>
      </c>
      <c r="I33" s="86">
        <v>15.5</v>
      </c>
      <c r="J33" s="86">
        <v>4.8</v>
      </c>
      <c r="K33" s="86">
        <v>355.1</v>
      </c>
      <c r="L33" s="86">
        <v>28.4</v>
      </c>
      <c r="M33" s="86">
        <v>65</v>
      </c>
      <c r="N33" s="86">
        <v>78</v>
      </c>
      <c r="O33" s="86">
        <v>442.8</v>
      </c>
      <c r="P33" s="86">
        <v>81.5</v>
      </c>
      <c r="Q33" s="86">
        <v>27</v>
      </c>
      <c r="R33" s="88"/>
    </row>
    <row r="34" spans="1:29" ht="11.25" customHeight="1">
      <c r="A34" s="10" t="s">
        <v>85</v>
      </c>
      <c r="B34" s="85">
        <v>4153.2000000000007</v>
      </c>
      <c r="C34" s="86">
        <v>1504</v>
      </c>
      <c r="D34" s="86">
        <v>9</v>
      </c>
      <c r="E34" s="86">
        <v>141.69999999999999</v>
      </c>
      <c r="F34" s="86">
        <v>1029.5</v>
      </c>
      <c r="G34" s="86">
        <v>7.2</v>
      </c>
      <c r="H34" s="86">
        <v>209.9</v>
      </c>
      <c r="I34" s="86">
        <v>18</v>
      </c>
      <c r="J34" s="86">
        <v>5.8</v>
      </c>
      <c r="K34" s="86">
        <v>345</v>
      </c>
      <c r="L34" s="86">
        <v>23.6</v>
      </c>
      <c r="M34" s="86">
        <v>85</v>
      </c>
      <c r="N34" s="86">
        <v>78</v>
      </c>
      <c r="O34" s="86">
        <v>558.9</v>
      </c>
      <c r="P34" s="86">
        <v>97.5</v>
      </c>
      <c r="Q34" s="86">
        <v>40.1</v>
      </c>
      <c r="R34" s="88"/>
    </row>
    <row r="35" spans="1:29" ht="11.25" customHeight="1">
      <c r="A35" s="10" t="s">
        <v>84</v>
      </c>
      <c r="B35" s="79">
        <v>3751.6299999999997</v>
      </c>
      <c r="C35" s="30">
        <v>1371.8</v>
      </c>
      <c r="D35" s="30">
        <v>10</v>
      </c>
      <c r="E35" s="30">
        <v>90</v>
      </c>
      <c r="F35" s="30">
        <v>919.1</v>
      </c>
      <c r="G35" s="30">
        <v>6.2</v>
      </c>
      <c r="H35" s="30">
        <v>190.5</v>
      </c>
      <c r="I35" s="30">
        <v>15</v>
      </c>
      <c r="J35" s="30">
        <v>6</v>
      </c>
      <c r="K35" s="30">
        <v>364.5</v>
      </c>
      <c r="L35" s="30">
        <v>26.6</v>
      </c>
      <c r="M35" s="30">
        <v>80</v>
      </c>
      <c r="N35" s="30">
        <v>50</v>
      </c>
      <c r="O35" s="30">
        <v>479.3</v>
      </c>
      <c r="P35" s="30">
        <v>97.7</v>
      </c>
      <c r="Q35" s="9">
        <v>44.93</v>
      </c>
      <c r="R35" s="9"/>
    </row>
    <row r="36" spans="1:29" ht="12" customHeight="1">
      <c r="A36" s="10" t="s">
        <v>83</v>
      </c>
      <c r="B36" s="79">
        <v>3270.0500000000006</v>
      </c>
      <c r="C36" s="30">
        <v>1109.0999999999999</v>
      </c>
      <c r="D36" s="30">
        <v>9</v>
      </c>
      <c r="E36" s="30">
        <v>105</v>
      </c>
      <c r="F36" s="30">
        <v>734.05</v>
      </c>
      <c r="G36" s="30">
        <v>6.4</v>
      </c>
      <c r="H36" s="30">
        <v>181</v>
      </c>
      <c r="I36" s="30">
        <v>29</v>
      </c>
      <c r="J36" s="30">
        <v>5.8</v>
      </c>
      <c r="K36" s="30">
        <v>328.8</v>
      </c>
      <c r="L36" s="30">
        <v>29.1</v>
      </c>
      <c r="M36" s="30">
        <v>76.5</v>
      </c>
      <c r="N36" s="30">
        <v>50</v>
      </c>
      <c r="O36" s="30">
        <v>446.8</v>
      </c>
      <c r="P36" s="30">
        <v>114.5</v>
      </c>
      <c r="Q36" s="9">
        <v>45</v>
      </c>
      <c r="R36" s="9"/>
    </row>
    <row r="37" spans="1:29" ht="12.75" customHeight="1">
      <c r="A37" s="10" t="s">
        <v>82</v>
      </c>
      <c r="B37" s="79">
        <v>3651.9000000000005</v>
      </c>
      <c r="C37" s="30">
        <v>1210.4000000000001</v>
      </c>
      <c r="D37" s="30">
        <v>9</v>
      </c>
      <c r="E37" s="30">
        <v>136</v>
      </c>
      <c r="F37" s="30">
        <v>855.4</v>
      </c>
      <c r="G37" s="30">
        <v>6.3</v>
      </c>
      <c r="H37" s="30">
        <v>222.8</v>
      </c>
      <c r="I37" s="30">
        <v>12</v>
      </c>
      <c r="J37" s="30">
        <v>6</v>
      </c>
      <c r="K37" s="30">
        <v>363.1</v>
      </c>
      <c r="L37" s="30">
        <v>27.9</v>
      </c>
      <c r="M37" s="30">
        <v>70</v>
      </c>
      <c r="N37" s="30">
        <v>57</v>
      </c>
      <c r="O37" s="30">
        <v>492.5</v>
      </c>
      <c r="P37" s="30">
        <v>125.5</v>
      </c>
      <c r="Q37" s="9">
        <v>58</v>
      </c>
      <c r="R37" s="9"/>
    </row>
    <row r="38" spans="1:29" ht="12.75" customHeight="1">
      <c r="A38" s="10" t="s">
        <v>81</v>
      </c>
      <c r="B38" s="79">
        <v>3494.5230000000001</v>
      </c>
      <c r="C38" s="30">
        <v>1095.6500000000001</v>
      </c>
      <c r="D38" s="30">
        <v>9</v>
      </c>
      <c r="E38" s="30">
        <v>95</v>
      </c>
      <c r="F38" s="30">
        <v>862.75</v>
      </c>
      <c r="G38" s="30">
        <v>5.6230000000000002</v>
      </c>
      <c r="H38" s="30">
        <v>231</v>
      </c>
      <c r="I38" s="30">
        <v>19.5</v>
      </c>
      <c r="J38" s="30">
        <v>9</v>
      </c>
      <c r="K38" s="30">
        <v>423</v>
      </c>
      <c r="L38" s="30">
        <v>27</v>
      </c>
      <c r="M38" s="30">
        <v>61</v>
      </c>
      <c r="N38" s="30">
        <v>57</v>
      </c>
      <c r="O38" s="30">
        <v>433</v>
      </c>
      <c r="P38" s="30">
        <v>113</v>
      </c>
      <c r="Q38" s="9">
        <v>53</v>
      </c>
      <c r="R38" s="9"/>
    </row>
    <row r="39" spans="1:29" ht="12.75" customHeight="1">
      <c r="A39" s="10" t="s">
        <v>80</v>
      </c>
      <c r="B39" s="79">
        <v>3061.6610000000005</v>
      </c>
      <c r="C39" s="30">
        <v>800.846</v>
      </c>
      <c r="D39" s="30">
        <v>9</v>
      </c>
      <c r="E39" s="30">
        <v>115</v>
      </c>
      <c r="F39" s="30">
        <v>906.95</v>
      </c>
      <c r="G39" s="30">
        <v>5.5510000000000002</v>
      </c>
      <c r="H39" s="30">
        <v>175.4</v>
      </c>
      <c r="I39" s="30">
        <v>21.164000000000001</v>
      </c>
      <c r="J39" s="30">
        <v>8</v>
      </c>
      <c r="K39" s="30">
        <v>402.9</v>
      </c>
      <c r="L39" s="30">
        <v>26.05</v>
      </c>
      <c r="M39" s="30">
        <v>38</v>
      </c>
      <c r="N39" s="30">
        <v>57</v>
      </c>
      <c r="O39" s="30">
        <v>359.8</v>
      </c>
      <c r="P39" s="30">
        <v>83</v>
      </c>
      <c r="Q39" s="9">
        <v>53</v>
      </c>
      <c r="R39" s="9"/>
    </row>
    <row r="40" spans="1:29" ht="12.75" customHeight="1">
      <c r="A40" s="10" t="s">
        <v>79</v>
      </c>
      <c r="B40" s="79">
        <v>3060.3740000000003</v>
      </c>
      <c r="C40" s="30">
        <v>762.19</v>
      </c>
      <c r="D40" s="30">
        <v>9</v>
      </c>
      <c r="E40" s="30">
        <v>116</v>
      </c>
      <c r="F40" s="30">
        <v>923.57</v>
      </c>
      <c r="G40" s="30">
        <v>7.63</v>
      </c>
      <c r="H40" s="30">
        <v>196.3</v>
      </c>
      <c r="I40" s="30">
        <v>18.164000000000001</v>
      </c>
      <c r="J40" s="30">
        <v>8</v>
      </c>
      <c r="K40" s="30">
        <v>432.55</v>
      </c>
      <c r="L40" s="30">
        <v>23.27</v>
      </c>
      <c r="M40" s="30">
        <v>38</v>
      </c>
      <c r="N40" s="30">
        <v>57</v>
      </c>
      <c r="O40" s="30">
        <v>369.5</v>
      </c>
      <c r="P40" s="30">
        <v>72.2</v>
      </c>
      <c r="Q40" s="9">
        <v>27</v>
      </c>
      <c r="R40" s="9"/>
      <c r="AC40" s="3" t="s">
        <v>38</v>
      </c>
    </row>
    <row r="41" spans="1:29" ht="12.75" customHeight="1">
      <c r="A41" s="10" t="s">
        <v>78</v>
      </c>
      <c r="B41" s="79">
        <v>2962.4</v>
      </c>
      <c r="C41" s="30">
        <v>795.53</v>
      </c>
      <c r="D41" s="30">
        <v>9</v>
      </c>
      <c r="E41" s="30">
        <v>120</v>
      </c>
      <c r="F41" s="30">
        <v>738.83</v>
      </c>
      <c r="G41" s="30">
        <v>8.34</v>
      </c>
      <c r="H41" s="30">
        <v>207.5</v>
      </c>
      <c r="I41" s="30">
        <v>17.645</v>
      </c>
      <c r="J41" s="30">
        <v>5.2</v>
      </c>
      <c r="K41" s="30">
        <v>399.1</v>
      </c>
      <c r="L41" s="30">
        <v>26.504999999999999</v>
      </c>
      <c r="M41" s="30">
        <v>43</v>
      </c>
      <c r="N41" s="30">
        <v>100</v>
      </c>
      <c r="O41" s="30">
        <v>390.55</v>
      </c>
      <c r="P41" s="30">
        <v>75.2</v>
      </c>
      <c r="Q41" s="9">
        <v>26</v>
      </c>
      <c r="R41" s="9"/>
    </row>
    <row r="42" spans="1:29" ht="12.75" customHeight="1">
      <c r="A42" s="10" t="s">
        <v>77</v>
      </c>
      <c r="B42" s="79">
        <v>3403.8369999999995</v>
      </c>
      <c r="C42" s="30">
        <v>933.46199999999999</v>
      </c>
      <c r="D42" s="30">
        <v>9</v>
      </c>
      <c r="E42" s="30">
        <v>87</v>
      </c>
      <c r="F42" s="30">
        <v>1027.97</v>
      </c>
      <c r="G42" s="30">
        <v>6.69</v>
      </c>
      <c r="H42" s="30">
        <v>251</v>
      </c>
      <c r="I42" s="30">
        <v>24.17</v>
      </c>
      <c r="J42" s="30">
        <v>5.2</v>
      </c>
      <c r="K42" s="30">
        <v>370.7</v>
      </c>
      <c r="L42" s="30">
        <v>29.555</v>
      </c>
      <c r="M42" s="30">
        <v>43</v>
      </c>
      <c r="N42" s="30">
        <v>80</v>
      </c>
      <c r="O42" s="30">
        <v>422.9</v>
      </c>
      <c r="P42" s="30">
        <v>81.28</v>
      </c>
      <c r="Q42" s="9">
        <v>31.91</v>
      </c>
      <c r="R42" s="9"/>
    </row>
    <row r="43" spans="1:29" ht="12.75" customHeight="1">
      <c r="A43" s="10" t="s">
        <v>76</v>
      </c>
      <c r="B43" s="79">
        <v>3190.4399999999996</v>
      </c>
      <c r="C43" s="30">
        <v>822.3</v>
      </c>
      <c r="D43" s="30">
        <v>9</v>
      </c>
      <c r="E43" s="30">
        <v>135.1</v>
      </c>
      <c r="F43" s="30">
        <v>1038.18</v>
      </c>
      <c r="G43" s="30">
        <v>12.24</v>
      </c>
      <c r="H43" s="30">
        <v>196.75</v>
      </c>
      <c r="I43" s="30">
        <v>25</v>
      </c>
      <c r="J43" s="30">
        <v>5.2</v>
      </c>
      <c r="K43" s="30">
        <v>338.5</v>
      </c>
      <c r="L43" s="30">
        <v>31.105</v>
      </c>
      <c r="M43" s="30">
        <v>43</v>
      </c>
      <c r="N43" s="30">
        <v>57</v>
      </c>
      <c r="O43" s="30">
        <v>372.04500000000002</v>
      </c>
      <c r="P43" s="30">
        <v>76.75</v>
      </c>
      <c r="Q43" s="9">
        <v>28.27</v>
      </c>
      <c r="R43" s="9"/>
    </row>
    <row r="44" spans="1:29" ht="12.75" customHeight="1">
      <c r="A44" s="10" t="s">
        <v>75</v>
      </c>
      <c r="B44" s="79">
        <v>3578.2349999999992</v>
      </c>
      <c r="C44" s="30">
        <v>919.60500000000002</v>
      </c>
      <c r="D44" s="30">
        <v>9</v>
      </c>
      <c r="E44" s="30">
        <v>164.4</v>
      </c>
      <c r="F44" s="30">
        <v>1151.6500000000001</v>
      </c>
      <c r="G44" s="30">
        <v>14.7</v>
      </c>
      <c r="H44" s="30">
        <v>185.6</v>
      </c>
      <c r="I44" s="30">
        <v>19.035</v>
      </c>
      <c r="J44" s="30">
        <v>5.2</v>
      </c>
      <c r="K44" s="30">
        <v>431.2</v>
      </c>
      <c r="L44" s="30">
        <v>32.204999999999998</v>
      </c>
      <c r="M44" s="30">
        <v>48</v>
      </c>
      <c r="N44" s="30">
        <v>65.2</v>
      </c>
      <c r="O44" s="30">
        <v>375.37</v>
      </c>
      <c r="P44" s="30">
        <v>120.3</v>
      </c>
      <c r="Q44" s="9">
        <v>36.770000000000003</v>
      </c>
      <c r="R44" s="9"/>
    </row>
    <row r="45" spans="1:29" ht="12.75" customHeight="1">
      <c r="A45" s="10" t="s">
        <v>74</v>
      </c>
      <c r="B45" s="79">
        <v>4238.3289999999997</v>
      </c>
      <c r="C45" s="30">
        <v>1146.8699999999999</v>
      </c>
      <c r="D45" s="30">
        <v>10</v>
      </c>
      <c r="E45" s="30">
        <v>130.5</v>
      </c>
      <c r="F45" s="30">
        <v>1440</v>
      </c>
      <c r="G45" s="30">
        <v>15.044</v>
      </c>
      <c r="H45" s="30">
        <v>222.4</v>
      </c>
      <c r="I45" s="30">
        <v>18.12</v>
      </c>
      <c r="J45" s="30">
        <v>5.2</v>
      </c>
      <c r="K45" s="30">
        <v>433.5</v>
      </c>
      <c r="L45" s="30">
        <v>32.204999999999998</v>
      </c>
      <c r="M45" s="30">
        <v>48</v>
      </c>
      <c r="N45" s="30">
        <v>113.6</v>
      </c>
      <c r="O45" s="30">
        <v>453.6</v>
      </c>
      <c r="P45" s="30">
        <v>130.22999999999999</v>
      </c>
      <c r="Q45" s="9">
        <v>39.06</v>
      </c>
      <c r="R45" s="9"/>
    </row>
    <row r="46" spans="1:29" ht="11.25" customHeight="1">
      <c r="A46" s="10" t="s">
        <v>57</v>
      </c>
      <c r="B46" s="85">
        <v>3501.3279999999991</v>
      </c>
      <c r="C46" s="86">
        <v>1041.2</v>
      </c>
      <c r="D46" s="86">
        <v>10</v>
      </c>
      <c r="E46" s="86">
        <v>95.3</v>
      </c>
      <c r="F46" s="86">
        <v>1146.2</v>
      </c>
      <c r="G46" s="86">
        <v>14.843</v>
      </c>
      <c r="H46" s="86">
        <v>164.6</v>
      </c>
      <c r="I46" s="86">
        <v>10.355</v>
      </c>
      <c r="J46" s="86">
        <v>4.62</v>
      </c>
      <c r="K46" s="86">
        <v>340.2</v>
      </c>
      <c r="L46" s="86">
        <v>32.1</v>
      </c>
      <c r="M46" s="86">
        <v>46.6</v>
      </c>
      <c r="N46" s="86">
        <v>86.2</v>
      </c>
      <c r="O46" s="86">
        <v>365.3</v>
      </c>
      <c r="P46" s="86">
        <v>104.64</v>
      </c>
      <c r="Q46" s="86">
        <v>39.17</v>
      </c>
      <c r="R46" s="88"/>
    </row>
    <row r="47" spans="1:29" ht="11.25" customHeight="1">
      <c r="A47" s="10" t="s">
        <v>58</v>
      </c>
      <c r="B47" s="85">
        <v>3671.26</v>
      </c>
      <c r="C47" s="86">
        <v>1133.4000000000001</v>
      </c>
      <c r="D47" s="86">
        <v>10</v>
      </c>
      <c r="E47" s="86">
        <v>113.3</v>
      </c>
      <c r="F47" s="86">
        <v>998.1</v>
      </c>
      <c r="G47" s="86">
        <v>13.68</v>
      </c>
      <c r="H47" s="86">
        <v>154.80000000000001</v>
      </c>
      <c r="I47" s="86">
        <v>10</v>
      </c>
      <c r="J47" s="86">
        <v>4.62</v>
      </c>
      <c r="K47" s="86">
        <v>352.5</v>
      </c>
      <c r="L47" s="86">
        <v>33.04</v>
      </c>
      <c r="M47" s="86">
        <v>71.349999999999994</v>
      </c>
      <c r="N47" s="86">
        <v>82.3</v>
      </c>
      <c r="O47" s="86">
        <v>491.85</v>
      </c>
      <c r="P47" s="86">
        <v>149.74</v>
      </c>
      <c r="Q47" s="86">
        <v>52.58</v>
      </c>
      <c r="R47" s="88"/>
    </row>
    <row r="48" spans="1:29" ht="11.25" customHeight="1">
      <c r="A48" s="10" t="s">
        <v>59</v>
      </c>
      <c r="B48" s="85">
        <v>4561.1010000000006</v>
      </c>
      <c r="C48" s="86">
        <v>1428.106</v>
      </c>
      <c r="D48" s="86">
        <v>10</v>
      </c>
      <c r="E48" s="86">
        <v>132.80000000000001</v>
      </c>
      <c r="F48" s="86">
        <v>1142.9000000000001</v>
      </c>
      <c r="G48" s="86">
        <v>12.307</v>
      </c>
      <c r="H48" s="86">
        <v>191.3</v>
      </c>
      <c r="I48" s="86">
        <v>10</v>
      </c>
      <c r="J48" s="86">
        <v>5.01</v>
      </c>
      <c r="K48" s="86">
        <v>374.7</v>
      </c>
      <c r="L48" s="86">
        <v>34.44</v>
      </c>
      <c r="M48" s="86">
        <v>148.185</v>
      </c>
      <c r="N48" s="86">
        <v>140</v>
      </c>
      <c r="O48" s="86">
        <v>567.423</v>
      </c>
      <c r="P48" s="86">
        <v>303</v>
      </c>
      <c r="Q48" s="86">
        <v>60.93</v>
      </c>
      <c r="R48" s="88"/>
    </row>
    <row r="49" spans="1:29" ht="11.25" customHeight="1">
      <c r="A49" s="10" t="s">
        <v>60</v>
      </c>
      <c r="B49" s="85">
        <v>5000.33</v>
      </c>
      <c r="C49" s="86">
        <v>1588.2950000000001</v>
      </c>
      <c r="D49" s="86">
        <v>10</v>
      </c>
      <c r="E49" s="86">
        <v>135.9</v>
      </c>
      <c r="F49" s="86">
        <v>1272</v>
      </c>
      <c r="G49" s="86">
        <v>12</v>
      </c>
      <c r="H49" s="86">
        <v>217.7</v>
      </c>
      <c r="I49" s="86">
        <v>10</v>
      </c>
      <c r="J49" s="86">
        <v>5.01</v>
      </c>
      <c r="K49" s="86">
        <v>309.5</v>
      </c>
      <c r="L49" s="86">
        <v>35.200000000000003</v>
      </c>
      <c r="M49" s="86">
        <v>156.02500000000001</v>
      </c>
      <c r="N49" s="86">
        <v>155</v>
      </c>
      <c r="O49" s="86">
        <v>648.4</v>
      </c>
      <c r="P49" s="86">
        <v>395</v>
      </c>
      <c r="Q49" s="86">
        <v>50.3</v>
      </c>
      <c r="R49" s="88"/>
    </row>
    <row r="50" spans="1:29" ht="11.25" customHeight="1">
      <c r="A50" s="10" t="s">
        <v>61</v>
      </c>
      <c r="B50" s="85">
        <v>6133.3779999999997</v>
      </c>
      <c r="C50" s="86">
        <v>1606.5830000000001</v>
      </c>
      <c r="D50" s="86">
        <v>2.6</v>
      </c>
      <c r="E50" s="86">
        <v>149.35</v>
      </c>
      <c r="F50" s="86">
        <v>1907.35</v>
      </c>
      <c r="G50" s="86">
        <v>12</v>
      </c>
      <c r="H50" s="86">
        <v>248.5</v>
      </c>
      <c r="I50" s="86">
        <v>10</v>
      </c>
      <c r="J50" s="86">
        <v>5.01</v>
      </c>
      <c r="K50" s="86">
        <v>271.5</v>
      </c>
      <c r="L50" s="86">
        <v>35.200000000000003</v>
      </c>
      <c r="M50" s="86">
        <v>161.95500000000001</v>
      </c>
      <c r="N50" s="86">
        <v>348.48</v>
      </c>
      <c r="O50" s="86">
        <v>699.2</v>
      </c>
      <c r="P50" s="86">
        <v>616.5</v>
      </c>
      <c r="Q50" s="86">
        <v>59.15</v>
      </c>
      <c r="R50" s="88"/>
    </row>
    <row r="51" spans="1:29" ht="11.25" customHeight="1">
      <c r="A51" s="10" t="s">
        <v>62</v>
      </c>
      <c r="B51" s="85">
        <v>6098.8849999999993</v>
      </c>
      <c r="C51" s="86">
        <v>1476.46</v>
      </c>
      <c r="D51" s="86">
        <v>3.6</v>
      </c>
      <c r="E51" s="86">
        <v>213.35</v>
      </c>
      <c r="F51" s="86">
        <v>1917.5</v>
      </c>
      <c r="G51" s="86">
        <v>14.455</v>
      </c>
      <c r="H51" s="86">
        <v>268.2</v>
      </c>
      <c r="I51" s="86">
        <v>8</v>
      </c>
      <c r="J51" s="86">
        <v>7.85</v>
      </c>
      <c r="K51" s="86">
        <v>423</v>
      </c>
      <c r="L51" s="86">
        <v>30.82</v>
      </c>
      <c r="M51" s="86">
        <v>188.02</v>
      </c>
      <c r="N51" s="86">
        <v>209.95</v>
      </c>
      <c r="O51" s="86">
        <v>541.9</v>
      </c>
      <c r="P51" s="86">
        <v>728.43</v>
      </c>
      <c r="Q51" s="86">
        <v>67.349999999999994</v>
      </c>
      <c r="R51" s="88"/>
    </row>
    <row r="52" spans="1:29" ht="11.25" customHeight="1">
      <c r="A52" s="10" t="s">
        <v>38</v>
      </c>
      <c r="B52" s="85">
        <v>6034.48</v>
      </c>
      <c r="C52" s="86">
        <v>1561.28</v>
      </c>
      <c r="D52" s="86">
        <v>8.6999999999999993</v>
      </c>
      <c r="E52" s="86">
        <v>128.88999999999999</v>
      </c>
      <c r="F52" s="86">
        <v>1879.8</v>
      </c>
      <c r="G52" s="86">
        <v>13</v>
      </c>
      <c r="H52" s="86">
        <v>239.2</v>
      </c>
      <c r="I52" s="86">
        <v>34</v>
      </c>
      <c r="J52" s="86">
        <v>6.63</v>
      </c>
      <c r="K52" s="86">
        <v>370.4</v>
      </c>
      <c r="L52" s="86">
        <v>30.82</v>
      </c>
      <c r="M52" s="86">
        <v>252.91</v>
      </c>
      <c r="N52" s="86">
        <v>281</v>
      </c>
      <c r="O52" s="86">
        <v>685.85</v>
      </c>
      <c r="P52" s="86">
        <v>490.2</v>
      </c>
      <c r="Q52" s="86">
        <v>51.8</v>
      </c>
      <c r="R52" s="88"/>
    </row>
    <row r="53" spans="1:29" ht="11.25" customHeight="1">
      <c r="A53" s="10" t="s">
        <v>39</v>
      </c>
      <c r="B53" s="79">
        <v>6904.5380000000005</v>
      </c>
      <c r="C53" s="30">
        <v>1787.008</v>
      </c>
      <c r="D53" s="30">
        <v>12.4</v>
      </c>
      <c r="E53" s="30">
        <v>235.71</v>
      </c>
      <c r="F53" s="30">
        <v>1935.97</v>
      </c>
      <c r="G53" s="30">
        <v>13</v>
      </c>
      <c r="H53" s="30">
        <v>257.89999999999998</v>
      </c>
      <c r="I53" s="30">
        <v>35</v>
      </c>
      <c r="J53" s="30">
        <v>6.63</v>
      </c>
      <c r="K53" s="30">
        <v>614.9</v>
      </c>
      <c r="L53" s="30">
        <v>23.52</v>
      </c>
      <c r="M53" s="30">
        <v>313.75</v>
      </c>
      <c r="N53" s="30">
        <v>300.3</v>
      </c>
      <c r="O53" s="30">
        <v>629.16999999999996</v>
      </c>
      <c r="P53" s="30">
        <v>672.32</v>
      </c>
      <c r="Q53" s="9">
        <v>66.959999999999994</v>
      </c>
      <c r="R53" s="9"/>
    </row>
    <row r="54" spans="1:29" ht="12" customHeight="1">
      <c r="A54" s="10" t="s">
        <v>40</v>
      </c>
      <c r="B54" s="79">
        <v>8486.6939999999995</v>
      </c>
      <c r="C54" s="30">
        <v>2308.1999999999998</v>
      </c>
      <c r="D54" s="30">
        <v>9.3000000000000007</v>
      </c>
      <c r="E54" s="30">
        <v>325.5</v>
      </c>
      <c r="F54" s="30">
        <v>2614.91</v>
      </c>
      <c r="G54" s="30">
        <v>14</v>
      </c>
      <c r="H54" s="30">
        <v>382.5</v>
      </c>
      <c r="I54" s="30">
        <v>40</v>
      </c>
      <c r="J54" s="30">
        <v>5.2439999999999998</v>
      </c>
      <c r="K54" s="30">
        <v>479</v>
      </c>
      <c r="L54" s="30">
        <v>27.04</v>
      </c>
      <c r="M54" s="30">
        <v>262.14999999999998</v>
      </c>
      <c r="N54" s="30">
        <v>377.8</v>
      </c>
      <c r="O54" s="30">
        <v>890.8</v>
      </c>
      <c r="P54" s="30">
        <v>684.5</v>
      </c>
      <c r="Q54" s="9">
        <v>65.75</v>
      </c>
      <c r="R54" s="9"/>
    </row>
    <row r="55" spans="1:29" ht="12.75" customHeight="1">
      <c r="A55" s="10" t="s">
        <v>41</v>
      </c>
      <c r="B55" s="79">
        <v>9139.7659999999996</v>
      </c>
      <c r="C55" s="30">
        <v>2452.8809999999999</v>
      </c>
      <c r="D55" s="30">
        <v>13.35</v>
      </c>
      <c r="E55" s="30">
        <v>344.98</v>
      </c>
      <c r="F55" s="30">
        <v>2804.4520000000002</v>
      </c>
      <c r="G55" s="30">
        <v>10</v>
      </c>
      <c r="H55" s="30">
        <v>415</v>
      </c>
      <c r="I55" s="30">
        <v>70</v>
      </c>
      <c r="J55" s="30">
        <v>5.24</v>
      </c>
      <c r="K55" s="30">
        <v>458.4</v>
      </c>
      <c r="L55" s="30">
        <v>28.06</v>
      </c>
      <c r="M55" s="30">
        <v>273.2</v>
      </c>
      <c r="N55" s="30">
        <v>378.05</v>
      </c>
      <c r="O55" s="30">
        <v>1074.413</v>
      </c>
      <c r="P55" s="30">
        <v>731.89</v>
      </c>
      <c r="Q55" s="9">
        <v>79.849999999999994</v>
      </c>
      <c r="R55" s="9"/>
    </row>
    <row r="56" spans="1:29" ht="12.75" customHeight="1">
      <c r="A56" s="10" t="s">
        <v>42</v>
      </c>
      <c r="B56" s="79">
        <v>9039.5939999999991</v>
      </c>
      <c r="C56" s="30">
        <v>2418.94</v>
      </c>
      <c r="D56" s="30">
        <v>20.059999999999999</v>
      </c>
      <c r="E56" s="30">
        <v>281.86700000000002</v>
      </c>
      <c r="F56" s="30">
        <v>2827.93</v>
      </c>
      <c r="G56" s="30">
        <v>10.99</v>
      </c>
      <c r="H56" s="30">
        <v>437</v>
      </c>
      <c r="I56" s="30">
        <v>69</v>
      </c>
      <c r="J56" s="30">
        <v>5.2439999999999998</v>
      </c>
      <c r="K56" s="30">
        <v>487.25</v>
      </c>
      <c r="L56" s="30">
        <v>31.4</v>
      </c>
      <c r="M56" s="30">
        <v>287.33300000000003</v>
      </c>
      <c r="N56" s="30">
        <v>399.8</v>
      </c>
      <c r="O56" s="30">
        <v>923.8</v>
      </c>
      <c r="P56" s="30">
        <v>747.9</v>
      </c>
      <c r="Q56" s="9">
        <v>91.08</v>
      </c>
      <c r="R56" s="9"/>
    </row>
    <row r="57" spans="1:29" ht="12.75" customHeight="1">
      <c r="A57" s="10" t="s">
        <v>44</v>
      </c>
      <c r="B57" s="79">
        <v>9504.473</v>
      </c>
      <c r="C57" s="30">
        <v>2472.52</v>
      </c>
      <c r="D57" s="30">
        <v>16.2</v>
      </c>
      <c r="E57" s="30">
        <v>279.60199999999998</v>
      </c>
      <c r="F57" s="30">
        <v>2924.5729999999999</v>
      </c>
      <c r="G57" s="30">
        <v>12.099</v>
      </c>
      <c r="H57" s="30">
        <v>488.3</v>
      </c>
      <c r="I57" s="30">
        <v>45</v>
      </c>
      <c r="J57" s="30">
        <v>5.2439999999999998</v>
      </c>
      <c r="K57" s="30">
        <v>529.5</v>
      </c>
      <c r="L57" s="30">
        <v>31.15</v>
      </c>
      <c r="M57" s="30">
        <v>303.65499999999997</v>
      </c>
      <c r="N57" s="30">
        <v>375.5</v>
      </c>
      <c r="O57" s="30">
        <v>1120.96</v>
      </c>
      <c r="P57" s="30">
        <v>811.06</v>
      </c>
      <c r="Q57" s="9">
        <v>89.11</v>
      </c>
      <c r="R57" s="9"/>
    </row>
    <row r="58" spans="1:29" ht="12.75" customHeight="1">
      <c r="A58" s="10" t="s">
        <v>45</v>
      </c>
      <c r="B58" s="79">
        <v>9742.23</v>
      </c>
      <c r="C58" s="30">
        <v>2713.1579999999999</v>
      </c>
      <c r="D58" s="30">
        <v>18.399999999999999</v>
      </c>
      <c r="E58" s="30">
        <v>228.25</v>
      </c>
      <c r="F58" s="30">
        <v>3008.944</v>
      </c>
      <c r="G58" s="30">
        <v>11</v>
      </c>
      <c r="H58" s="30">
        <v>445.7</v>
      </c>
      <c r="I58" s="30">
        <v>38</v>
      </c>
      <c r="J58" s="30">
        <v>7.5510000000000002</v>
      </c>
      <c r="K58" s="30">
        <v>588.9</v>
      </c>
      <c r="L58" s="30">
        <v>31.15</v>
      </c>
      <c r="M58" s="30">
        <v>309.43700000000001</v>
      </c>
      <c r="N58" s="30">
        <v>405.9</v>
      </c>
      <c r="O58" s="30">
        <v>1097.83</v>
      </c>
      <c r="P58" s="30">
        <v>744.9</v>
      </c>
      <c r="Q58" s="9">
        <v>93.11</v>
      </c>
      <c r="R58" s="9"/>
      <c r="AC58" s="3" t="s">
        <v>38</v>
      </c>
    </row>
    <row r="59" spans="1:29" ht="12.75" customHeight="1">
      <c r="A59" s="10" t="s">
        <v>46</v>
      </c>
      <c r="B59" s="79">
        <v>10670.126</v>
      </c>
      <c r="C59" s="30">
        <v>2950.7049999999999</v>
      </c>
      <c r="D59" s="30">
        <v>18.8</v>
      </c>
      <c r="E59" s="30">
        <v>306.39999999999998</v>
      </c>
      <c r="F59" s="30">
        <v>3147.82</v>
      </c>
      <c r="G59" s="30">
        <v>11</v>
      </c>
      <c r="H59" s="30">
        <v>517.1</v>
      </c>
      <c r="I59" s="30">
        <v>40.444000000000003</v>
      </c>
      <c r="J59" s="30">
        <v>9.6120000000000001</v>
      </c>
      <c r="K59" s="30">
        <v>718.5</v>
      </c>
      <c r="L59" s="30">
        <v>29.190999999999999</v>
      </c>
      <c r="M59" s="30">
        <v>322.16000000000003</v>
      </c>
      <c r="N59" s="30">
        <v>440.1</v>
      </c>
      <c r="O59" s="30">
        <v>1289.0940000000001</v>
      </c>
      <c r="P59" s="30">
        <v>777.1</v>
      </c>
      <c r="Q59" s="9">
        <v>92.1</v>
      </c>
      <c r="R59" s="9"/>
    </row>
    <row r="60" spans="1:29" ht="12.75" customHeight="1">
      <c r="A60" s="10" t="s">
        <v>47</v>
      </c>
      <c r="B60" s="79">
        <v>10533.195000000002</v>
      </c>
      <c r="C60" s="30">
        <v>2928.9349999999999</v>
      </c>
      <c r="D60" s="30">
        <v>18.2</v>
      </c>
      <c r="E60" s="30">
        <v>300.51</v>
      </c>
      <c r="F60" s="30">
        <v>3064.2240000000002</v>
      </c>
      <c r="G60" s="30">
        <v>11</v>
      </c>
      <c r="H60" s="30">
        <v>489.28</v>
      </c>
      <c r="I60" s="30">
        <v>44.1</v>
      </c>
      <c r="J60" s="30">
        <v>11.01</v>
      </c>
      <c r="K60" s="30">
        <v>680.4</v>
      </c>
      <c r="L60" s="30">
        <v>34.304000000000002</v>
      </c>
      <c r="M60" s="30">
        <v>378.55</v>
      </c>
      <c r="N60" s="30">
        <v>400.7</v>
      </c>
      <c r="O60" s="30">
        <v>1261.5119999999999</v>
      </c>
      <c r="P60" s="30">
        <v>822.1</v>
      </c>
      <c r="Q60" s="9">
        <v>88.37</v>
      </c>
      <c r="R60" s="9"/>
    </row>
    <row r="61" spans="1:29" ht="12.75" customHeight="1">
      <c r="A61" s="10" t="s">
        <v>48</v>
      </c>
      <c r="B61" s="79">
        <v>11103.25</v>
      </c>
      <c r="C61" s="30">
        <v>3090.58</v>
      </c>
      <c r="D61" s="30">
        <v>19.399999999999999</v>
      </c>
      <c r="E61" s="30">
        <v>287.39999999999998</v>
      </c>
      <c r="F61" s="30">
        <v>3188.92</v>
      </c>
      <c r="G61" s="30">
        <v>11</v>
      </c>
      <c r="H61" s="30">
        <v>568.20000000000005</v>
      </c>
      <c r="I61" s="30">
        <v>46.061999999999998</v>
      </c>
      <c r="J61" s="30">
        <v>13.388</v>
      </c>
      <c r="K61" s="30">
        <v>779.1</v>
      </c>
      <c r="L61" s="30">
        <v>36.5</v>
      </c>
      <c r="M61" s="30">
        <v>409</v>
      </c>
      <c r="N61" s="30">
        <v>497.8</v>
      </c>
      <c r="O61" s="30">
        <v>1239.3800000000001</v>
      </c>
      <c r="P61" s="30">
        <v>827.7</v>
      </c>
      <c r="Q61" s="9">
        <v>88.82</v>
      </c>
      <c r="R61" s="9"/>
    </row>
    <row r="62" spans="1:29" ht="12.75" customHeight="1">
      <c r="A62" s="10" t="s">
        <v>49</v>
      </c>
      <c r="B62" s="79">
        <v>9234.0430000000015</v>
      </c>
      <c r="C62" s="30">
        <v>3130.7240000000002</v>
      </c>
      <c r="D62" s="30">
        <v>8.4499999999999993</v>
      </c>
      <c r="E62" s="30">
        <v>236.6</v>
      </c>
      <c r="F62" s="30">
        <v>2563.297</v>
      </c>
      <c r="G62" s="30">
        <v>9.59</v>
      </c>
      <c r="H62" s="30">
        <v>359.7</v>
      </c>
      <c r="I62" s="30">
        <v>37.06</v>
      </c>
      <c r="J62" s="30">
        <v>7.5979999999999999</v>
      </c>
      <c r="K62" s="30">
        <v>706</v>
      </c>
      <c r="L62" s="30">
        <v>31.51</v>
      </c>
      <c r="M62" s="30">
        <v>284.39100000000002</v>
      </c>
      <c r="N62" s="30">
        <v>463.85</v>
      </c>
      <c r="O62" s="30">
        <v>781.64300000000003</v>
      </c>
      <c r="P62" s="30">
        <v>550.70000000000005</v>
      </c>
      <c r="Q62" s="9">
        <v>62.93</v>
      </c>
      <c r="R62" s="9"/>
    </row>
    <row r="63" spans="1:29" ht="12.75" customHeight="1">
      <c r="A63" s="10" t="s">
        <v>51</v>
      </c>
      <c r="B63" s="79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9"/>
      <c r="R63" s="9"/>
    </row>
    <row r="64" spans="1:29" s="72" customFormat="1" ht="30" customHeight="1">
      <c r="A64" s="882" t="s">
        <v>63</v>
      </c>
      <c r="B64" s="882"/>
      <c r="C64" s="882"/>
      <c r="D64" s="882"/>
      <c r="E64" s="882"/>
      <c r="F64" s="882"/>
      <c r="G64" s="882"/>
      <c r="H64" s="882"/>
      <c r="I64" s="882"/>
      <c r="J64" s="882"/>
      <c r="K64" s="882"/>
      <c r="L64" s="882"/>
      <c r="M64" s="882"/>
      <c r="N64" s="882"/>
      <c r="O64" s="882"/>
      <c r="P64" s="882"/>
      <c r="Q64" s="882"/>
      <c r="R64" s="77"/>
    </row>
    <row r="65" spans="1:29" ht="11.25" customHeight="1">
      <c r="A65" s="10" t="s">
        <v>112</v>
      </c>
      <c r="B65" s="85">
        <v>4015.6020000000003</v>
      </c>
      <c r="C65" s="86">
        <v>1178.5</v>
      </c>
      <c r="D65" s="86">
        <v>1.55</v>
      </c>
      <c r="E65" s="86">
        <v>30.85</v>
      </c>
      <c r="F65" s="86">
        <v>714.2</v>
      </c>
      <c r="G65" s="86">
        <v>85.51</v>
      </c>
      <c r="H65" s="86">
        <v>475.7</v>
      </c>
      <c r="I65" s="86">
        <v>9.1999999999999993</v>
      </c>
      <c r="J65" s="86">
        <v>3.1549999999999998</v>
      </c>
      <c r="K65" s="86">
        <v>178.85</v>
      </c>
      <c r="L65" s="86">
        <v>35.247</v>
      </c>
      <c r="M65" s="86">
        <v>40.71</v>
      </c>
      <c r="N65" s="86">
        <v>192.5</v>
      </c>
      <c r="O65" s="86">
        <v>963.9</v>
      </c>
      <c r="P65" s="86">
        <v>70.5</v>
      </c>
      <c r="Q65" s="86">
        <v>24.59</v>
      </c>
      <c r="R65" s="86">
        <v>10.64</v>
      </c>
    </row>
    <row r="66" spans="1:29" ht="11.25" customHeight="1">
      <c r="A66" s="10" t="s">
        <v>111</v>
      </c>
      <c r="B66" s="85">
        <v>4063.996000000001</v>
      </c>
      <c r="C66" s="86">
        <v>1195.2</v>
      </c>
      <c r="D66" s="86">
        <v>1.5</v>
      </c>
      <c r="E66" s="86">
        <v>29.5</v>
      </c>
      <c r="F66" s="86">
        <v>783</v>
      </c>
      <c r="G66" s="86">
        <v>79.3</v>
      </c>
      <c r="H66" s="86">
        <v>490.5</v>
      </c>
      <c r="I66" s="86">
        <v>15.9</v>
      </c>
      <c r="J66" s="86">
        <v>4.7</v>
      </c>
      <c r="K66" s="86">
        <v>51.3</v>
      </c>
      <c r="L66" s="86">
        <v>34.299999999999997</v>
      </c>
      <c r="M66" s="86">
        <v>34.78</v>
      </c>
      <c r="N66" s="86">
        <v>198.4</v>
      </c>
      <c r="O66" s="86">
        <v>1030</v>
      </c>
      <c r="P66" s="86">
        <v>70.75</v>
      </c>
      <c r="Q66" s="86">
        <v>34.9</v>
      </c>
      <c r="R66" s="86">
        <v>9.9659999999999993</v>
      </c>
    </row>
    <row r="67" spans="1:29" ht="11.25" customHeight="1">
      <c r="A67" s="10" t="s">
        <v>110</v>
      </c>
      <c r="B67" s="85">
        <v>3145.971</v>
      </c>
      <c r="C67" s="86">
        <v>1033</v>
      </c>
      <c r="D67" s="86">
        <v>0.54200000000000004</v>
      </c>
      <c r="E67" s="86">
        <v>28.3</v>
      </c>
      <c r="F67" s="86">
        <v>336.3</v>
      </c>
      <c r="G67" s="86">
        <v>18.5</v>
      </c>
      <c r="H67" s="86">
        <v>404.6</v>
      </c>
      <c r="I67" s="86">
        <v>15.3</v>
      </c>
      <c r="J67" s="86">
        <v>3.1560000000000001</v>
      </c>
      <c r="K67" s="86">
        <v>37.200000000000003</v>
      </c>
      <c r="L67" s="86">
        <v>16.600000000000001</v>
      </c>
      <c r="M67" s="86">
        <v>32.96</v>
      </c>
      <c r="N67" s="86">
        <v>92.1</v>
      </c>
      <c r="O67" s="86">
        <v>1068</v>
      </c>
      <c r="P67" s="86">
        <v>31.9</v>
      </c>
      <c r="Q67" s="86">
        <v>18.100000000000001</v>
      </c>
      <c r="R67" s="86">
        <v>9.4130000000000003</v>
      </c>
    </row>
    <row r="68" spans="1:29" ht="11.25" customHeight="1">
      <c r="A68" s="10" t="s">
        <v>109</v>
      </c>
      <c r="B68" s="85">
        <v>3564.2849999999999</v>
      </c>
      <c r="C68" s="86">
        <v>911.28</v>
      </c>
      <c r="D68" s="86">
        <v>1.34</v>
      </c>
      <c r="E68" s="86">
        <v>27.55</v>
      </c>
      <c r="F68" s="86">
        <v>786.8</v>
      </c>
      <c r="G68" s="86">
        <v>41.83</v>
      </c>
      <c r="H68" s="86">
        <v>292.10000000000002</v>
      </c>
      <c r="I68" s="86">
        <v>14.5</v>
      </c>
      <c r="J68" s="86">
        <v>3.48</v>
      </c>
      <c r="K68" s="86">
        <v>192.8</v>
      </c>
      <c r="L68" s="86">
        <v>28.97</v>
      </c>
      <c r="M68" s="86">
        <v>30.55</v>
      </c>
      <c r="N68" s="86">
        <v>237.15</v>
      </c>
      <c r="O68" s="86">
        <v>893</v>
      </c>
      <c r="P68" s="86">
        <v>46.04</v>
      </c>
      <c r="Q68" s="86">
        <v>46.7</v>
      </c>
      <c r="R68" s="86">
        <v>10.195</v>
      </c>
    </row>
    <row r="69" spans="1:29" ht="11.25" customHeight="1">
      <c r="A69" s="10" t="s">
        <v>108</v>
      </c>
      <c r="B69" s="85">
        <v>3484.95</v>
      </c>
      <c r="C69" s="86">
        <v>1082</v>
      </c>
      <c r="D69" s="86">
        <v>2.34</v>
      </c>
      <c r="E69" s="86">
        <v>19</v>
      </c>
      <c r="F69" s="86">
        <v>635.5</v>
      </c>
      <c r="G69" s="86">
        <v>36.659999999999997</v>
      </c>
      <c r="H69" s="86">
        <v>338.5</v>
      </c>
      <c r="I69" s="86">
        <v>18.2</v>
      </c>
      <c r="J69" s="86">
        <v>2.75</v>
      </c>
      <c r="K69" s="86">
        <v>145.1</v>
      </c>
      <c r="L69" s="86">
        <v>28.8</v>
      </c>
      <c r="M69" s="86">
        <v>21.5</v>
      </c>
      <c r="N69" s="86">
        <v>255.4</v>
      </c>
      <c r="O69" s="86">
        <v>829</v>
      </c>
      <c r="P69" s="86">
        <v>45.12</v>
      </c>
      <c r="Q69" s="86">
        <v>15.2</v>
      </c>
      <c r="R69" s="86">
        <v>9.8800000000000008</v>
      </c>
    </row>
    <row r="70" spans="1:29" ht="11.25" customHeight="1">
      <c r="A70" s="10" t="s">
        <v>107</v>
      </c>
      <c r="B70" s="85">
        <v>3069.1499999999992</v>
      </c>
      <c r="C70" s="86">
        <v>1023.3</v>
      </c>
      <c r="D70" s="86">
        <v>0.88</v>
      </c>
      <c r="E70" s="86">
        <v>17</v>
      </c>
      <c r="F70" s="86">
        <v>577</v>
      </c>
      <c r="G70" s="86">
        <v>37.47</v>
      </c>
      <c r="H70" s="86">
        <v>197.85</v>
      </c>
      <c r="I70" s="86">
        <v>21.2</v>
      </c>
      <c r="J70" s="86">
        <v>2.73</v>
      </c>
      <c r="K70" s="86">
        <v>105</v>
      </c>
      <c r="L70" s="86">
        <v>29</v>
      </c>
      <c r="M70" s="86">
        <v>15.5</v>
      </c>
      <c r="N70" s="86">
        <v>177.2</v>
      </c>
      <c r="O70" s="86">
        <v>801.2</v>
      </c>
      <c r="P70" s="86">
        <v>45.6</v>
      </c>
      <c r="Q70" s="86">
        <v>12.2</v>
      </c>
      <c r="R70" s="86">
        <v>6.0200000000000005</v>
      </c>
    </row>
    <row r="71" spans="1:29" ht="11.25" customHeight="1">
      <c r="A71" s="10" t="s">
        <v>106</v>
      </c>
      <c r="B71" s="79">
        <v>2765.2</v>
      </c>
      <c r="C71" s="30">
        <v>1129</v>
      </c>
      <c r="D71" s="30">
        <v>2.25</v>
      </c>
      <c r="E71" s="30">
        <v>12.55</v>
      </c>
      <c r="F71" s="30">
        <v>377</v>
      </c>
      <c r="G71" s="30">
        <v>36.92</v>
      </c>
      <c r="H71" s="30">
        <v>151.75</v>
      </c>
      <c r="I71" s="30">
        <v>12.86</v>
      </c>
      <c r="J71" s="30">
        <v>2.5299999999999998</v>
      </c>
      <c r="K71" s="30">
        <v>51.5</v>
      </c>
      <c r="L71" s="30">
        <v>28.3</v>
      </c>
      <c r="M71" s="30">
        <v>13.28</v>
      </c>
      <c r="N71" s="30">
        <v>96.94</v>
      </c>
      <c r="O71" s="30">
        <v>759.5</v>
      </c>
      <c r="P71" s="30">
        <v>68.55</v>
      </c>
      <c r="Q71" s="9">
        <v>16.2</v>
      </c>
      <c r="R71" s="9">
        <v>6.07</v>
      </c>
    </row>
    <row r="72" spans="1:29" ht="12" customHeight="1">
      <c r="A72" s="10" t="s">
        <v>105</v>
      </c>
      <c r="B72" s="79">
        <v>2531.12</v>
      </c>
      <c r="C72" s="30">
        <v>967.8</v>
      </c>
      <c r="D72" s="30">
        <v>3</v>
      </c>
      <c r="E72" s="30">
        <v>9.6</v>
      </c>
      <c r="F72" s="30">
        <v>532.5</v>
      </c>
      <c r="G72" s="30">
        <v>30.6</v>
      </c>
      <c r="H72" s="30">
        <v>149</v>
      </c>
      <c r="I72" s="30">
        <v>10</v>
      </c>
      <c r="J72" s="30">
        <v>2.12</v>
      </c>
      <c r="K72" s="30">
        <v>67</v>
      </c>
      <c r="L72" s="30">
        <v>26</v>
      </c>
      <c r="M72" s="30">
        <v>20.3</v>
      </c>
      <c r="N72" s="30">
        <v>190</v>
      </c>
      <c r="O72" s="30">
        <v>441.4</v>
      </c>
      <c r="P72" s="30">
        <v>64.599999999999994</v>
      </c>
      <c r="Q72" s="9">
        <v>12</v>
      </c>
      <c r="R72" s="9">
        <v>5.1999999999999993</v>
      </c>
    </row>
    <row r="73" spans="1:29" ht="12.75" customHeight="1">
      <c r="A73" s="10" t="s">
        <v>104</v>
      </c>
      <c r="B73" s="79">
        <v>2659.3</v>
      </c>
      <c r="C73" s="30">
        <v>1099.8</v>
      </c>
      <c r="D73" s="30">
        <v>3.3</v>
      </c>
      <c r="E73" s="30">
        <v>29.1</v>
      </c>
      <c r="F73" s="30">
        <v>550</v>
      </c>
      <c r="G73" s="30">
        <v>30</v>
      </c>
      <c r="H73" s="30">
        <v>118</v>
      </c>
      <c r="I73" s="30">
        <v>11.6</v>
      </c>
      <c r="J73" s="30">
        <v>2.2000000000000002</v>
      </c>
      <c r="K73" s="30">
        <v>115</v>
      </c>
      <c r="L73" s="30">
        <v>21</v>
      </c>
      <c r="M73" s="30">
        <v>22</v>
      </c>
      <c r="N73" s="30">
        <v>113</v>
      </c>
      <c r="O73" s="30">
        <v>450</v>
      </c>
      <c r="P73" s="30">
        <v>74</v>
      </c>
      <c r="Q73" s="9">
        <v>17.2</v>
      </c>
      <c r="R73" s="9">
        <v>3.0999999999999996</v>
      </c>
    </row>
    <row r="74" spans="1:29" ht="12.75" customHeight="1">
      <c r="A74" s="10" t="s">
        <v>103</v>
      </c>
      <c r="B74" s="79">
        <v>2799.4999999999995</v>
      </c>
      <c r="C74" s="30">
        <v>1067.8</v>
      </c>
      <c r="D74" s="30">
        <v>3.1</v>
      </c>
      <c r="E74" s="30">
        <v>24.6</v>
      </c>
      <c r="F74" s="30">
        <v>660</v>
      </c>
      <c r="G74" s="30">
        <v>27.5</v>
      </c>
      <c r="H74" s="30">
        <v>96.5</v>
      </c>
      <c r="I74" s="30">
        <v>15.4</v>
      </c>
      <c r="J74" s="30">
        <v>1.5</v>
      </c>
      <c r="K74" s="30">
        <v>123</v>
      </c>
      <c r="L74" s="30">
        <v>14</v>
      </c>
      <c r="M74" s="30">
        <v>24.5</v>
      </c>
      <c r="N74" s="30">
        <v>146.80000000000001</v>
      </c>
      <c r="O74" s="30">
        <v>502</v>
      </c>
      <c r="P74" s="30">
        <v>70.5</v>
      </c>
      <c r="Q74" s="9">
        <v>18</v>
      </c>
      <c r="R74" s="9">
        <v>4.3</v>
      </c>
    </row>
    <row r="75" spans="1:29" ht="12.75" customHeight="1">
      <c r="A75" s="10" t="s">
        <v>102</v>
      </c>
      <c r="B75" s="79">
        <v>2489.6</v>
      </c>
      <c r="C75" s="30">
        <v>804.9</v>
      </c>
      <c r="D75" s="30">
        <v>3.1</v>
      </c>
      <c r="E75" s="30">
        <v>36</v>
      </c>
      <c r="F75" s="30">
        <v>580</v>
      </c>
      <c r="G75" s="30">
        <v>25</v>
      </c>
      <c r="H75" s="30">
        <v>73.8</v>
      </c>
      <c r="I75" s="30">
        <v>21.1</v>
      </c>
      <c r="J75" s="30">
        <v>2.2000000000000002</v>
      </c>
      <c r="K75" s="30">
        <v>135</v>
      </c>
      <c r="L75" s="30">
        <v>28</v>
      </c>
      <c r="M75" s="30">
        <v>31.2</v>
      </c>
      <c r="N75" s="30">
        <v>211</v>
      </c>
      <c r="O75" s="30">
        <v>436</v>
      </c>
      <c r="P75" s="30">
        <v>68.7</v>
      </c>
      <c r="Q75" s="9">
        <v>29.5</v>
      </c>
      <c r="R75" s="9">
        <v>4.0999999999999996</v>
      </c>
    </row>
    <row r="76" spans="1:29" ht="12.75" customHeight="1">
      <c r="A76" s="10" t="s">
        <v>101</v>
      </c>
      <c r="B76" s="79">
        <v>3393.7000000000003</v>
      </c>
      <c r="C76" s="30">
        <v>1340</v>
      </c>
      <c r="D76" s="30">
        <v>3.4</v>
      </c>
      <c r="E76" s="30">
        <v>20.149999999999999</v>
      </c>
      <c r="F76" s="30">
        <v>801</v>
      </c>
      <c r="G76" s="30">
        <v>33.299999999999997</v>
      </c>
      <c r="H76" s="30">
        <v>200</v>
      </c>
      <c r="I76" s="30">
        <v>14</v>
      </c>
      <c r="J76" s="30">
        <v>2.8</v>
      </c>
      <c r="K76" s="30">
        <v>120.1</v>
      </c>
      <c r="L76" s="30">
        <v>28.7</v>
      </c>
      <c r="M76" s="30">
        <v>36</v>
      </c>
      <c r="N76" s="30">
        <v>210</v>
      </c>
      <c r="O76" s="30">
        <v>522</v>
      </c>
      <c r="P76" s="30">
        <v>21.6</v>
      </c>
      <c r="Q76" s="9">
        <v>35.9</v>
      </c>
      <c r="R76" s="9">
        <v>4.7500000000000009</v>
      </c>
      <c r="AC76" s="3" t="s">
        <v>38</v>
      </c>
    </row>
    <row r="77" spans="1:29" ht="12.75" customHeight="1">
      <c r="A77" s="10" t="s">
        <v>100</v>
      </c>
      <c r="B77" s="79">
        <v>3169.65</v>
      </c>
      <c r="C77" s="30">
        <v>1089</v>
      </c>
      <c r="D77" s="30">
        <v>5.3</v>
      </c>
      <c r="E77" s="30">
        <v>34.700000000000003</v>
      </c>
      <c r="F77" s="30">
        <v>784.1</v>
      </c>
      <c r="G77" s="30">
        <v>24.1</v>
      </c>
      <c r="H77" s="30">
        <v>156.4</v>
      </c>
      <c r="I77" s="30">
        <v>17.8</v>
      </c>
      <c r="J77" s="30">
        <v>4.0999999999999996</v>
      </c>
      <c r="K77" s="30">
        <v>101.2</v>
      </c>
      <c r="L77" s="30">
        <v>25.4</v>
      </c>
      <c r="M77" s="30">
        <v>64.45</v>
      </c>
      <c r="N77" s="30">
        <v>266.8</v>
      </c>
      <c r="O77" s="30">
        <v>513.9</v>
      </c>
      <c r="P77" s="30">
        <v>34.86</v>
      </c>
      <c r="Q77" s="9">
        <v>44.2</v>
      </c>
      <c r="R77" s="9">
        <v>3.3400000000000003</v>
      </c>
    </row>
    <row r="78" spans="1:29" ht="12.75" customHeight="1">
      <c r="A78" s="10" t="s">
        <v>99</v>
      </c>
      <c r="B78" s="79">
        <v>2969.5000000000014</v>
      </c>
      <c r="C78" s="30">
        <v>938.2</v>
      </c>
      <c r="D78" s="30">
        <v>11.98</v>
      </c>
      <c r="E78" s="30">
        <v>29.4</v>
      </c>
      <c r="F78" s="30">
        <v>803.3</v>
      </c>
      <c r="G78" s="30">
        <v>14.13</v>
      </c>
      <c r="H78" s="30">
        <v>147.80000000000001</v>
      </c>
      <c r="I78" s="30">
        <v>16.5</v>
      </c>
      <c r="J78" s="30">
        <v>5.4</v>
      </c>
      <c r="K78" s="30">
        <v>90.43</v>
      </c>
      <c r="L78" s="30">
        <v>31</v>
      </c>
      <c r="M78" s="30">
        <v>65.400000000000006</v>
      </c>
      <c r="N78" s="30">
        <v>274.8</v>
      </c>
      <c r="O78" s="30">
        <v>462.4</v>
      </c>
      <c r="P78" s="30">
        <v>33.799999999999997</v>
      </c>
      <c r="Q78" s="9">
        <v>39.9</v>
      </c>
      <c r="R78" s="9">
        <v>5.0599999999999996</v>
      </c>
    </row>
    <row r="79" spans="1:29" ht="12.75" customHeight="1">
      <c r="A79" s="10" t="s">
        <v>98</v>
      </c>
      <c r="B79" s="79">
        <v>3023.9</v>
      </c>
      <c r="C79" s="30">
        <v>1045.5999999999999</v>
      </c>
      <c r="D79" s="30">
        <v>12</v>
      </c>
      <c r="E79" s="30">
        <v>22.5</v>
      </c>
      <c r="F79" s="30">
        <v>814</v>
      </c>
      <c r="G79" s="30">
        <v>14</v>
      </c>
      <c r="H79" s="30">
        <v>84.5</v>
      </c>
      <c r="I79" s="30">
        <v>16.8</v>
      </c>
      <c r="J79" s="30">
        <v>6.6</v>
      </c>
      <c r="K79" s="30">
        <v>119.3</v>
      </c>
      <c r="L79" s="30">
        <v>29</v>
      </c>
      <c r="M79" s="30">
        <v>74.5</v>
      </c>
      <c r="N79" s="30">
        <v>280</v>
      </c>
      <c r="O79" s="30">
        <v>432</v>
      </c>
      <c r="P79" s="30">
        <v>27.84</v>
      </c>
      <c r="Q79" s="9">
        <v>33.6</v>
      </c>
      <c r="R79" s="9">
        <v>11.66</v>
      </c>
    </row>
    <row r="80" spans="1:29" ht="12.75" customHeight="1">
      <c r="A80" s="10" t="s">
        <v>97</v>
      </c>
      <c r="B80" s="79">
        <v>3339.9</v>
      </c>
      <c r="C80" s="30">
        <v>1190</v>
      </c>
      <c r="D80" s="30">
        <v>8</v>
      </c>
      <c r="E80" s="30">
        <v>27.55</v>
      </c>
      <c r="F80" s="30">
        <v>915</v>
      </c>
      <c r="G80" s="30">
        <v>15.6</v>
      </c>
      <c r="H80" s="30">
        <v>116</v>
      </c>
      <c r="I80" s="30">
        <v>21</v>
      </c>
      <c r="J80" s="30">
        <v>7.4</v>
      </c>
      <c r="K80" s="30">
        <v>180</v>
      </c>
      <c r="L80" s="30">
        <v>30</v>
      </c>
      <c r="M80" s="30">
        <v>81</v>
      </c>
      <c r="N80" s="30">
        <v>229.2</v>
      </c>
      <c r="O80" s="30">
        <v>441</v>
      </c>
      <c r="P80" s="30">
        <v>23</v>
      </c>
      <c r="Q80" s="9">
        <v>44.4</v>
      </c>
      <c r="R80" s="9">
        <v>10.75</v>
      </c>
    </row>
    <row r="81" spans="1:18" ht="12.75" customHeight="1">
      <c r="A81" s="10" t="s">
        <v>96</v>
      </c>
      <c r="B81" s="79">
        <v>3230.8000000000006</v>
      </c>
      <c r="C81" s="30">
        <v>1125</v>
      </c>
      <c r="D81" s="30">
        <v>19.649999999999999</v>
      </c>
      <c r="E81" s="30">
        <v>26</v>
      </c>
      <c r="F81" s="30">
        <v>980</v>
      </c>
      <c r="G81" s="30">
        <v>5.5</v>
      </c>
      <c r="H81" s="30">
        <v>94.5</v>
      </c>
      <c r="I81" s="30">
        <v>16</v>
      </c>
      <c r="J81" s="30">
        <v>6.8</v>
      </c>
      <c r="K81" s="30">
        <v>167.5</v>
      </c>
      <c r="L81" s="30">
        <v>5.6</v>
      </c>
      <c r="M81" s="30">
        <v>65</v>
      </c>
      <c r="N81" s="30">
        <v>160</v>
      </c>
      <c r="O81" s="30">
        <v>465</v>
      </c>
      <c r="P81" s="30">
        <v>50</v>
      </c>
      <c r="Q81" s="9">
        <v>36</v>
      </c>
      <c r="R81" s="9">
        <v>8.25</v>
      </c>
    </row>
    <row r="82" spans="1:18" ht="11.25" customHeight="1">
      <c r="A82" s="10" t="s">
        <v>95</v>
      </c>
      <c r="B82" s="85">
        <v>2899.88</v>
      </c>
      <c r="C82" s="86">
        <v>1039.8</v>
      </c>
      <c r="D82" s="86">
        <v>15</v>
      </c>
      <c r="E82" s="86">
        <v>30.04</v>
      </c>
      <c r="F82" s="86">
        <v>835.2</v>
      </c>
      <c r="G82" s="86">
        <v>12</v>
      </c>
      <c r="H82" s="86">
        <v>92.2</v>
      </c>
      <c r="I82" s="86">
        <v>15.04</v>
      </c>
      <c r="J82" s="86">
        <v>4.38</v>
      </c>
      <c r="K82" s="86">
        <v>148.6</v>
      </c>
      <c r="L82" s="86">
        <v>18</v>
      </c>
      <c r="M82" s="86">
        <v>52</v>
      </c>
      <c r="N82" s="86">
        <v>100</v>
      </c>
      <c r="O82" s="86">
        <v>478.1</v>
      </c>
      <c r="P82" s="86">
        <v>39.5</v>
      </c>
      <c r="Q82" s="86">
        <v>18</v>
      </c>
      <c r="R82" s="86">
        <v>2.02</v>
      </c>
    </row>
    <row r="83" spans="1:18" ht="11.25" customHeight="1">
      <c r="A83" s="10" t="s">
        <v>94</v>
      </c>
      <c r="B83" s="85">
        <v>2437.3940000000002</v>
      </c>
      <c r="C83" s="86">
        <v>898.4</v>
      </c>
      <c r="D83" s="86">
        <v>18</v>
      </c>
      <c r="E83" s="86">
        <v>33.200000000000003</v>
      </c>
      <c r="F83" s="86">
        <v>576.22</v>
      </c>
      <c r="G83" s="86">
        <v>5</v>
      </c>
      <c r="H83" s="86">
        <v>97.4</v>
      </c>
      <c r="I83" s="86">
        <v>16.5</v>
      </c>
      <c r="J83" s="86">
        <v>4.0999999999999996</v>
      </c>
      <c r="K83" s="86">
        <v>186.65</v>
      </c>
      <c r="L83" s="86">
        <v>15.83</v>
      </c>
      <c r="M83" s="86">
        <v>55</v>
      </c>
      <c r="N83" s="86">
        <v>123.2</v>
      </c>
      <c r="O83" s="86">
        <v>328.7</v>
      </c>
      <c r="P83" s="86">
        <v>34.049999999999997</v>
      </c>
      <c r="Q83" s="86">
        <v>40</v>
      </c>
      <c r="R83" s="86">
        <v>5.1440000000000001</v>
      </c>
    </row>
    <row r="84" spans="1:18" ht="11.25" customHeight="1">
      <c r="A84" s="10" t="s">
        <v>93</v>
      </c>
      <c r="B84" s="85">
        <v>1683.55</v>
      </c>
      <c r="C84" s="86">
        <v>898.55</v>
      </c>
      <c r="D84" s="86">
        <v>3</v>
      </c>
      <c r="E84" s="86">
        <v>30.2</v>
      </c>
      <c r="F84" s="86">
        <v>264.5</v>
      </c>
      <c r="G84" s="86">
        <v>1.5</v>
      </c>
      <c r="H84" s="86">
        <v>41.2</v>
      </c>
      <c r="I84" s="86">
        <v>5</v>
      </c>
      <c r="J84" s="86">
        <v>3.35</v>
      </c>
      <c r="K84" s="86">
        <v>92</v>
      </c>
      <c r="L84" s="86">
        <v>35.200000000000003</v>
      </c>
      <c r="M84" s="86">
        <v>22.7</v>
      </c>
      <c r="N84" s="86">
        <v>50</v>
      </c>
      <c r="O84" s="86">
        <v>210</v>
      </c>
      <c r="P84" s="86">
        <v>16</v>
      </c>
      <c r="Q84" s="86">
        <v>4.45</v>
      </c>
      <c r="R84" s="86">
        <v>5.9</v>
      </c>
    </row>
    <row r="85" spans="1:18" ht="11.25" customHeight="1">
      <c r="A85" s="10" t="s">
        <v>92</v>
      </c>
      <c r="B85" s="85">
        <v>1560.1489999999999</v>
      </c>
      <c r="C85" s="86">
        <v>746.55</v>
      </c>
      <c r="D85" s="86">
        <v>15</v>
      </c>
      <c r="E85" s="86">
        <v>30.3</v>
      </c>
      <c r="F85" s="86">
        <v>256</v>
      </c>
      <c r="G85" s="86">
        <v>1.75</v>
      </c>
      <c r="H85" s="86">
        <v>77</v>
      </c>
      <c r="I85" s="86">
        <v>9.5</v>
      </c>
      <c r="J85" s="86">
        <v>4.82</v>
      </c>
      <c r="K85" s="86">
        <v>69.543999999999997</v>
      </c>
      <c r="L85" s="86">
        <v>10</v>
      </c>
      <c r="M85" s="86">
        <v>47.5</v>
      </c>
      <c r="N85" s="86">
        <v>50</v>
      </c>
      <c r="O85" s="86">
        <v>181.4</v>
      </c>
      <c r="P85" s="86">
        <v>25</v>
      </c>
      <c r="Q85" s="86">
        <v>28.7</v>
      </c>
      <c r="R85" s="86">
        <v>7.085</v>
      </c>
    </row>
    <row r="86" spans="1:18" ht="11.25" customHeight="1">
      <c r="A86" s="10" t="s">
        <v>91</v>
      </c>
      <c r="B86" s="85">
        <v>1899.7</v>
      </c>
      <c r="C86" s="86">
        <v>845</v>
      </c>
      <c r="D86" s="86">
        <v>15</v>
      </c>
      <c r="E86" s="86">
        <v>28.5</v>
      </c>
      <c r="F86" s="86">
        <v>417.8</v>
      </c>
      <c r="G86" s="86">
        <v>0</v>
      </c>
      <c r="H86" s="86">
        <v>76.7</v>
      </c>
      <c r="I86" s="86">
        <v>8</v>
      </c>
      <c r="J86" s="86">
        <v>4.4000000000000004</v>
      </c>
      <c r="K86" s="86">
        <v>128.5</v>
      </c>
      <c r="L86" s="86">
        <v>2</v>
      </c>
      <c r="M86" s="86">
        <v>23</v>
      </c>
      <c r="N86" s="86">
        <v>60.8</v>
      </c>
      <c r="O86" s="86">
        <v>228.6</v>
      </c>
      <c r="P86" s="86">
        <v>31.4</v>
      </c>
      <c r="Q86" s="86">
        <v>30</v>
      </c>
      <c r="R86" s="88"/>
    </row>
    <row r="87" spans="1:18" ht="11.25" customHeight="1">
      <c r="A87" s="10" t="s">
        <v>90</v>
      </c>
      <c r="B87" s="85">
        <v>2363.94</v>
      </c>
      <c r="C87" s="86">
        <v>1010.79</v>
      </c>
      <c r="D87" s="86">
        <v>19</v>
      </c>
      <c r="E87" s="86">
        <v>54</v>
      </c>
      <c r="F87" s="86">
        <v>498.25</v>
      </c>
      <c r="G87" s="86">
        <v>2</v>
      </c>
      <c r="H87" s="86">
        <v>103.8</v>
      </c>
      <c r="I87" s="86">
        <v>15</v>
      </c>
      <c r="J87" s="86">
        <v>3.2</v>
      </c>
      <c r="K87" s="86">
        <v>192</v>
      </c>
      <c r="L87" s="86">
        <v>2</v>
      </c>
      <c r="M87" s="86">
        <v>37</v>
      </c>
      <c r="N87" s="86">
        <v>52.5</v>
      </c>
      <c r="O87" s="86">
        <v>315.5</v>
      </c>
      <c r="P87" s="86">
        <v>31.4</v>
      </c>
      <c r="Q87" s="86">
        <v>27.5</v>
      </c>
      <c r="R87" s="88"/>
    </row>
    <row r="88" spans="1:18" ht="11.25" customHeight="1">
      <c r="A88" s="10" t="s">
        <v>89</v>
      </c>
      <c r="B88" s="85">
        <v>2501.1100000000006</v>
      </c>
      <c r="C88" s="86">
        <v>997.2</v>
      </c>
      <c r="D88" s="86">
        <v>15</v>
      </c>
      <c r="E88" s="86">
        <v>81.099999999999994</v>
      </c>
      <c r="F88" s="86">
        <v>557.1</v>
      </c>
      <c r="G88" s="86">
        <v>4.21</v>
      </c>
      <c r="H88" s="86">
        <v>122.2</v>
      </c>
      <c r="I88" s="86">
        <v>18</v>
      </c>
      <c r="J88" s="86">
        <v>3.9</v>
      </c>
      <c r="K88" s="86">
        <v>151</v>
      </c>
      <c r="L88" s="86">
        <v>0</v>
      </c>
      <c r="M88" s="86">
        <v>35.5</v>
      </c>
      <c r="N88" s="86">
        <v>50</v>
      </c>
      <c r="O88" s="86">
        <v>387.7</v>
      </c>
      <c r="P88" s="86">
        <v>43.3</v>
      </c>
      <c r="Q88" s="86">
        <v>34.9</v>
      </c>
      <c r="R88" s="88"/>
    </row>
    <row r="89" spans="1:18" ht="11.25" customHeight="1">
      <c r="A89" s="10" t="s">
        <v>88</v>
      </c>
      <c r="B89" s="85">
        <v>2444.2399999999998</v>
      </c>
      <c r="C89" s="86">
        <v>890.68</v>
      </c>
      <c r="D89" s="86">
        <v>13</v>
      </c>
      <c r="E89" s="86">
        <v>80</v>
      </c>
      <c r="F89" s="86">
        <v>651.29999999999995</v>
      </c>
      <c r="G89" s="86">
        <v>4</v>
      </c>
      <c r="H89" s="86">
        <v>87.5</v>
      </c>
      <c r="I89" s="86">
        <v>18</v>
      </c>
      <c r="J89" s="86">
        <v>3.9</v>
      </c>
      <c r="K89" s="86">
        <v>122.1</v>
      </c>
      <c r="L89" s="86">
        <v>13.76</v>
      </c>
      <c r="M89" s="86">
        <v>43.5</v>
      </c>
      <c r="N89" s="86">
        <v>57</v>
      </c>
      <c r="O89" s="86">
        <v>362</v>
      </c>
      <c r="P89" s="86">
        <v>58.6</v>
      </c>
      <c r="Q89" s="86">
        <v>38.9</v>
      </c>
      <c r="R89" s="88"/>
    </row>
    <row r="90" spans="1:18" ht="11.25" customHeight="1">
      <c r="A90" s="10" t="s">
        <v>87</v>
      </c>
      <c r="B90" s="85">
        <v>2521.25</v>
      </c>
      <c r="C90" s="86">
        <v>974.85</v>
      </c>
      <c r="D90" s="86">
        <v>10</v>
      </c>
      <c r="E90" s="86">
        <v>70.2</v>
      </c>
      <c r="F90" s="86">
        <v>691.1</v>
      </c>
      <c r="G90" s="86">
        <v>4.2300000000000004</v>
      </c>
      <c r="H90" s="86">
        <v>117</v>
      </c>
      <c r="I90" s="86">
        <v>17.600000000000001</v>
      </c>
      <c r="J90" s="86">
        <v>4.5</v>
      </c>
      <c r="K90" s="86">
        <v>78.3</v>
      </c>
      <c r="L90" s="86">
        <v>13.77</v>
      </c>
      <c r="M90" s="86">
        <v>46</v>
      </c>
      <c r="N90" s="86">
        <v>42</v>
      </c>
      <c r="O90" s="86">
        <v>352.9</v>
      </c>
      <c r="P90" s="86">
        <v>60.1</v>
      </c>
      <c r="Q90" s="86">
        <v>38.700000000000003</v>
      </c>
      <c r="R90" s="88"/>
    </row>
    <row r="91" spans="1:18" ht="11.25" customHeight="1">
      <c r="A91" s="10" t="s">
        <v>86</v>
      </c>
      <c r="B91" s="85">
        <v>2603.5199999999995</v>
      </c>
      <c r="C91" s="86">
        <v>992.91</v>
      </c>
      <c r="D91" s="86">
        <v>9</v>
      </c>
      <c r="E91" s="86">
        <v>130</v>
      </c>
      <c r="F91" s="86">
        <v>591.35</v>
      </c>
      <c r="G91" s="86">
        <v>4.3</v>
      </c>
      <c r="H91" s="86">
        <v>155.30000000000001</v>
      </c>
      <c r="I91" s="86">
        <v>15.5</v>
      </c>
      <c r="J91" s="86">
        <v>4.8</v>
      </c>
      <c r="K91" s="86">
        <v>57.4</v>
      </c>
      <c r="L91" s="86">
        <v>9.11</v>
      </c>
      <c r="M91" s="86">
        <v>65</v>
      </c>
      <c r="N91" s="86">
        <v>39</v>
      </c>
      <c r="O91" s="86">
        <v>423.5</v>
      </c>
      <c r="P91" s="86">
        <v>80.25</v>
      </c>
      <c r="Q91" s="86">
        <v>26.1</v>
      </c>
      <c r="R91" s="88"/>
    </row>
    <row r="92" spans="1:18" ht="11.25" customHeight="1">
      <c r="A92" s="10" t="s">
        <v>85</v>
      </c>
      <c r="B92" s="85">
        <v>3410.1849999999999</v>
      </c>
      <c r="C92" s="86">
        <v>1412.4</v>
      </c>
      <c r="D92" s="86">
        <v>9</v>
      </c>
      <c r="E92" s="86">
        <v>141.69999999999999</v>
      </c>
      <c r="F92" s="86">
        <v>754.755</v>
      </c>
      <c r="G92" s="86">
        <v>5.7</v>
      </c>
      <c r="H92" s="86">
        <v>202.2</v>
      </c>
      <c r="I92" s="86">
        <v>16.5</v>
      </c>
      <c r="J92" s="86">
        <v>5.6</v>
      </c>
      <c r="K92" s="86">
        <v>107.28</v>
      </c>
      <c r="L92" s="86">
        <v>5.0999999999999996</v>
      </c>
      <c r="M92" s="86">
        <v>79.5</v>
      </c>
      <c r="N92" s="86">
        <v>39</v>
      </c>
      <c r="O92" s="86">
        <v>505.15</v>
      </c>
      <c r="P92" s="86">
        <v>86.9</v>
      </c>
      <c r="Q92" s="86">
        <v>39.4</v>
      </c>
      <c r="R92" s="88"/>
    </row>
    <row r="93" spans="1:18" ht="11.25" customHeight="1">
      <c r="A93" s="10" t="s">
        <v>84</v>
      </c>
      <c r="B93" s="79">
        <v>3185.39</v>
      </c>
      <c r="C93" s="30">
        <v>1244.24</v>
      </c>
      <c r="D93" s="30">
        <v>10</v>
      </c>
      <c r="E93" s="30">
        <v>59</v>
      </c>
      <c r="F93" s="30">
        <v>875.8</v>
      </c>
      <c r="G93" s="30">
        <v>4.07</v>
      </c>
      <c r="H93" s="30">
        <v>179.6</v>
      </c>
      <c r="I93" s="30">
        <v>10</v>
      </c>
      <c r="J93" s="30">
        <v>6</v>
      </c>
      <c r="K93" s="30">
        <v>102.2</v>
      </c>
      <c r="L93" s="30">
        <v>3.35</v>
      </c>
      <c r="M93" s="30">
        <v>73.900000000000006</v>
      </c>
      <c r="N93" s="30">
        <v>48.5</v>
      </c>
      <c r="O93" s="30">
        <v>441.4</v>
      </c>
      <c r="P93" s="30">
        <v>82.6</v>
      </c>
      <c r="Q93" s="9">
        <v>44.73</v>
      </c>
      <c r="R93" s="9"/>
    </row>
    <row r="94" spans="1:18" ht="12" customHeight="1">
      <c r="A94" s="10" t="s">
        <v>83</v>
      </c>
      <c r="B94" s="79">
        <v>2514.4499999999998</v>
      </c>
      <c r="C94" s="30">
        <v>941.3</v>
      </c>
      <c r="D94" s="30">
        <v>9</v>
      </c>
      <c r="E94" s="30">
        <v>81.3</v>
      </c>
      <c r="F94" s="30">
        <v>580.15</v>
      </c>
      <c r="G94" s="30">
        <v>6.3</v>
      </c>
      <c r="H94" s="30">
        <v>168.4</v>
      </c>
      <c r="I94" s="30">
        <v>25.5</v>
      </c>
      <c r="J94" s="30">
        <v>5.3</v>
      </c>
      <c r="K94" s="30">
        <v>77.8</v>
      </c>
      <c r="L94" s="30">
        <v>5.7</v>
      </c>
      <c r="M94" s="30">
        <v>73.2</v>
      </c>
      <c r="N94" s="30">
        <v>37.5</v>
      </c>
      <c r="O94" s="30">
        <v>389.5</v>
      </c>
      <c r="P94" s="30">
        <v>69.3</v>
      </c>
      <c r="Q94" s="9">
        <v>44.2</v>
      </c>
      <c r="R94" s="9"/>
    </row>
    <row r="95" spans="1:18" ht="12.75" customHeight="1">
      <c r="A95" s="10" t="s">
        <v>82</v>
      </c>
      <c r="B95" s="79">
        <v>3088.7149999999997</v>
      </c>
      <c r="C95" s="30">
        <v>1080.365</v>
      </c>
      <c r="D95" s="30">
        <v>9</v>
      </c>
      <c r="E95" s="30">
        <v>136</v>
      </c>
      <c r="F95" s="30">
        <v>801.92</v>
      </c>
      <c r="G95" s="30">
        <v>5.7</v>
      </c>
      <c r="H95" s="30">
        <v>185.5</v>
      </c>
      <c r="I95" s="30">
        <v>9.5</v>
      </c>
      <c r="J95" s="30">
        <v>5.8</v>
      </c>
      <c r="K95" s="30">
        <v>106.5</v>
      </c>
      <c r="L95" s="30">
        <v>8.73</v>
      </c>
      <c r="M95" s="30">
        <v>69.5</v>
      </c>
      <c r="N95" s="30">
        <v>57</v>
      </c>
      <c r="O95" s="30">
        <v>435</v>
      </c>
      <c r="P95" s="30">
        <v>121</v>
      </c>
      <c r="Q95" s="9">
        <v>57.2</v>
      </c>
      <c r="R95" s="9"/>
    </row>
    <row r="96" spans="1:18" ht="12.75" customHeight="1">
      <c r="A96" s="10" t="s">
        <v>81</v>
      </c>
      <c r="B96" s="79">
        <v>2815.5039999999999</v>
      </c>
      <c r="C96" s="30">
        <v>946.83</v>
      </c>
      <c r="D96" s="30">
        <v>9</v>
      </c>
      <c r="E96" s="30">
        <v>95</v>
      </c>
      <c r="F96" s="30">
        <v>737.37</v>
      </c>
      <c r="G96" s="30">
        <v>4.9240000000000004</v>
      </c>
      <c r="H96" s="30">
        <v>205.7</v>
      </c>
      <c r="I96" s="30">
        <v>19.5</v>
      </c>
      <c r="J96" s="30">
        <v>7</v>
      </c>
      <c r="K96" s="30">
        <v>144.19999999999999</v>
      </c>
      <c r="L96" s="30">
        <v>6.98</v>
      </c>
      <c r="M96" s="30">
        <v>49</v>
      </c>
      <c r="N96" s="30">
        <v>51.3</v>
      </c>
      <c r="O96" s="30">
        <v>398.2</v>
      </c>
      <c r="P96" s="30">
        <v>87.5</v>
      </c>
      <c r="Q96" s="9">
        <v>53</v>
      </c>
      <c r="R96" s="9"/>
    </row>
    <row r="97" spans="1:29" ht="12.75" customHeight="1">
      <c r="A97" s="10" t="s">
        <v>80</v>
      </c>
      <c r="B97" s="79">
        <v>2420.1239999999998</v>
      </c>
      <c r="C97" s="30">
        <v>627.14599999999996</v>
      </c>
      <c r="D97" s="30">
        <v>9</v>
      </c>
      <c r="E97" s="30">
        <v>115</v>
      </c>
      <c r="F97" s="30">
        <v>828.15</v>
      </c>
      <c r="G97" s="30">
        <v>4.1639999999999997</v>
      </c>
      <c r="H97" s="30">
        <v>155.19999999999999</v>
      </c>
      <c r="I97" s="30">
        <v>21.164000000000001</v>
      </c>
      <c r="J97" s="30">
        <v>8</v>
      </c>
      <c r="K97" s="30">
        <v>123.7</v>
      </c>
      <c r="L97" s="30">
        <v>4.4000000000000004</v>
      </c>
      <c r="M97" s="30">
        <v>38</v>
      </c>
      <c r="N97" s="30">
        <v>57</v>
      </c>
      <c r="O97" s="30">
        <v>304.7</v>
      </c>
      <c r="P97" s="30">
        <v>72</v>
      </c>
      <c r="Q97" s="9">
        <v>52.5</v>
      </c>
      <c r="R97" s="9"/>
    </row>
    <row r="98" spans="1:29" ht="12.75" customHeight="1">
      <c r="A98" s="10" t="s">
        <v>79</v>
      </c>
      <c r="B98" s="79">
        <v>2300.857</v>
      </c>
      <c r="C98" s="30">
        <v>610.68299999999999</v>
      </c>
      <c r="D98" s="30">
        <v>9</v>
      </c>
      <c r="E98" s="30">
        <v>116</v>
      </c>
      <c r="F98" s="30">
        <v>809.55</v>
      </c>
      <c r="G98" s="30">
        <v>5.28</v>
      </c>
      <c r="H98" s="30">
        <v>179.6</v>
      </c>
      <c r="I98" s="30">
        <v>18.164000000000001</v>
      </c>
      <c r="J98" s="30">
        <v>8</v>
      </c>
      <c r="K98" s="30">
        <v>83.45</v>
      </c>
      <c r="L98" s="30">
        <v>2.4300000000000002</v>
      </c>
      <c r="M98" s="30">
        <v>36.200000000000003</v>
      </c>
      <c r="N98" s="30">
        <v>57</v>
      </c>
      <c r="O98" s="30">
        <v>279.7</v>
      </c>
      <c r="P98" s="30">
        <v>68.8</v>
      </c>
      <c r="Q98" s="9">
        <v>17</v>
      </c>
      <c r="R98" s="9"/>
      <c r="AC98" s="3" t="s">
        <v>38</v>
      </c>
    </row>
    <row r="99" spans="1:29" ht="12.75" customHeight="1">
      <c r="A99" s="10" t="s">
        <v>78</v>
      </c>
      <c r="B99" s="79">
        <v>2307.6019999999999</v>
      </c>
      <c r="C99" s="30">
        <v>660.37199999999996</v>
      </c>
      <c r="D99" s="30">
        <v>4.5</v>
      </c>
      <c r="E99" s="30">
        <v>115</v>
      </c>
      <c r="F99" s="30">
        <v>608.98500000000001</v>
      </c>
      <c r="G99" s="30">
        <v>6.9</v>
      </c>
      <c r="H99" s="30">
        <v>194.75</v>
      </c>
      <c r="I99" s="30">
        <v>17.645</v>
      </c>
      <c r="J99" s="30">
        <v>4.4000000000000004</v>
      </c>
      <c r="K99" s="30">
        <v>134.19999999999999</v>
      </c>
      <c r="L99" s="30">
        <v>24.45</v>
      </c>
      <c r="M99" s="30">
        <v>41</v>
      </c>
      <c r="N99" s="30">
        <v>65</v>
      </c>
      <c r="O99" s="30">
        <v>339.2</v>
      </c>
      <c r="P99" s="30">
        <v>66.2</v>
      </c>
      <c r="Q99" s="9">
        <v>25</v>
      </c>
      <c r="R99" s="9"/>
    </row>
    <row r="100" spans="1:29" ht="12.75" customHeight="1">
      <c r="A100" s="10" t="s">
        <v>77</v>
      </c>
      <c r="B100" s="79">
        <v>2783.4360000000001</v>
      </c>
      <c r="C100" s="30">
        <v>760.91600000000005</v>
      </c>
      <c r="D100" s="30">
        <v>7</v>
      </c>
      <c r="E100" s="30">
        <v>83.5</v>
      </c>
      <c r="F100" s="30">
        <v>860.27</v>
      </c>
      <c r="G100" s="30">
        <v>6.18</v>
      </c>
      <c r="H100" s="30">
        <v>236.72</v>
      </c>
      <c r="I100" s="30">
        <v>21.03</v>
      </c>
      <c r="J100" s="30">
        <v>4</v>
      </c>
      <c r="K100" s="30">
        <v>229.1</v>
      </c>
      <c r="L100" s="30">
        <v>7.16</v>
      </c>
      <c r="M100" s="30">
        <v>31</v>
      </c>
      <c r="N100" s="30">
        <v>80</v>
      </c>
      <c r="O100" s="30">
        <v>365.02</v>
      </c>
      <c r="P100" s="30">
        <v>60.08</v>
      </c>
      <c r="Q100" s="9">
        <v>31.46</v>
      </c>
      <c r="R100" s="9"/>
    </row>
    <row r="101" spans="1:29" ht="12.75" customHeight="1">
      <c r="A101" s="10" t="s">
        <v>76</v>
      </c>
      <c r="B101" s="79">
        <v>2447.1660000000002</v>
      </c>
      <c r="C101" s="30">
        <v>601.69500000000005</v>
      </c>
      <c r="D101" s="30">
        <v>7</v>
      </c>
      <c r="E101" s="30">
        <v>133.1</v>
      </c>
      <c r="F101" s="30">
        <v>848.88</v>
      </c>
      <c r="G101" s="30">
        <v>11.086</v>
      </c>
      <c r="H101" s="30">
        <v>180.5</v>
      </c>
      <c r="I101" s="30">
        <v>23</v>
      </c>
      <c r="J101" s="30">
        <v>4.72</v>
      </c>
      <c r="K101" s="30">
        <v>138.4</v>
      </c>
      <c r="L101" s="30">
        <v>19.100000000000001</v>
      </c>
      <c r="M101" s="30">
        <v>39</v>
      </c>
      <c r="N101" s="30">
        <v>42</v>
      </c>
      <c r="O101" s="30">
        <v>301.83499999999998</v>
      </c>
      <c r="P101" s="30">
        <v>69.95</v>
      </c>
      <c r="Q101" s="9">
        <v>26.9</v>
      </c>
      <c r="R101" s="9"/>
    </row>
    <row r="102" spans="1:29" ht="12.75" customHeight="1">
      <c r="A102" s="10" t="s">
        <v>75</v>
      </c>
      <c r="B102" s="79">
        <v>2838.0719999999997</v>
      </c>
      <c r="C102" s="30">
        <v>708.43</v>
      </c>
      <c r="D102" s="30">
        <v>7</v>
      </c>
      <c r="E102" s="30">
        <v>163.80000000000001</v>
      </c>
      <c r="F102" s="30">
        <v>989.35</v>
      </c>
      <c r="G102" s="30">
        <v>10.5</v>
      </c>
      <c r="H102" s="30">
        <v>168.06</v>
      </c>
      <c r="I102" s="30">
        <v>19.035</v>
      </c>
      <c r="J102" s="30">
        <v>5.2</v>
      </c>
      <c r="K102" s="30">
        <v>201.95</v>
      </c>
      <c r="L102" s="30">
        <v>30.646999999999998</v>
      </c>
      <c r="M102" s="30">
        <v>48</v>
      </c>
      <c r="N102" s="30">
        <v>40</v>
      </c>
      <c r="O102" s="30">
        <v>309.52999999999997</v>
      </c>
      <c r="P102" s="30">
        <v>99.8</v>
      </c>
      <c r="Q102" s="9">
        <v>36.770000000000003</v>
      </c>
      <c r="R102" s="9"/>
    </row>
    <row r="103" spans="1:29" ht="12.75" customHeight="1">
      <c r="A103" s="10" t="s">
        <v>74</v>
      </c>
      <c r="B103" s="79">
        <v>3413.7840000000001</v>
      </c>
      <c r="C103" s="30">
        <v>937.13</v>
      </c>
      <c r="D103" s="30">
        <v>8</v>
      </c>
      <c r="E103" s="30">
        <v>130.5</v>
      </c>
      <c r="F103" s="30">
        <v>1276.8</v>
      </c>
      <c r="G103" s="30">
        <v>13.329000000000001</v>
      </c>
      <c r="H103" s="30">
        <v>203.71</v>
      </c>
      <c r="I103" s="30">
        <v>18.12</v>
      </c>
      <c r="J103" s="30">
        <v>5.2</v>
      </c>
      <c r="K103" s="30">
        <v>182.4</v>
      </c>
      <c r="L103" s="30">
        <v>29.105</v>
      </c>
      <c r="M103" s="30">
        <v>48</v>
      </c>
      <c r="N103" s="30">
        <v>73.599999999999994</v>
      </c>
      <c r="O103" s="30">
        <v>334.9</v>
      </c>
      <c r="P103" s="30">
        <v>113.93</v>
      </c>
      <c r="Q103" s="9">
        <v>39.06</v>
      </c>
      <c r="R103" s="9"/>
    </row>
    <row r="104" spans="1:29" s="72" customFormat="1" ht="12" customHeight="1">
      <c r="A104" s="10" t="s">
        <v>57</v>
      </c>
      <c r="B104" s="85">
        <v>2362.5079999999998</v>
      </c>
      <c r="C104" s="86">
        <v>722.22</v>
      </c>
      <c r="D104" s="86">
        <v>8</v>
      </c>
      <c r="E104" s="86">
        <v>53.8</v>
      </c>
      <c r="F104" s="86">
        <v>963.5</v>
      </c>
      <c r="G104" s="86">
        <v>9.3330000000000002</v>
      </c>
      <c r="H104" s="86">
        <v>74.8</v>
      </c>
      <c r="I104" s="86">
        <v>10.355</v>
      </c>
      <c r="J104" s="86">
        <v>4.12</v>
      </c>
      <c r="K104" s="86">
        <v>88.5</v>
      </c>
      <c r="L104" s="86">
        <v>5.07</v>
      </c>
      <c r="M104" s="86">
        <v>42.6</v>
      </c>
      <c r="N104" s="86">
        <v>65.2</v>
      </c>
      <c r="O104" s="86">
        <v>235.5</v>
      </c>
      <c r="P104" s="86">
        <v>40.340000000000003</v>
      </c>
      <c r="Q104" s="86">
        <v>39.17</v>
      </c>
      <c r="R104" s="87"/>
    </row>
    <row r="105" spans="1:29" s="72" customFormat="1" ht="12" customHeight="1">
      <c r="A105" s="10" t="s">
        <v>58</v>
      </c>
      <c r="B105" s="85">
        <v>2904.0349999999999</v>
      </c>
      <c r="C105" s="86">
        <v>928.47</v>
      </c>
      <c r="D105" s="86">
        <v>8</v>
      </c>
      <c r="E105" s="86">
        <v>93.28</v>
      </c>
      <c r="F105" s="86">
        <v>843.8</v>
      </c>
      <c r="G105" s="86">
        <v>12.284000000000001</v>
      </c>
      <c r="H105" s="86">
        <v>146.80000000000001</v>
      </c>
      <c r="I105" s="86">
        <v>10</v>
      </c>
      <c r="J105" s="86">
        <v>4.12</v>
      </c>
      <c r="K105" s="86">
        <v>99.3</v>
      </c>
      <c r="L105" s="86">
        <v>32.241</v>
      </c>
      <c r="M105" s="86">
        <v>64.349999999999994</v>
      </c>
      <c r="N105" s="86">
        <v>63.5</v>
      </c>
      <c r="O105" s="86">
        <v>412.25</v>
      </c>
      <c r="P105" s="86">
        <v>133.13999999999999</v>
      </c>
      <c r="Q105" s="86">
        <v>52.5</v>
      </c>
      <c r="R105" s="87"/>
    </row>
    <row r="106" spans="1:29" s="72" customFormat="1" ht="12" customHeight="1">
      <c r="A106" s="10" t="s">
        <v>59</v>
      </c>
      <c r="B106" s="85">
        <v>3747.8380000000006</v>
      </c>
      <c r="C106" s="86">
        <v>1206.431</v>
      </c>
      <c r="D106" s="86">
        <v>8</v>
      </c>
      <c r="E106" s="86">
        <v>114.16500000000001</v>
      </c>
      <c r="F106" s="86">
        <v>961.5</v>
      </c>
      <c r="G106" s="86">
        <v>11.317</v>
      </c>
      <c r="H106" s="86">
        <v>175.8</v>
      </c>
      <c r="I106" s="86">
        <v>10</v>
      </c>
      <c r="J106" s="86">
        <v>4.51</v>
      </c>
      <c r="K106" s="86">
        <v>118.9</v>
      </c>
      <c r="L106" s="86">
        <v>33.237000000000002</v>
      </c>
      <c r="M106" s="86">
        <v>136.185</v>
      </c>
      <c r="N106" s="86">
        <v>116.25</v>
      </c>
      <c r="O106" s="86">
        <v>488.173</v>
      </c>
      <c r="P106" s="86">
        <v>303</v>
      </c>
      <c r="Q106" s="86">
        <v>60.37</v>
      </c>
      <c r="R106" s="87"/>
    </row>
    <row r="107" spans="1:29" s="72" customFormat="1" ht="12" customHeight="1">
      <c r="A107" s="10" t="s">
        <v>60</v>
      </c>
      <c r="B107" s="85">
        <v>3696.3</v>
      </c>
      <c r="C107" s="86">
        <v>1204.0039999999999</v>
      </c>
      <c r="D107" s="86">
        <v>6.8</v>
      </c>
      <c r="E107" s="86">
        <v>55.8</v>
      </c>
      <c r="F107" s="86">
        <v>866.1</v>
      </c>
      <c r="G107" s="86">
        <v>12</v>
      </c>
      <c r="H107" s="86">
        <v>200.2</v>
      </c>
      <c r="I107" s="86">
        <v>10</v>
      </c>
      <c r="J107" s="86">
        <v>5.01</v>
      </c>
      <c r="K107" s="86">
        <v>108.1</v>
      </c>
      <c r="L107" s="86">
        <v>14.364000000000001</v>
      </c>
      <c r="M107" s="86">
        <v>156.02500000000001</v>
      </c>
      <c r="N107" s="86">
        <v>118.03</v>
      </c>
      <c r="O107" s="86">
        <v>553.15</v>
      </c>
      <c r="P107" s="86">
        <v>340.5</v>
      </c>
      <c r="Q107" s="86">
        <v>46.216999999999999</v>
      </c>
      <c r="R107" s="87"/>
    </row>
    <row r="108" spans="1:29" s="72" customFormat="1" ht="12" customHeight="1">
      <c r="A108" s="10" t="s">
        <v>61</v>
      </c>
      <c r="B108" s="85">
        <v>4863.8010000000013</v>
      </c>
      <c r="C108" s="86">
        <v>1222.2560000000001</v>
      </c>
      <c r="D108" s="86">
        <v>1.41</v>
      </c>
      <c r="E108" s="86">
        <v>92.25</v>
      </c>
      <c r="F108" s="86">
        <v>1583.5</v>
      </c>
      <c r="G108" s="86">
        <v>6</v>
      </c>
      <c r="H108" s="86">
        <v>236.9</v>
      </c>
      <c r="I108" s="86">
        <v>5</v>
      </c>
      <c r="J108" s="86">
        <v>5.01</v>
      </c>
      <c r="K108" s="86">
        <v>113.9</v>
      </c>
      <c r="L108" s="86">
        <v>34.380000000000003</v>
      </c>
      <c r="M108" s="86">
        <v>86.334999999999994</v>
      </c>
      <c r="N108" s="86">
        <v>323.88</v>
      </c>
      <c r="O108" s="86">
        <v>625.55999999999995</v>
      </c>
      <c r="P108" s="86">
        <v>473.15</v>
      </c>
      <c r="Q108" s="86">
        <v>54.27</v>
      </c>
      <c r="R108" s="87"/>
    </row>
    <row r="109" spans="1:29" s="72" customFormat="1" ht="12" customHeight="1">
      <c r="A109" s="10" t="s">
        <v>62</v>
      </c>
      <c r="B109" s="85">
        <v>4836.6549999999997</v>
      </c>
      <c r="C109" s="86">
        <v>1034.27</v>
      </c>
      <c r="D109" s="86">
        <v>2.67</v>
      </c>
      <c r="E109" s="86">
        <v>193.86</v>
      </c>
      <c r="F109" s="86">
        <v>1677.07</v>
      </c>
      <c r="G109" s="86">
        <v>14.455</v>
      </c>
      <c r="H109" s="86">
        <v>256.86</v>
      </c>
      <c r="I109" s="86">
        <v>8</v>
      </c>
      <c r="J109" s="86">
        <v>7.37</v>
      </c>
      <c r="K109" s="86">
        <v>140.6</v>
      </c>
      <c r="L109" s="86">
        <v>29.79</v>
      </c>
      <c r="M109" s="86">
        <v>168.12</v>
      </c>
      <c r="N109" s="86">
        <v>152.94</v>
      </c>
      <c r="O109" s="86">
        <v>479.15</v>
      </c>
      <c r="P109" s="86">
        <v>607.99</v>
      </c>
      <c r="Q109" s="86">
        <v>63.51</v>
      </c>
      <c r="R109" s="87"/>
    </row>
    <row r="110" spans="1:29" s="72" customFormat="1" ht="12" customHeight="1">
      <c r="A110" s="10" t="s">
        <v>38</v>
      </c>
      <c r="B110" s="85">
        <v>4626.8799999999992</v>
      </c>
      <c r="C110" s="86">
        <v>1114.0899999999999</v>
      </c>
      <c r="D110" s="86">
        <v>7.7</v>
      </c>
      <c r="E110" s="86">
        <v>108.24</v>
      </c>
      <c r="F110" s="86">
        <v>1555.3</v>
      </c>
      <c r="G110" s="86">
        <v>7</v>
      </c>
      <c r="H110" s="86">
        <v>219</v>
      </c>
      <c r="I110" s="86">
        <v>19</v>
      </c>
      <c r="J110" s="86">
        <v>6.13</v>
      </c>
      <c r="K110" s="86">
        <v>132.4</v>
      </c>
      <c r="L110" s="86">
        <v>28.81</v>
      </c>
      <c r="M110" s="86">
        <v>223.18</v>
      </c>
      <c r="N110" s="86">
        <v>260.8</v>
      </c>
      <c r="O110" s="86">
        <v>518.54999999999995</v>
      </c>
      <c r="P110" s="86">
        <v>377.9</v>
      </c>
      <c r="Q110" s="86">
        <v>48.78</v>
      </c>
      <c r="R110" s="87"/>
    </row>
    <row r="111" spans="1:29" s="72" customFormat="1" ht="12" customHeight="1">
      <c r="A111" s="10" t="s">
        <v>39</v>
      </c>
      <c r="B111" s="76">
        <v>5346.5929999999989</v>
      </c>
      <c r="C111" s="9">
        <v>1226.922</v>
      </c>
      <c r="D111" s="9">
        <v>12.04</v>
      </c>
      <c r="E111" s="9">
        <v>213.541</v>
      </c>
      <c r="F111" s="9">
        <v>1600.585</v>
      </c>
      <c r="G111" s="9">
        <v>10</v>
      </c>
      <c r="H111" s="9">
        <v>229.83</v>
      </c>
      <c r="I111" s="9">
        <v>27</v>
      </c>
      <c r="J111" s="9">
        <v>6.48</v>
      </c>
      <c r="K111" s="9">
        <v>298.45</v>
      </c>
      <c r="L111" s="9">
        <v>22.19</v>
      </c>
      <c r="M111" s="9">
        <v>292.43</v>
      </c>
      <c r="N111" s="9">
        <v>273.3</v>
      </c>
      <c r="O111" s="9">
        <v>476.45</v>
      </c>
      <c r="P111" s="9">
        <v>593.91</v>
      </c>
      <c r="Q111" s="9">
        <v>63.465000000000003</v>
      </c>
      <c r="R111" s="9"/>
    </row>
    <row r="112" spans="1:29" ht="12" customHeight="1">
      <c r="A112" s="10" t="s">
        <v>40</v>
      </c>
      <c r="B112" s="76">
        <v>6536.7629999999999</v>
      </c>
      <c r="C112" s="9">
        <v>1542.8710000000001</v>
      </c>
      <c r="D112" s="9">
        <v>7.75</v>
      </c>
      <c r="E112" s="9">
        <v>307.06799999999998</v>
      </c>
      <c r="F112" s="9">
        <v>2113.96</v>
      </c>
      <c r="G112" s="9">
        <v>7</v>
      </c>
      <c r="H112" s="9">
        <v>341.25</v>
      </c>
      <c r="I112" s="9">
        <v>34</v>
      </c>
      <c r="J112" s="9">
        <v>5.0039999999999996</v>
      </c>
      <c r="K112" s="9">
        <v>169.9</v>
      </c>
      <c r="L112" s="9">
        <v>25.94</v>
      </c>
      <c r="M112" s="9">
        <v>233.41</v>
      </c>
      <c r="N112" s="9">
        <v>352.13</v>
      </c>
      <c r="O112" s="9">
        <v>712.7</v>
      </c>
      <c r="P112" s="9">
        <v>627.35</v>
      </c>
      <c r="Q112" s="9">
        <v>56.43</v>
      </c>
      <c r="R112" s="9"/>
    </row>
    <row r="113" spans="1:18" ht="11.25" customHeight="1">
      <c r="A113" s="10" t="s">
        <v>41</v>
      </c>
      <c r="B113" s="76">
        <v>7138.62</v>
      </c>
      <c r="C113" s="9">
        <v>1929.335</v>
      </c>
      <c r="D113" s="9">
        <v>12.61</v>
      </c>
      <c r="E113" s="9">
        <v>317.76</v>
      </c>
      <c r="F113" s="9">
        <v>2140.5219999999999</v>
      </c>
      <c r="G113" s="9">
        <v>10</v>
      </c>
      <c r="H113" s="9">
        <v>360.59</v>
      </c>
      <c r="I113" s="9">
        <v>69.430000000000007</v>
      </c>
      <c r="J113" s="9">
        <v>4.67</v>
      </c>
      <c r="K113" s="9">
        <v>224.72</v>
      </c>
      <c r="L113" s="9">
        <v>26.84</v>
      </c>
      <c r="M113" s="9">
        <v>252.11</v>
      </c>
      <c r="N113" s="9">
        <v>333.16</v>
      </c>
      <c r="O113" s="9">
        <v>756.13300000000004</v>
      </c>
      <c r="P113" s="9">
        <v>625.54999999999995</v>
      </c>
      <c r="Q113" s="9">
        <v>75.19</v>
      </c>
      <c r="R113" s="9"/>
    </row>
    <row r="114" spans="1:18" ht="11.25" customHeight="1">
      <c r="A114" s="10" t="s">
        <v>42</v>
      </c>
      <c r="B114" s="76">
        <v>7232.7610000000004</v>
      </c>
      <c r="C114" s="9">
        <v>1915.3109999999999</v>
      </c>
      <c r="D114" s="9">
        <v>19.059999999999999</v>
      </c>
      <c r="E114" s="9">
        <v>226.33199999999999</v>
      </c>
      <c r="F114" s="9">
        <v>2367.3629999999998</v>
      </c>
      <c r="G114" s="9">
        <v>9.891</v>
      </c>
      <c r="H114" s="9">
        <v>371.05099999999999</v>
      </c>
      <c r="I114" s="9">
        <v>26.55</v>
      </c>
      <c r="J114" s="9">
        <v>3.7440000000000002</v>
      </c>
      <c r="K114" s="9">
        <v>248.70599999999999</v>
      </c>
      <c r="L114" s="9">
        <v>30.38</v>
      </c>
      <c r="M114" s="9">
        <v>266.24299999999999</v>
      </c>
      <c r="N114" s="9">
        <v>348.5</v>
      </c>
      <c r="O114" s="9">
        <v>651.1</v>
      </c>
      <c r="P114" s="9">
        <v>660.75</v>
      </c>
      <c r="Q114" s="9">
        <v>87.78</v>
      </c>
      <c r="R114" s="9"/>
    </row>
    <row r="115" spans="1:18" ht="11.25" customHeight="1">
      <c r="A115" s="10" t="s">
        <v>44</v>
      </c>
      <c r="B115" s="76">
        <v>7730.5060000000003</v>
      </c>
      <c r="C115" s="9">
        <v>1923.1780000000001</v>
      </c>
      <c r="D115" s="9">
        <v>14.95</v>
      </c>
      <c r="E115" s="9">
        <v>227.23599999999999</v>
      </c>
      <c r="F115" s="9">
        <v>2467.2269999999999</v>
      </c>
      <c r="G115" s="9">
        <v>11</v>
      </c>
      <c r="H115" s="9">
        <v>421.37</v>
      </c>
      <c r="I115" s="9">
        <v>13.7</v>
      </c>
      <c r="J115" s="9">
        <v>4.7439999999999998</v>
      </c>
      <c r="K115" s="9">
        <v>290.83199999999999</v>
      </c>
      <c r="L115" s="9">
        <v>30.13</v>
      </c>
      <c r="M115" s="9">
        <v>280.75900000000001</v>
      </c>
      <c r="N115" s="9">
        <v>328.6</v>
      </c>
      <c r="O115" s="9">
        <v>872.06</v>
      </c>
      <c r="P115" s="9">
        <v>760.76</v>
      </c>
      <c r="Q115" s="9">
        <v>83.96</v>
      </c>
      <c r="R115" s="9"/>
    </row>
    <row r="116" spans="1:18" ht="11.25" customHeight="1">
      <c r="A116" s="10" t="s">
        <v>45</v>
      </c>
      <c r="B116" s="76">
        <v>8146.5959999999986</v>
      </c>
      <c r="C116" s="9">
        <v>2154.08</v>
      </c>
      <c r="D116" s="9">
        <v>17.2</v>
      </c>
      <c r="E116" s="9">
        <v>190.285</v>
      </c>
      <c r="F116" s="9">
        <v>2617.002</v>
      </c>
      <c r="G116" s="9">
        <v>11</v>
      </c>
      <c r="H116" s="9">
        <v>429.4</v>
      </c>
      <c r="I116" s="9">
        <v>13.2</v>
      </c>
      <c r="J116" s="9">
        <v>6.0410000000000004</v>
      </c>
      <c r="K116" s="9">
        <v>375.21</v>
      </c>
      <c r="L116" s="9">
        <v>8</v>
      </c>
      <c r="M116" s="9">
        <v>283.52699999999999</v>
      </c>
      <c r="N116" s="9">
        <v>363.9</v>
      </c>
      <c r="O116" s="9">
        <v>904.13</v>
      </c>
      <c r="P116" s="9">
        <v>688.61099999999999</v>
      </c>
      <c r="Q116" s="9">
        <v>85.01</v>
      </c>
      <c r="R116" s="9"/>
    </row>
    <row r="117" spans="1:18" ht="11.25" customHeight="1">
      <c r="A117" s="10" t="s">
        <v>46</v>
      </c>
      <c r="B117" s="76">
        <v>8768.4410000000007</v>
      </c>
      <c r="C117" s="9">
        <v>2282.105</v>
      </c>
      <c r="D117" s="9">
        <v>17.22</v>
      </c>
      <c r="E117" s="9">
        <v>260.98</v>
      </c>
      <c r="F117" s="9">
        <v>2726</v>
      </c>
      <c r="G117" s="9">
        <v>11</v>
      </c>
      <c r="H117" s="9">
        <v>495.9</v>
      </c>
      <c r="I117" s="9">
        <v>10.957000000000001</v>
      </c>
      <c r="J117" s="9">
        <v>6.7279999999999998</v>
      </c>
      <c r="K117" s="9">
        <v>517.29999999999995</v>
      </c>
      <c r="L117" s="9">
        <v>15.04</v>
      </c>
      <c r="M117" s="9">
        <v>297.69</v>
      </c>
      <c r="N117" s="9">
        <v>383.9</v>
      </c>
      <c r="O117" s="9">
        <v>934.61099999999999</v>
      </c>
      <c r="P117" s="9">
        <v>725.98</v>
      </c>
      <c r="Q117" s="9">
        <v>83.03</v>
      </c>
      <c r="R117" s="9"/>
    </row>
    <row r="118" spans="1:18" ht="11.25" customHeight="1">
      <c r="A118" s="10" t="s">
        <v>47</v>
      </c>
      <c r="B118" s="76">
        <v>8104.6409999999996</v>
      </c>
      <c r="C118" s="9">
        <v>2182.6819999999998</v>
      </c>
      <c r="D118" s="9">
        <v>16.98</v>
      </c>
      <c r="E118" s="9">
        <v>243.61</v>
      </c>
      <c r="F118" s="9">
        <v>2523.2310000000002</v>
      </c>
      <c r="G118" s="9">
        <v>6.95</v>
      </c>
      <c r="H118" s="9">
        <v>329.78</v>
      </c>
      <c r="I118" s="9">
        <v>16.254999999999999</v>
      </c>
      <c r="J118" s="9">
        <v>8.8079999999999998</v>
      </c>
      <c r="K118" s="9">
        <v>474.21899999999999</v>
      </c>
      <c r="L118" s="9">
        <v>28.798999999999999</v>
      </c>
      <c r="M118" s="9">
        <v>353.99099999999999</v>
      </c>
      <c r="N118" s="9">
        <v>325.95</v>
      </c>
      <c r="O118" s="9">
        <v>777.74</v>
      </c>
      <c r="P118" s="9">
        <v>734.24599999999998</v>
      </c>
      <c r="Q118" s="9">
        <v>81.400000000000006</v>
      </c>
      <c r="R118" s="9"/>
    </row>
    <row r="119" spans="1:18" ht="11.25" customHeight="1">
      <c r="A119" s="10" t="s">
        <v>48</v>
      </c>
      <c r="B119" s="76">
        <v>8736.7119999999995</v>
      </c>
      <c r="C119" s="9">
        <v>2418.5160000000001</v>
      </c>
      <c r="D119" s="9">
        <v>14.89</v>
      </c>
      <c r="E119" s="9">
        <v>135.9</v>
      </c>
      <c r="F119" s="9">
        <v>2826.2109999999998</v>
      </c>
      <c r="G119" s="9">
        <v>11</v>
      </c>
      <c r="H119" s="9">
        <v>447.9</v>
      </c>
      <c r="I119" s="9">
        <v>18.611999999999998</v>
      </c>
      <c r="J119" s="9">
        <v>11.666</v>
      </c>
      <c r="K119" s="9">
        <v>559.27</v>
      </c>
      <c r="L119" s="9">
        <v>30.658999999999999</v>
      </c>
      <c r="M119" s="9">
        <v>371.49200000000002</v>
      </c>
      <c r="N119" s="9">
        <v>446.15</v>
      </c>
      <c r="O119" s="9">
        <v>851.09100000000001</v>
      </c>
      <c r="P119" s="9">
        <v>512.27499999999998</v>
      </c>
      <c r="Q119" s="9">
        <v>81.08</v>
      </c>
      <c r="R119" s="9"/>
    </row>
    <row r="120" spans="1:18" ht="11.25" customHeight="1">
      <c r="A120" s="10" t="s">
        <v>49</v>
      </c>
      <c r="B120" s="76">
        <v>7422.4980000000014</v>
      </c>
      <c r="C120" s="9">
        <v>2401.2049999999999</v>
      </c>
      <c r="D120" s="9">
        <v>7.48</v>
      </c>
      <c r="E120" s="9">
        <v>120.01</v>
      </c>
      <c r="F120" s="9">
        <v>2256.817</v>
      </c>
      <c r="G120" s="9">
        <v>8.52</v>
      </c>
      <c r="H120" s="9">
        <v>341.5</v>
      </c>
      <c r="I120" s="9">
        <v>12.019</v>
      </c>
      <c r="J120" s="9">
        <v>6.6029999999999998</v>
      </c>
      <c r="K120" s="9">
        <v>453.2</v>
      </c>
      <c r="L120" s="9">
        <v>26.664000000000001</v>
      </c>
      <c r="M120" s="9">
        <v>255.99100000000001</v>
      </c>
      <c r="N120" s="9">
        <v>425.72</v>
      </c>
      <c r="O120" s="9">
        <v>637.14400000000001</v>
      </c>
      <c r="P120" s="9">
        <v>413.98500000000001</v>
      </c>
      <c r="Q120" s="9">
        <v>55.64</v>
      </c>
      <c r="R120" s="9"/>
    </row>
    <row r="121" spans="1:18" ht="11.25" customHeight="1">
      <c r="A121" s="10" t="s">
        <v>51</v>
      </c>
      <c r="B121" s="80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8" ht="30" customHeight="1">
      <c r="A122" s="883" t="s">
        <v>8</v>
      </c>
      <c r="B122" s="883"/>
      <c r="C122" s="883"/>
      <c r="D122" s="883"/>
      <c r="E122" s="883"/>
      <c r="F122" s="883"/>
      <c r="G122" s="883"/>
      <c r="H122" s="883"/>
      <c r="I122" s="883"/>
      <c r="J122" s="883"/>
      <c r="K122" s="883"/>
      <c r="L122" s="883"/>
      <c r="M122" s="883"/>
      <c r="N122" s="883"/>
      <c r="O122" s="883"/>
      <c r="P122" s="879"/>
      <c r="Q122" s="879"/>
      <c r="R122" s="3"/>
    </row>
    <row r="123" spans="1:18" ht="11.25" customHeight="1">
      <c r="A123" s="10" t="s">
        <v>112</v>
      </c>
      <c r="B123" s="85">
        <v>9358.3719999999994</v>
      </c>
      <c r="C123" s="86">
        <v>3729.8</v>
      </c>
      <c r="D123" s="86">
        <v>1.5</v>
      </c>
      <c r="E123" s="86">
        <v>38.4</v>
      </c>
      <c r="F123" s="86">
        <v>1320</v>
      </c>
      <c r="G123" s="86">
        <v>96.4</v>
      </c>
      <c r="H123" s="86">
        <v>810</v>
      </c>
      <c r="I123" s="86">
        <v>15</v>
      </c>
      <c r="J123" s="86">
        <v>2.6</v>
      </c>
      <c r="K123" s="86">
        <v>165</v>
      </c>
      <c r="L123" s="86">
        <v>34.200000000000003</v>
      </c>
      <c r="M123" s="86">
        <v>49.2</v>
      </c>
      <c r="N123" s="86">
        <v>222.1</v>
      </c>
      <c r="O123" s="86">
        <v>2760</v>
      </c>
      <c r="P123" s="86">
        <v>71.599999999999994</v>
      </c>
      <c r="Q123" s="86">
        <v>26.65</v>
      </c>
      <c r="R123" s="86">
        <v>15.922000000000001</v>
      </c>
    </row>
    <row r="124" spans="1:18" ht="11.25" customHeight="1">
      <c r="A124" s="10" t="s">
        <v>111</v>
      </c>
      <c r="B124" s="85">
        <v>9928.1939999999977</v>
      </c>
      <c r="C124" s="86">
        <v>3769.5</v>
      </c>
      <c r="D124" s="86">
        <v>1.1000000000000001</v>
      </c>
      <c r="E124" s="86">
        <v>42.9</v>
      </c>
      <c r="F124" s="86">
        <v>1568</v>
      </c>
      <c r="G124" s="86">
        <v>95.2</v>
      </c>
      <c r="H124" s="86">
        <v>884</v>
      </c>
      <c r="I124" s="86">
        <v>29</v>
      </c>
      <c r="J124" s="86">
        <v>3.7</v>
      </c>
      <c r="K124" s="86">
        <v>43.3</v>
      </c>
      <c r="L124" s="86">
        <v>32.9</v>
      </c>
      <c r="M124" s="86">
        <v>66.900000000000006</v>
      </c>
      <c r="N124" s="86">
        <v>173.3</v>
      </c>
      <c r="O124" s="86">
        <v>3040</v>
      </c>
      <c r="P124" s="86">
        <v>114.3</v>
      </c>
      <c r="Q124" s="86">
        <v>48.8</v>
      </c>
      <c r="R124" s="86">
        <v>15.294</v>
      </c>
    </row>
    <row r="125" spans="1:18" ht="11.25" customHeight="1">
      <c r="A125" s="10" t="s">
        <v>110</v>
      </c>
      <c r="B125" s="85">
        <v>5858.3180000000002</v>
      </c>
      <c r="C125" s="86">
        <v>2509.5</v>
      </c>
      <c r="D125" s="86">
        <v>0.24</v>
      </c>
      <c r="E125" s="86">
        <v>44</v>
      </c>
      <c r="F125" s="86">
        <v>390</v>
      </c>
      <c r="G125" s="86">
        <v>8.6999999999999993</v>
      </c>
      <c r="H125" s="86">
        <v>600</v>
      </c>
      <c r="I125" s="86">
        <v>26.35</v>
      </c>
      <c r="J125" s="86">
        <v>3.246</v>
      </c>
      <c r="K125" s="86">
        <v>23.4</v>
      </c>
      <c r="L125" s="86">
        <v>8.3000000000000007</v>
      </c>
      <c r="M125" s="86">
        <v>43.9</v>
      </c>
      <c r="N125" s="86">
        <v>60</v>
      </c>
      <c r="O125" s="86">
        <v>2070</v>
      </c>
      <c r="P125" s="86">
        <v>34.799999999999997</v>
      </c>
      <c r="Q125" s="86">
        <v>20.8</v>
      </c>
      <c r="R125" s="86">
        <v>15.081999999999999</v>
      </c>
    </row>
    <row r="126" spans="1:18" ht="11.25" customHeight="1">
      <c r="A126" s="10" t="s">
        <v>109</v>
      </c>
      <c r="B126" s="85">
        <v>9698.4049999999988</v>
      </c>
      <c r="C126" s="86">
        <v>3775.5</v>
      </c>
      <c r="D126" s="86">
        <v>0.745</v>
      </c>
      <c r="E126" s="86">
        <v>48.4</v>
      </c>
      <c r="F126" s="86">
        <v>1723</v>
      </c>
      <c r="G126" s="86">
        <v>35.5</v>
      </c>
      <c r="H126" s="86">
        <v>456</v>
      </c>
      <c r="I126" s="86">
        <v>20.6</v>
      </c>
      <c r="J126" s="86">
        <v>3.95</v>
      </c>
      <c r="K126" s="86">
        <v>207</v>
      </c>
      <c r="L126" s="86">
        <v>28.6</v>
      </c>
      <c r="M126" s="86">
        <v>62.6</v>
      </c>
      <c r="N126" s="86">
        <v>310</v>
      </c>
      <c r="O126" s="86">
        <v>2910</v>
      </c>
      <c r="P126" s="86">
        <v>44.3</v>
      </c>
      <c r="Q126" s="86">
        <v>55.9</v>
      </c>
      <c r="R126" s="86">
        <v>16.309999999999999</v>
      </c>
    </row>
    <row r="127" spans="1:18" ht="11.25" customHeight="1">
      <c r="A127" s="10" t="s">
        <v>108</v>
      </c>
      <c r="B127" s="85">
        <v>9898.57</v>
      </c>
      <c r="C127" s="86">
        <v>4359.3999999999996</v>
      </c>
      <c r="D127" s="86">
        <v>2.1</v>
      </c>
      <c r="E127" s="86">
        <v>34.5</v>
      </c>
      <c r="F127" s="86">
        <v>1400</v>
      </c>
      <c r="G127" s="86">
        <v>33.5</v>
      </c>
      <c r="H127" s="86">
        <v>725</v>
      </c>
      <c r="I127" s="86">
        <v>20</v>
      </c>
      <c r="J127" s="86">
        <v>2.4700000000000002</v>
      </c>
      <c r="K127" s="86">
        <v>217</v>
      </c>
      <c r="L127" s="86">
        <v>27.6</v>
      </c>
      <c r="M127" s="86">
        <v>29.7</v>
      </c>
      <c r="N127" s="86">
        <v>280</v>
      </c>
      <c r="O127" s="86">
        <v>2700</v>
      </c>
      <c r="P127" s="86">
        <v>35.799999999999997</v>
      </c>
      <c r="Q127" s="86">
        <v>16.899999999999999</v>
      </c>
      <c r="R127" s="86">
        <v>14.6</v>
      </c>
    </row>
    <row r="128" spans="1:18" ht="11.25" customHeight="1">
      <c r="A128" s="10" t="s">
        <v>107</v>
      </c>
      <c r="B128" s="85">
        <v>7698.7500000000009</v>
      </c>
      <c r="C128" s="86">
        <v>3059.4</v>
      </c>
      <c r="D128" s="86">
        <v>0.53</v>
      </c>
      <c r="E128" s="86">
        <v>31</v>
      </c>
      <c r="F128" s="86">
        <v>1510</v>
      </c>
      <c r="G128" s="86">
        <v>26.3</v>
      </c>
      <c r="H128" s="86">
        <v>314.7</v>
      </c>
      <c r="I128" s="86">
        <v>35.299999999999997</v>
      </c>
      <c r="J128" s="86">
        <v>2.86</v>
      </c>
      <c r="K128" s="86">
        <v>163</v>
      </c>
      <c r="L128" s="86">
        <v>27.3</v>
      </c>
      <c r="M128" s="86">
        <v>18</v>
      </c>
      <c r="N128" s="86">
        <v>184</v>
      </c>
      <c r="O128" s="86">
        <v>2253</v>
      </c>
      <c r="P128" s="86">
        <v>50</v>
      </c>
      <c r="Q128" s="86">
        <v>14</v>
      </c>
      <c r="R128" s="86">
        <v>9.3600000000000012</v>
      </c>
    </row>
    <row r="129" spans="1:29" ht="11.25" customHeight="1">
      <c r="A129" s="10" t="s">
        <v>106</v>
      </c>
      <c r="B129" s="79">
        <v>5854.09</v>
      </c>
      <c r="C129" s="30">
        <v>3239.75</v>
      </c>
      <c r="D129" s="30">
        <v>1.68</v>
      </c>
      <c r="E129" s="30">
        <v>21.36</v>
      </c>
      <c r="F129" s="30">
        <v>636</v>
      </c>
      <c r="G129" s="30">
        <v>25.15</v>
      </c>
      <c r="H129" s="30">
        <v>220.2</v>
      </c>
      <c r="I129" s="30">
        <v>22.4</v>
      </c>
      <c r="J129" s="30">
        <v>2.7</v>
      </c>
      <c r="K129" s="30">
        <v>54</v>
      </c>
      <c r="L129" s="30">
        <v>26.4</v>
      </c>
      <c r="M129" s="30">
        <v>17.100000000000001</v>
      </c>
      <c r="N129" s="30">
        <v>81.5</v>
      </c>
      <c r="O129" s="30">
        <v>1382</v>
      </c>
      <c r="P129" s="30">
        <v>78.900000000000006</v>
      </c>
      <c r="Q129" s="9">
        <v>35.5</v>
      </c>
      <c r="R129" s="9">
        <v>9.4499999999999993</v>
      </c>
    </row>
    <row r="130" spans="1:29" ht="12" customHeight="1">
      <c r="A130" s="10" t="s">
        <v>105</v>
      </c>
      <c r="B130" s="79">
        <v>8298.5519999999997</v>
      </c>
      <c r="C130" s="30">
        <v>3999.3</v>
      </c>
      <c r="D130" s="30">
        <v>3</v>
      </c>
      <c r="E130" s="30">
        <v>12</v>
      </c>
      <c r="F130" s="30">
        <v>1560</v>
      </c>
      <c r="G130" s="30">
        <v>25</v>
      </c>
      <c r="H130" s="30">
        <v>240</v>
      </c>
      <c r="I130" s="30">
        <v>20</v>
      </c>
      <c r="J130" s="30">
        <v>2.2519999999999998</v>
      </c>
      <c r="K130" s="30">
        <v>92</v>
      </c>
      <c r="L130" s="30">
        <v>22</v>
      </c>
      <c r="M130" s="30">
        <v>32</v>
      </c>
      <c r="N130" s="30">
        <v>310</v>
      </c>
      <c r="O130" s="30">
        <v>1850</v>
      </c>
      <c r="P130" s="30">
        <v>95</v>
      </c>
      <c r="Q130" s="9">
        <v>28</v>
      </c>
      <c r="R130" s="9">
        <v>8</v>
      </c>
    </row>
    <row r="131" spans="1:29" ht="12.75" customHeight="1">
      <c r="A131" s="10" t="s">
        <v>104</v>
      </c>
      <c r="B131" s="79">
        <v>9698.5500000000011</v>
      </c>
      <c r="C131" s="30">
        <v>4699.3</v>
      </c>
      <c r="D131" s="30">
        <v>4</v>
      </c>
      <c r="E131" s="30">
        <v>42</v>
      </c>
      <c r="F131" s="30">
        <v>1880</v>
      </c>
      <c r="G131" s="30">
        <v>30.3</v>
      </c>
      <c r="H131" s="30">
        <v>221</v>
      </c>
      <c r="I131" s="30">
        <v>25</v>
      </c>
      <c r="J131" s="30">
        <v>3.25</v>
      </c>
      <c r="K131" s="30">
        <v>226</v>
      </c>
      <c r="L131" s="30">
        <v>16</v>
      </c>
      <c r="M131" s="30">
        <v>44</v>
      </c>
      <c r="N131" s="30">
        <v>160</v>
      </c>
      <c r="O131" s="30">
        <v>2200</v>
      </c>
      <c r="P131" s="30">
        <v>110</v>
      </c>
      <c r="Q131" s="9">
        <v>32.6</v>
      </c>
      <c r="R131" s="9">
        <v>5.0999999999999996</v>
      </c>
    </row>
    <row r="132" spans="1:29" ht="12.75" customHeight="1">
      <c r="A132" s="10" t="s">
        <v>103</v>
      </c>
      <c r="B132" s="79">
        <v>8699.08</v>
      </c>
      <c r="C132" s="30">
        <v>3669.4</v>
      </c>
      <c r="D132" s="30">
        <v>4</v>
      </c>
      <c r="E132" s="30">
        <v>28</v>
      </c>
      <c r="F132" s="30">
        <v>1918</v>
      </c>
      <c r="G132" s="30">
        <v>25</v>
      </c>
      <c r="H132" s="30">
        <v>126</v>
      </c>
      <c r="I132" s="30">
        <v>25</v>
      </c>
      <c r="J132" s="30">
        <v>1.68</v>
      </c>
      <c r="K132" s="30">
        <v>310</v>
      </c>
      <c r="L132" s="30">
        <v>18</v>
      </c>
      <c r="M132" s="30">
        <v>57</v>
      </c>
      <c r="N132" s="30">
        <v>276</v>
      </c>
      <c r="O132" s="30">
        <v>2100</v>
      </c>
      <c r="P132" s="30">
        <v>98</v>
      </c>
      <c r="Q132" s="9">
        <v>37.200000000000003</v>
      </c>
      <c r="R132" s="9">
        <v>5.8</v>
      </c>
    </row>
    <row r="133" spans="1:29" ht="12.75" customHeight="1">
      <c r="A133" s="10" t="s">
        <v>102</v>
      </c>
      <c r="B133" s="79">
        <v>6399.22</v>
      </c>
      <c r="C133" s="30">
        <v>2519.7199999999998</v>
      </c>
      <c r="D133" s="30">
        <v>4.2</v>
      </c>
      <c r="E133" s="30">
        <v>93</v>
      </c>
      <c r="F133" s="30">
        <v>1220</v>
      </c>
      <c r="G133" s="30">
        <v>18</v>
      </c>
      <c r="H133" s="30">
        <v>104</v>
      </c>
      <c r="I133" s="30">
        <v>50</v>
      </c>
      <c r="J133" s="30">
        <v>3.5</v>
      </c>
      <c r="K133" s="30">
        <v>221</v>
      </c>
      <c r="L133" s="30">
        <v>37.6</v>
      </c>
      <c r="M133" s="30">
        <v>70</v>
      </c>
      <c r="N133" s="30">
        <v>356</v>
      </c>
      <c r="O133" s="30">
        <v>1515</v>
      </c>
      <c r="P133" s="30">
        <v>115</v>
      </c>
      <c r="Q133" s="9">
        <v>66</v>
      </c>
      <c r="R133" s="9">
        <v>6.1999999999999993</v>
      </c>
    </row>
    <row r="134" spans="1:29" ht="12.75" customHeight="1">
      <c r="A134" s="10" t="s">
        <v>101</v>
      </c>
      <c r="B134" s="79">
        <v>12899.15</v>
      </c>
      <c r="C134" s="30">
        <v>6073</v>
      </c>
      <c r="D134" s="30">
        <v>4.8</v>
      </c>
      <c r="E134" s="30">
        <v>27.6</v>
      </c>
      <c r="F134" s="30">
        <v>2723</v>
      </c>
      <c r="G134" s="30">
        <v>57.7</v>
      </c>
      <c r="H134" s="30">
        <v>570</v>
      </c>
      <c r="I134" s="30">
        <v>30</v>
      </c>
      <c r="J134" s="30">
        <v>8.15</v>
      </c>
      <c r="K134" s="30">
        <v>259</v>
      </c>
      <c r="L134" s="30">
        <v>42.3</v>
      </c>
      <c r="M134" s="30">
        <v>98.4</v>
      </c>
      <c r="N134" s="30">
        <v>378</v>
      </c>
      <c r="O134" s="30">
        <v>2505</v>
      </c>
      <c r="P134" s="30">
        <v>31.3</v>
      </c>
      <c r="Q134" s="9">
        <v>83.6</v>
      </c>
      <c r="R134" s="9">
        <v>7.3</v>
      </c>
      <c r="AC134" s="3" t="s">
        <v>38</v>
      </c>
    </row>
    <row r="135" spans="1:29" ht="12.75" customHeight="1">
      <c r="A135" s="10" t="s">
        <v>100</v>
      </c>
      <c r="B135" s="79">
        <v>9599.1249999999982</v>
      </c>
      <c r="C135" s="30">
        <v>4160</v>
      </c>
      <c r="D135" s="30">
        <v>9</v>
      </c>
      <c r="E135" s="30">
        <v>60</v>
      </c>
      <c r="F135" s="30">
        <v>1900</v>
      </c>
      <c r="G135" s="30">
        <v>37.299999999999997</v>
      </c>
      <c r="H135" s="30">
        <v>299</v>
      </c>
      <c r="I135" s="30">
        <v>45.2</v>
      </c>
      <c r="J135" s="30">
        <v>10.285</v>
      </c>
      <c r="K135" s="30">
        <v>185</v>
      </c>
      <c r="L135" s="30">
        <v>34</v>
      </c>
      <c r="M135" s="30">
        <v>160</v>
      </c>
      <c r="N135" s="30">
        <v>520</v>
      </c>
      <c r="O135" s="30">
        <v>2000</v>
      </c>
      <c r="P135" s="30">
        <v>63</v>
      </c>
      <c r="Q135" s="9">
        <v>110.8</v>
      </c>
      <c r="R135" s="9">
        <v>5.54</v>
      </c>
    </row>
    <row r="136" spans="1:29" ht="12.75" customHeight="1">
      <c r="A136" s="10" t="s">
        <v>99</v>
      </c>
      <c r="B136" s="79">
        <v>8999</v>
      </c>
      <c r="C136" s="30">
        <v>3280</v>
      </c>
      <c r="D136" s="30">
        <v>27.7</v>
      </c>
      <c r="E136" s="30">
        <v>45.9</v>
      </c>
      <c r="F136" s="30">
        <v>2650</v>
      </c>
      <c r="G136" s="30">
        <v>23.9</v>
      </c>
      <c r="H136" s="30">
        <v>232.6</v>
      </c>
      <c r="I136" s="30">
        <v>37.450000000000003</v>
      </c>
      <c r="J136" s="30">
        <v>10.8</v>
      </c>
      <c r="K136" s="30">
        <v>180</v>
      </c>
      <c r="L136" s="30">
        <v>39.14</v>
      </c>
      <c r="M136" s="30">
        <v>129.69999999999999</v>
      </c>
      <c r="N136" s="30">
        <v>533.5</v>
      </c>
      <c r="O136" s="30">
        <v>1630</v>
      </c>
      <c r="P136" s="30">
        <v>61.44</v>
      </c>
      <c r="Q136" s="9">
        <v>106.8</v>
      </c>
      <c r="R136" s="9">
        <v>10.069999999999999</v>
      </c>
    </row>
    <row r="137" spans="1:29" ht="12.75" customHeight="1">
      <c r="A137" s="10" t="s">
        <v>98</v>
      </c>
      <c r="B137" s="79">
        <v>9497.39</v>
      </c>
      <c r="C137" s="30">
        <v>4130</v>
      </c>
      <c r="D137" s="30">
        <v>27</v>
      </c>
      <c r="E137" s="30">
        <v>36</v>
      </c>
      <c r="F137" s="30">
        <v>2540</v>
      </c>
      <c r="G137" s="30">
        <v>18</v>
      </c>
      <c r="H137" s="30">
        <v>127</v>
      </c>
      <c r="I137" s="30">
        <v>32</v>
      </c>
      <c r="J137" s="30">
        <v>19.39</v>
      </c>
      <c r="K137" s="30">
        <v>270</v>
      </c>
      <c r="L137" s="30">
        <v>32</v>
      </c>
      <c r="M137" s="30">
        <v>200</v>
      </c>
      <c r="N137" s="30">
        <v>640</v>
      </c>
      <c r="O137" s="30">
        <v>1270</v>
      </c>
      <c r="P137" s="30">
        <v>45</v>
      </c>
      <c r="Q137" s="9">
        <v>73.400000000000006</v>
      </c>
      <c r="R137" s="9">
        <v>37.6</v>
      </c>
    </row>
    <row r="138" spans="1:29" ht="12.75" customHeight="1">
      <c r="A138" s="10" t="s">
        <v>97</v>
      </c>
      <c r="B138" s="79">
        <v>11899.730000000001</v>
      </c>
      <c r="C138" s="30">
        <v>4680</v>
      </c>
      <c r="D138" s="30">
        <v>17</v>
      </c>
      <c r="E138" s="30">
        <v>63.6</v>
      </c>
      <c r="F138" s="30">
        <v>3610</v>
      </c>
      <c r="G138" s="30">
        <v>30</v>
      </c>
      <c r="H138" s="30">
        <v>197</v>
      </c>
      <c r="I138" s="30">
        <v>43.4</v>
      </c>
      <c r="J138" s="30">
        <v>20.03</v>
      </c>
      <c r="K138" s="30">
        <v>360</v>
      </c>
      <c r="L138" s="30">
        <v>35.93</v>
      </c>
      <c r="M138" s="30">
        <v>238.6</v>
      </c>
      <c r="N138" s="30">
        <v>637</v>
      </c>
      <c r="O138" s="30">
        <v>1780</v>
      </c>
      <c r="P138" s="30">
        <v>52.5</v>
      </c>
      <c r="Q138" s="9">
        <v>100</v>
      </c>
      <c r="R138" s="9">
        <v>34.67</v>
      </c>
    </row>
    <row r="139" spans="1:29" ht="12.75" customHeight="1">
      <c r="A139" s="10" t="s">
        <v>96</v>
      </c>
      <c r="B139" s="79">
        <v>12099.5</v>
      </c>
      <c r="C139" s="30">
        <v>4800</v>
      </c>
      <c r="D139" s="30">
        <v>47</v>
      </c>
      <c r="E139" s="30">
        <v>38</v>
      </c>
      <c r="F139" s="30">
        <v>3475</v>
      </c>
      <c r="G139" s="30">
        <v>7.5</v>
      </c>
      <c r="H139" s="30">
        <v>264</v>
      </c>
      <c r="I139" s="30">
        <v>35.700000000000003</v>
      </c>
      <c r="J139" s="30">
        <v>17</v>
      </c>
      <c r="K139" s="30">
        <v>520</v>
      </c>
      <c r="L139" s="30">
        <v>6</v>
      </c>
      <c r="M139" s="30">
        <v>145</v>
      </c>
      <c r="N139" s="30">
        <v>348</v>
      </c>
      <c r="O139" s="30">
        <v>2170</v>
      </c>
      <c r="P139" s="30">
        <v>90</v>
      </c>
      <c r="Q139" s="9">
        <v>108</v>
      </c>
      <c r="R139" s="9">
        <v>28.3</v>
      </c>
    </row>
    <row r="140" spans="1:29" ht="11.25" customHeight="1">
      <c r="A140" s="10" t="s">
        <v>95</v>
      </c>
      <c r="B140" s="85">
        <v>9249.73</v>
      </c>
      <c r="C140" s="86">
        <v>3595</v>
      </c>
      <c r="D140" s="86">
        <v>22.5</v>
      </c>
      <c r="E140" s="86">
        <v>64.7</v>
      </c>
      <c r="F140" s="86">
        <v>2500</v>
      </c>
      <c r="G140" s="86">
        <v>24</v>
      </c>
      <c r="H140" s="86">
        <v>233.3</v>
      </c>
      <c r="I140" s="86">
        <v>29.3</v>
      </c>
      <c r="J140" s="86">
        <v>9.6300000000000008</v>
      </c>
      <c r="K140" s="86">
        <v>441</v>
      </c>
      <c r="L140" s="86">
        <v>32.4</v>
      </c>
      <c r="M140" s="86">
        <v>128.9</v>
      </c>
      <c r="N140" s="86">
        <v>190</v>
      </c>
      <c r="O140" s="86">
        <v>1823</v>
      </c>
      <c r="P140" s="86">
        <v>100</v>
      </c>
      <c r="Q140" s="86">
        <v>48.5</v>
      </c>
      <c r="R140" s="86">
        <v>7.5</v>
      </c>
    </row>
    <row r="141" spans="1:29" ht="11.25" customHeight="1">
      <c r="A141" s="10" t="s">
        <v>94</v>
      </c>
      <c r="B141" s="85">
        <v>9199.69</v>
      </c>
      <c r="C141" s="86">
        <v>4023</v>
      </c>
      <c r="D141" s="86">
        <v>54</v>
      </c>
      <c r="E141" s="86">
        <v>85</v>
      </c>
      <c r="F141" s="86">
        <v>2076</v>
      </c>
      <c r="G141" s="86">
        <v>11</v>
      </c>
      <c r="H141" s="86">
        <v>399.9</v>
      </c>
      <c r="I141" s="86">
        <v>20</v>
      </c>
      <c r="J141" s="86">
        <v>12.3</v>
      </c>
      <c r="K141" s="86">
        <v>391.5</v>
      </c>
      <c r="L141" s="86">
        <v>30</v>
      </c>
      <c r="M141" s="86">
        <v>191.1</v>
      </c>
      <c r="N141" s="86">
        <v>286.89999999999998</v>
      </c>
      <c r="O141" s="86">
        <v>1403</v>
      </c>
      <c r="P141" s="86">
        <v>96.4</v>
      </c>
      <c r="Q141" s="86">
        <v>100</v>
      </c>
      <c r="R141" s="86">
        <v>19.59</v>
      </c>
    </row>
    <row r="142" spans="1:29" ht="11.25" customHeight="1">
      <c r="A142" s="10" t="s">
        <v>93</v>
      </c>
      <c r="B142" s="85">
        <v>4899.62</v>
      </c>
      <c r="C142" s="86">
        <v>3319</v>
      </c>
      <c r="D142" s="86">
        <v>4.62</v>
      </c>
      <c r="E142" s="86">
        <v>50</v>
      </c>
      <c r="F142" s="86">
        <v>519</v>
      </c>
      <c r="G142" s="86">
        <v>4.5</v>
      </c>
      <c r="H142" s="86">
        <v>65</v>
      </c>
      <c r="I142" s="86">
        <v>7.5</v>
      </c>
      <c r="J142" s="86">
        <v>8.6199999999999992</v>
      </c>
      <c r="K142" s="86">
        <v>200</v>
      </c>
      <c r="L142" s="86">
        <v>77</v>
      </c>
      <c r="M142" s="86">
        <v>46</v>
      </c>
      <c r="N142" s="86">
        <v>51.1</v>
      </c>
      <c r="O142" s="86">
        <v>500</v>
      </c>
      <c r="P142" s="86">
        <v>21</v>
      </c>
      <c r="Q142" s="86">
        <v>4.5</v>
      </c>
      <c r="R142" s="86">
        <v>21.779999999999998</v>
      </c>
    </row>
    <row r="143" spans="1:29" ht="11.25" customHeight="1">
      <c r="A143" s="10" t="s">
        <v>92</v>
      </c>
      <c r="B143" s="85">
        <v>5399.58</v>
      </c>
      <c r="C143" s="86">
        <v>3430</v>
      </c>
      <c r="D143" s="86">
        <v>37</v>
      </c>
      <c r="E143" s="86">
        <v>59</v>
      </c>
      <c r="F143" s="86">
        <v>532.29999999999995</v>
      </c>
      <c r="G143" s="86">
        <v>5</v>
      </c>
      <c r="H143" s="86">
        <v>230</v>
      </c>
      <c r="I143" s="86">
        <v>28</v>
      </c>
      <c r="J143" s="86">
        <v>13.58</v>
      </c>
      <c r="K143" s="86">
        <v>148.5</v>
      </c>
      <c r="L143" s="86">
        <v>25</v>
      </c>
      <c r="M143" s="86">
        <v>142.5</v>
      </c>
      <c r="N143" s="86">
        <v>86.7</v>
      </c>
      <c r="O143" s="86">
        <v>503</v>
      </c>
      <c r="P143" s="86">
        <v>50</v>
      </c>
      <c r="Q143" s="86">
        <v>84.8</v>
      </c>
      <c r="R143" s="86">
        <v>24.2</v>
      </c>
    </row>
    <row r="144" spans="1:29" ht="11.25" customHeight="1">
      <c r="A144" s="10" t="s">
        <v>91</v>
      </c>
      <c r="B144" s="85">
        <v>7683.7999999999993</v>
      </c>
      <c r="C144" s="86">
        <v>3929.3</v>
      </c>
      <c r="D144" s="86">
        <v>54</v>
      </c>
      <c r="E144" s="86">
        <v>51.3</v>
      </c>
      <c r="F144" s="86">
        <v>1574.1</v>
      </c>
      <c r="G144" s="86">
        <v>0</v>
      </c>
      <c r="H144" s="86">
        <v>266.3</v>
      </c>
      <c r="I144" s="86">
        <v>24</v>
      </c>
      <c r="J144" s="86">
        <v>11.4</v>
      </c>
      <c r="K144" s="86">
        <v>319.2</v>
      </c>
      <c r="L144" s="86">
        <v>1.2</v>
      </c>
      <c r="M144" s="86">
        <v>58.7</v>
      </c>
      <c r="N144" s="86">
        <v>109.4</v>
      </c>
      <c r="O144" s="86">
        <v>1089</v>
      </c>
      <c r="P144" s="86">
        <v>86.4</v>
      </c>
      <c r="Q144" s="86">
        <v>109.5</v>
      </c>
      <c r="R144" s="88"/>
    </row>
    <row r="145" spans="1:29" ht="11.25" customHeight="1">
      <c r="A145" s="10" t="s">
        <v>90</v>
      </c>
      <c r="B145" s="85">
        <v>10696</v>
      </c>
      <c r="C145" s="86">
        <v>5171.3</v>
      </c>
      <c r="D145" s="86">
        <v>70.3</v>
      </c>
      <c r="E145" s="86">
        <v>155.6</v>
      </c>
      <c r="F145" s="86">
        <v>1899.3</v>
      </c>
      <c r="G145" s="86">
        <v>5.6</v>
      </c>
      <c r="H145" s="86">
        <v>456.6</v>
      </c>
      <c r="I145" s="86">
        <v>45</v>
      </c>
      <c r="J145" s="86">
        <v>9.4</v>
      </c>
      <c r="K145" s="86">
        <v>700.7</v>
      </c>
      <c r="L145" s="86">
        <v>7</v>
      </c>
      <c r="M145" s="86">
        <v>99.9</v>
      </c>
      <c r="N145" s="86">
        <v>73.5</v>
      </c>
      <c r="O145" s="86">
        <v>1790.4</v>
      </c>
      <c r="P145" s="86">
        <v>106.9</v>
      </c>
      <c r="Q145" s="86">
        <v>104.5</v>
      </c>
      <c r="R145" s="88"/>
    </row>
    <row r="146" spans="1:29" ht="11.25" customHeight="1">
      <c r="A146" s="10" t="s">
        <v>89</v>
      </c>
      <c r="B146" s="85">
        <v>10895.5</v>
      </c>
      <c r="C146" s="86">
        <v>4448</v>
      </c>
      <c r="D146" s="86">
        <v>60</v>
      </c>
      <c r="E146" s="86">
        <v>243.3</v>
      </c>
      <c r="F146" s="86">
        <v>2358.4</v>
      </c>
      <c r="G146" s="86">
        <v>8</v>
      </c>
      <c r="H146" s="86">
        <v>593</v>
      </c>
      <c r="I146" s="86">
        <v>48.6</v>
      </c>
      <c r="J146" s="86">
        <v>11.4</v>
      </c>
      <c r="K146" s="86">
        <v>475</v>
      </c>
      <c r="L146" s="86">
        <v>0</v>
      </c>
      <c r="M146" s="86">
        <v>109.3</v>
      </c>
      <c r="N146" s="86">
        <v>90</v>
      </c>
      <c r="O146" s="86">
        <v>2161</v>
      </c>
      <c r="P146" s="86">
        <v>157.19999999999999</v>
      </c>
      <c r="Q146" s="86">
        <v>132.30000000000001</v>
      </c>
      <c r="R146" s="88"/>
    </row>
    <row r="147" spans="1:29" ht="11.25" customHeight="1">
      <c r="A147" s="10" t="s">
        <v>88</v>
      </c>
      <c r="B147" s="85">
        <v>10357.200000000001</v>
      </c>
      <c r="C147" s="86">
        <v>4006.3</v>
      </c>
      <c r="D147" s="86">
        <v>52</v>
      </c>
      <c r="E147" s="86">
        <v>168</v>
      </c>
      <c r="F147" s="86">
        <v>2847</v>
      </c>
      <c r="G147" s="86">
        <v>9.3000000000000007</v>
      </c>
      <c r="H147" s="86">
        <v>304.89999999999998</v>
      </c>
      <c r="I147" s="86">
        <v>50</v>
      </c>
      <c r="J147" s="86">
        <v>12.4</v>
      </c>
      <c r="K147" s="86">
        <v>342.6</v>
      </c>
      <c r="L147" s="86">
        <v>23.9</v>
      </c>
      <c r="M147" s="86">
        <v>146.6</v>
      </c>
      <c r="N147" s="86">
        <v>79.8</v>
      </c>
      <c r="O147" s="86">
        <v>1966.4</v>
      </c>
      <c r="P147" s="86">
        <v>191.6</v>
      </c>
      <c r="Q147" s="86">
        <v>156.4</v>
      </c>
      <c r="R147" s="88"/>
    </row>
    <row r="148" spans="1:29" ht="11.25" customHeight="1">
      <c r="A148" s="10" t="s">
        <v>87</v>
      </c>
      <c r="B148" s="85">
        <v>11402.540999999999</v>
      </c>
      <c r="C148" s="86">
        <v>4910.3999999999996</v>
      </c>
      <c r="D148" s="86">
        <v>40</v>
      </c>
      <c r="E148" s="86">
        <v>127.8</v>
      </c>
      <c r="F148" s="86">
        <v>2770.7</v>
      </c>
      <c r="G148" s="86">
        <v>10.528</v>
      </c>
      <c r="H148" s="86">
        <v>631.70000000000005</v>
      </c>
      <c r="I148" s="86">
        <v>52.8</v>
      </c>
      <c r="J148" s="86">
        <v>15.9</v>
      </c>
      <c r="K148" s="86">
        <v>232.3</v>
      </c>
      <c r="L148" s="86">
        <v>23.913</v>
      </c>
      <c r="M148" s="86">
        <v>159.6</v>
      </c>
      <c r="N148" s="86">
        <v>46.2</v>
      </c>
      <c r="O148" s="86">
        <v>2043.3</v>
      </c>
      <c r="P148" s="86">
        <v>180.3</v>
      </c>
      <c r="Q148" s="86">
        <v>157.1</v>
      </c>
      <c r="R148" s="88"/>
    </row>
    <row r="149" spans="1:29" ht="11.25" customHeight="1">
      <c r="A149" s="10" t="s">
        <v>86</v>
      </c>
      <c r="B149" s="85">
        <v>10517.630000000001</v>
      </c>
      <c r="C149" s="86">
        <v>4493.5200000000004</v>
      </c>
      <c r="D149" s="86">
        <v>36</v>
      </c>
      <c r="E149" s="86">
        <v>326.3</v>
      </c>
      <c r="F149" s="86">
        <v>2027.9</v>
      </c>
      <c r="G149" s="86">
        <v>8.1999999999999993</v>
      </c>
      <c r="H149" s="86">
        <v>579.20000000000005</v>
      </c>
      <c r="I149" s="86">
        <v>43.4</v>
      </c>
      <c r="J149" s="86">
        <v>15.94</v>
      </c>
      <c r="K149" s="86">
        <v>132.5</v>
      </c>
      <c r="L149" s="86">
        <v>17.22</v>
      </c>
      <c r="M149" s="86">
        <v>207.5</v>
      </c>
      <c r="N149" s="86">
        <v>46.9</v>
      </c>
      <c r="O149" s="86">
        <v>2293.1</v>
      </c>
      <c r="P149" s="86">
        <v>223.43</v>
      </c>
      <c r="Q149" s="86">
        <v>66.52</v>
      </c>
      <c r="R149" s="88"/>
    </row>
    <row r="150" spans="1:29" ht="11.25" customHeight="1">
      <c r="A150" s="10" t="s">
        <v>85</v>
      </c>
      <c r="B150" s="85">
        <v>15536.12</v>
      </c>
      <c r="C150" s="86">
        <v>8216.32</v>
      </c>
      <c r="D150" s="86">
        <v>36</v>
      </c>
      <c r="E150" s="86">
        <v>325.89999999999998</v>
      </c>
      <c r="F150" s="86">
        <v>2607.1</v>
      </c>
      <c r="G150" s="86">
        <v>14.5</v>
      </c>
      <c r="H150" s="86">
        <v>892.2</v>
      </c>
      <c r="I150" s="86">
        <v>61.1</v>
      </c>
      <c r="J150" s="86">
        <v>19</v>
      </c>
      <c r="K150" s="86">
        <v>251.6</v>
      </c>
      <c r="L150" s="86">
        <v>15.3</v>
      </c>
      <c r="M150" s="86">
        <v>278.3</v>
      </c>
      <c r="N150" s="86">
        <v>35.1</v>
      </c>
      <c r="O150" s="86">
        <v>2326.8000000000002</v>
      </c>
      <c r="P150" s="86">
        <v>271.39999999999998</v>
      </c>
      <c r="Q150" s="86">
        <v>185.5</v>
      </c>
      <c r="R150" s="88"/>
    </row>
    <row r="151" spans="1:29" ht="11.25" customHeight="1">
      <c r="A151" s="10" t="s">
        <v>84</v>
      </c>
      <c r="B151" s="79">
        <v>19360.655000000002</v>
      </c>
      <c r="C151" s="30">
        <v>9031.2999999999993</v>
      </c>
      <c r="D151" s="30">
        <v>45</v>
      </c>
      <c r="E151" s="30">
        <v>213</v>
      </c>
      <c r="F151" s="30">
        <v>4422.1000000000004</v>
      </c>
      <c r="G151" s="30">
        <v>9.99</v>
      </c>
      <c r="H151" s="30">
        <v>1176</v>
      </c>
      <c r="I151" s="30">
        <v>25</v>
      </c>
      <c r="J151" s="30">
        <v>19.2</v>
      </c>
      <c r="K151" s="30">
        <v>376</v>
      </c>
      <c r="L151" s="30">
        <v>3.665</v>
      </c>
      <c r="M151" s="30">
        <v>231.3</v>
      </c>
      <c r="N151" s="30">
        <v>101.9</v>
      </c>
      <c r="O151" s="30">
        <v>3133.6</v>
      </c>
      <c r="P151" s="30">
        <v>334.4</v>
      </c>
      <c r="Q151" s="9">
        <v>238.2</v>
      </c>
      <c r="R151" s="9"/>
    </row>
    <row r="152" spans="1:29" ht="12" customHeight="1">
      <c r="A152" s="10" t="s">
        <v>83</v>
      </c>
      <c r="B152" s="79">
        <v>13503.400000000001</v>
      </c>
      <c r="C152" s="30">
        <v>5702.7</v>
      </c>
      <c r="D152" s="30">
        <v>36.9</v>
      </c>
      <c r="E152" s="30">
        <v>203.3</v>
      </c>
      <c r="F152" s="30">
        <v>2799.8</v>
      </c>
      <c r="G152" s="30">
        <v>14.8</v>
      </c>
      <c r="H152" s="30">
        <v>1020.2</v>
      </c>
      <c r="I152" s="30">
        <v>63.8</v>
      </c>
      <c r="J152" s="30">
        <v>18.899999999999999</v>
      </c>
      <c r="K152" s="30">
        <v>251.7</v>
      </c>
      <c r="L152" s="30">
        <v>14.2</v>
      </c>
      <c r="M152" s="30">
        <v>263.5</v>
      </c>
      <c r="N152" s="30">
        <v>101.6</v>
      </c>
      <c r="O152" s="30">
        <v>2556.1999999999998</v>
      </c>
      <c r="P152" s="30">
        <v>241.9</v>
      </c>
      <c r="Q152" s="9">
        <v>213.9</v>
      </c>
      <c r="R152" s="9"/>
    </row>
    <row r="153" spans="1:29" ht="12.75" customHeight="1">
      <c r="A153" s="10" t="s">
        <v>82</v>
      </c>
      <c r="B153" s="79">
        <v>16780.650000000001</v>
      </c>
      <c r="C153" s="30">
        <v>6590.9</v>
      </c>
      <c r="D153" s="30">
        <v>40.5</v>
      </c>
      <c r="E153" s="30">
        <v>480.2</v>
      </c>
      <c r="F153" s="30">
        <v>4765.8</v>
      </c>
      <c r="G153" s="30">
        <v>12.54</v>
      </c>
      <c r="H153" s="30">
        <v>630.9</v>
      </c>
      <c r="I153" s="30">
        <v>19</v>
      </c>
      <c r="J153" s="30">
        <v>20.3</v>
      </c>
      <c r="K153" s="30">
        <v>482.3</v>
      </c>
      <c r="L153" s="30">
        <v>24.45</v>
      </c>
      <c r="M153" s="30">
        <v>245.1</v>
      </c>
      <c r="N153" s="30">
        <v>210.9</v>
      </c>
      <c r="O153" s="30">
        <v>2521.86</v>
      </c>
      <c r="P153" s="30">
        <v>467.06</v>
      </c>
      <c r="Q153" s="9">
        <v>268.83999999999997</v>
      </c>
      <c r="R153" s="9"/>
    </row>
    <row r="154" spans="1:29" ht="12.75" customHeight="1">
      <c r="A154" s="10" t="s">
        <v>81</v>
      </c>
      <c r="B154" s="79">
        <v>15359.396999999999</v>
      </c>
      <c r="C154" s="30">
        <v>5525.64</v>
      </c>
      <c r="D154" s="30">
        <v>40.5</v>
      </c>
      <c r="E154" s="30">
        <v>191.2</v>
      </c>
      <c r="F154" s="30">
        <v>4201.1099999999997</v>
      </c>
      <c r="G154" s="30">
        <v>11.597</v>
      </c>
      <c r="H154" s="30">
        <v>1275.58</v>
      </c>
      <c r="I154" s="30">
        <v>62.4</v>
      </c>
      <c r="J154" s="30">
        <v>23.85</v>
      </c>
      <c r="K154" s="30">
        <v>616.54</v>
      </c>
      <c r="L154" s="30">
        <v>19.55</v>
      </c>
      <c r="M154" s="30">
        <v>165.55</v>
      </c>
      <c r="N154" s="30">
        <v>179.55</v>
      </c>
      <c r="O154" s="30">
        <v>2531.27</v>
      </c>
      <c r="P154" s="30">
        <v>234.06</v>
      </c>
      <c r="Q154" s="9">
        <v>281</v>
      </c>
      <c r="R154" s="9"/>
    </row>
    <row r="155" spans="1:29" ht="12.75" customHeight="1">
      <c r="A155" s="10" t="s">
        <v>80</v>
      </c>
      <c r="B155" s="79">
        <v>14712.079999999998</v>
      </c>
      <c r="C155" s="30">
        <v>4047.78</v>
      </c>
      <c r="D155" s="30">
        <v>40.5</v>
      </c>
      <c r="E155" s="30">
        <v>369.2</v>
      </c>
      <c r="F155" s="30">
        <v>5656.07</v>
      </c>
      <c r="G155" s="30">
        <v>8.91</v>
      </c>
      <c r="H155" s="30">
        <v>911.75</v>
      </c>
      <c r="I155" s="30">
        <v>74.09</v>
      </c>
      <c r="J155" s="30">
        <v>28</v>
      </c>
      <c r="K155" s="30">
        <v>539.21</v>
      </c>
      <c r="L155" s="30">
        <v>8.8000000000000007</v>
      </c>
      <c r="M155" s="30">
        <v>144</v>
      </c>
      <c r="N155" s="30">
        <v>296.39999999999998</v>
      </c>
      <c r="O155" s="30">
        <v>2083.37</v>
      </c>
      <c r="P155" s="30">
        <v>252</v>
      </c>
      <c r="Q155" s="9">
        <v>252</v>
      </c>
      <c r="R155" s="9"/>
    </row>
    <row r="156" spans="1:29" ht="12.75" customHeight="1">
      <c r="A156" s="10" t="s">
        <v>79</v>
      </c>
      <c r="B156" s="79">
        <v>15002.218999999999</v>
      </c>
      <c r="C156" s="30">
        <v>4267.45</v>
      </c>
      <c r="D156" s="30">
        <v>40.5</v>
      </c>
      <c r="E156" s="30">
        <v>332</v>
      </c>
      <c r="F156" s="30">
        <v>6160.14</v>
      </c>
      <c r="G156" s="30">
        <v>10.789</v>
      </c>
      <c r="H156" s="30">
        <v>1182.4100000000001</v>
      </c>
      <c r="I156" s="30">
        <v>54.39</v>
      </c>
      <c r="J156" s="30">
        <v>28</v>
      </c>
      <c r="K156" s="30">
        <v>380.74</v>
      </c>
      <c r="L156" s="30">
        <v>6.32</v>
      </c>
      <c r="M156" s="30">
        <v>124</v>
      </c>
      <c r="N156" s="30">
        <v>199.5</v>
      </c>
      <c r="O156" s="30">
        <v>1909.14</v>
      </c>
      <c r="P156" s="30">
        <v>247.34</v>
      </c>
      <c r="Q156" s="9">
        <v>59.5</v>
      </c>
      <c r="R156" s="9"/>
      <c r="AC156" s="3" t="s">
        <v>38</v>
      </c>
    </row>
    <row r="157" spans="1:29" ht="12.75" customHeight="1">
      <c r="A157" s="10" t="s">
        <v>78</v>
      </c>
      <c r="B157" s="79">
        <v>14818.788000000002</v>
      </c>
      <c r="C157" s="30">
        <v>4998.6099999999997</v>
      </c>
      <c r="D157" s="30">
        <v>20.25</v>
      </c>
      <c r="E157" s="30">
        <v>330.05</v>
      </c>
      <c r="F157" s="30">
        <v>3941.2</v>
      </c>
      <c r="G157" s="30">
        <v>12.167999999999999</v>
      </c>
      <c r="H157" s="30">
        <v>1451.33</v>
      </c>
      <c r="I157" s="30">
        <v>61.95</v>
      </c>
      <c r="J157" s="30">
        <v>15.62</v>
      </c>
      <c r="K157" s="30">
        <v>591.34</v>
      </c>
      <c r="L157" s="30">
        <v>49.71</v>
      </c>
      <c r="M157" s="30">
        <v>141.5</v>
      </c>
      <c r="N157" s="30">
        <v>260</v>
      </c>
      <c r="O157" s="30">
        <v>2558.86</v>
      </c>
      <c r="P157" s="30">
        <v>276.2</v>
      </c>
      <c r="Q157" s="9">
        <v>110</v>
      </c>
      <c r="R157" s="9"/>
    </row>
    <row r="158" spans="1:29" ht="12.75" customHeight="1">
      <c r="A158" s="10" t="s">
        <v>77</v>
      </c>
      <c r="B158" s="79">
        <v>20482.571999999996</v>
      </c>
      <c r="C158" s="30">
        <v>6266.88</v>
      </c>
      <c r="D158" s="30">
        <v>31.5</v>
      </c>
      <c r="E158" s="30">
        <v>221.28</v>
      </c>
      <c r="F158" s="30">
        <v>7061.8</v>
      </c>
      <c r="G158" s="30">
        <v>21.63</v>
      </c>
      <c r="H158" s="30">
        <v>1625.6</v>
      </c>
      <c r="I158" s="30">
        <v>61.8</v>
      </c>
      <c r="J158" s="30">
        <v>15.5</v>
      </c>
      <c r="K158" s="30">
        <v>1250.04</v>
      </c>
      <c r="L158" s="30">
        <v>8.2420000000000009</v>
      </c>
      <c r="M158" s="30">
        <v>120</v>
      </c>
      <c r="N158" s="30">
        <v>392</v>
      </c>
      <c r="O158" s="30">
        <v>3006.66</v>
      </c>
      <c r="P158" s="30">
        <v>210.28</v>
      </c>
      <c r="Q158" s="9">
        <v>189.36</v>
      </c>
      <c r="R158" s="9"/>
    </row>
    <row r="159" spans="1:29" ht="12.75" customHeight="1">
      <c r="A159" s="10" t="s">
        <v>76</v>
      </c>
      <c r="B159" s="79">
        <v>14445.537999999999</v>
      </c>
      <c r="C159" s="30">
        <v>4304.45</v>
      </c>
      <c r="D159" s="30">
        <v>31.5</v>
      </c>
      <c r="E159" s="30">
        <v>362.99</v>
      </c>
      <c r="F159" s="30">
        <v>5204.45</v>
      </c>
      <c r="G159" s="30">
        <v>29.027999999999999</v>
      </c>
      <c r="H159" s="30">
        <v>951.19</v>
      </c>
      <c r="I159" s="30">
        <v>66.7</v>
      </c>
      <c r="J159" s="30">
        <v>21.3</v>
      </c>
      <c r="K159" s="30">
        <v>583.57000000000005</v>
      </c>
      <c r="L159" s="30">
        <v>39.68</v>
      </c>
      <c r="M159" s="30">
        <v>179.85</v>
      </c>
      <c r="N159" s="30">
        <v>126</v>
      </c>
      <c r="O159" s="30">
        <v>1984.72</v>
      </c>
      <c r="P159" s="30">
        <v>426.4</v>
      </c>
      <c r="Q159" s="9">
        <v>133.71</v>
      </c>
      <c r="R159" s="9"/>
    </row>
    <row r="160" spans="1:29" ht="12.75" customHeight="1">
      <c r="A160" s="10" t="s">
        <v>75</v>
      </c>
      <c r="B160" s="79">
        <v>21755.364999999994</v>
      </c>
      <c r="C160" s="30">
        <v>6095.25</v>
      </c>
      <c r="D160" s="30">
        <v>31.5</v>
      </c>
      <c r="E160" s="30">
        <v>477.7</v>
      </c>
      <c r="F160" s="30">
        <v>8919.1299999999992</v>
      </c>
      <c r="G160" s="30">
        <v>23.1</v>
      </c>
      <c r="H160" s="30">
        <v>1367.24</v>
      </c>
      <c r="I160" s="30">
        <v>54.627000000000002</v>
      </c>
      <c r="J160" s="30">
        <v>21.45</v>
      </c>
      <c r="K160" s="30">
        <v>945.8</v>
      </c>
      <c r="L160" s="30">
        <v>18.178000000000001</v>
      </c>
      <c r="M160" s="30">
        <v>225.1</v>
      </c>
      <c r="N160" s="30">
        <v>193.3</v>
      </c>
      <c r="O160" s="30">
        <v>2635.12</v>
      </c>
      <c r="P160" s="30">
        <v>496.71</v>
      </c>
      <c r="Q160" s="9">
        <v>251.16</v>
      </c>
      <c r="R160" s="9"/>
    </row>
    <row r="161" spans="1:18" ht="12.75" customHeight="1">
      <c r="A161" s="10" t="s">
        <v>74</v>
      </c>
      <c r="B161" s="79">
        <v>22026.803</v>
      </c>
      <c r="C161" s="30">
        <v>7077.26</v>
      </c>
      <c r="D161" s="30">
        <v>40</v>
      </c>
      <c r="E161" s="30">
        <v>422.05</v>
      </c>
      <c r="F161" s="30">
        <v>8748.61</v>
      </c>
      <c r="G161" s="30">
        <v>34.445999999999998</v>
      </c>
      <c r="H161" s="30">
        <v>1128.6300000000001</v>
      </c>
      <c r="I161" s="30">
        <v>68.569999999999993</v>
      </c>
      <c r="J161" s="30">
        <v>21.78</v>
      </c>
      <c r="K161" s="30">
        <v>782.95</v>
      </c>
      <c r="L161" s="30">
        <v>15.537000000000001</v>
      </c>
      <c r="M161" s="30">
        <v>216</v>
      </c>
      <c r="N161" s="30">
        <v>253.76</v>
      </c>
      <c r="O161" s="30">
        <v>2538.6799999999998</v>
      </c>
      <c r="P161" s="30">
        <v>482.8</v>
      </c>
      <c r="Q161" s="9">
        <v>195.73</v>
      </c>
      <c r="R161" s="9"/>
    </row>
    <row r="162" spans="1:18" ht="11.25" customHeight="1">
      <c r="A162" s="10" t="s">
        <v>57</v>
      </c>
      <c r="B162" s="84">
        <v>13134.435999999998</v>
      </c>
      <c r="C162" s="83">
        <v>3623.4</v>
      </c>
      <c r="D162" s="83">
        <v>40</v>
      </c>
      <c r="E162" s="83">
        <v>95.77</v>
      </c>
      <c r="F162" s="83">
        <v>6375.31</v>
      </c>
      <c r="G162" s="83">
        <v>13.055</v>
      </c>
      <c r="H162" s="83">
        <v>223.33</v>
      </c>
      <c r="I162" s="83">
        <v>28.48</v>
      </c>
      <c r="J162" s="83">
        <v>18.13</v>
      </c>
      <c r="K162" s="83">
        <v>263.75</v>
      </c>
      <c r="L162" s="83">
        <v>0.90100000000000002</v>
      </c>
      <c r="M162" s="83">
        <v>187.44</v>
      </c>
      <c r="N162" s="83">
        <v>326</v>
      </c>
      <c r="O162" s="83">
        <v>1601.66</v>
      </c>
      <c r="P162" s="47">
        <v>87.21</v>
      </c>
      <c r="Q162" s="47">
        <v>250</v>
      </c>
      <c r="R162" s="89"/>
    </row>
    <row r="163" spans="1:18" ht="11.25" customHeight="1">
      <c r="A163" s="10" t="s">
        <v>58</v>
      </c>
      <c r="B163" s="84">
        <v>22663.096000000005</v>
      </c>
      <c r="C163" s="83">
        <v>8128.85</v>
      </c>
      <c r="D163" s="83">
        <v>40</v>
      </c>
      <c r="E163" s="83">
        <v>313.74</v>
      </c>
      <c r="F163" s="83">
        <v>6760.27</v>
      </c>
      <c r="G163" s="83">
        <v>24.675999999999998</v>
      </c>
      <c r="H163" s="83">
        <v>1211.9100000000001</v>
      </c>
      <c r="I163" s="83">
        <v>35</v>
      </c>
      <c r="J163" s="83">
        <v>19.899999999999999</v>
      </c>
      <c r="K163" s="83">
        <v>448.7</v>
      </c>
      <c r="L163" s="83">
        <v>68.36</v>
      </c>
      <c r="M163" s="83">
        <v>352.3</v>
      </c>
      <c r="N163" s="83">
        <v>329.43</v>
      </c>
      <c r="O163" s="83">
        <v>4006.17</v>
      </c>
      <c r="P163" s="47">
        <v>625.97</v>
      </c>
      <c r="Q163" s="47">
        <v>297.82</v>
      </c>
      <c r="R163" s="89"/>
    </row>
    <row r="164" spans="1:18" ht="11.25" customHeight="1">
      <c r="A164" s="10" t="s">
        <v>59</v>
      </c>
      <c r="B164" s="84">
        <v>23799.829999999998</v>
      </c>
      <c r="C164" s="83">
        <v>8514.65</v>
      </c>
      <c r="D164" s="83">
        <v>41.41</v>
      </c>
      <c r="E164" s="83">
        <v>482.56</v>
      </c>
      <c r="F164" s="83">
        <v>5925.31</v>
      </c>
      <c r="G164" s="83">
        <v>29.54</v>
      </c>
      <c r="H164" s="83">
        <v>937.64</v>
      </c>
      <c r="I164" s="83">
        <v>41.4</v>
      </c>
      <c r="J164" s="83">
        <v>23.15</v>
      </c>
      <c r="K164" s="83">
        <v>520.71</v>
      </c>
      <c r="L164" s="83">
        <v>76.260000000000005</v>
      </c>
      <c r="M164" s="83">
        <v>754.52</v>
      </c>
      <c r="N164" s="83">
        <v>618.61</v>
      </c>
      <c r="O164" s="83">
        <v>3656.82</v>
      </c>
      <c r="P164" s="47">
        <v>1747.63</v>
      </c>
      <c r="Q164" s="47">
        <v>429.62</v>
      </c>
      <c r="R164" s="89"/>
    </row>
    <row r="165" spans="1:18" ht="11.25" customHeight="1">
      <c r="A165" s="10" t="s">
        <v>60</v>
      </c>
      <c r="B165" s="84">
        <v>21196.637000000002</v>
      </c>
      <c r="C165" s="83">
        <v>7629.56</v>
      </c>
      <c r="D165" s="83">
        <v>40.799999999999997</v>
      </c>
      <c r="E165" s="83">
        <v>165.16</v>
      </c>
      <c r="F165" s="83">
        <v>4794.54</v>
      </c>
      <c r="G165" s="83">
        <v>36</v>
      </c>
      <c r="H165" s="83">
        <v>1169.46</v>
      </c>
      <c r="I165" s="83">
        <v>30</v>
      </c>
      <c r="J165" s="83">
        <v>26.2</v>
      </c>
      <c r="K165" s="83">
        <v>461.12</v>
      </c>
      <c r="L165" s="83">
        <v>10.047000000000001</v>
      </c>
      <c r="M165" s="83">
        <v>788.31</v>
      </c>
      <c r="N165" s="83">
        <v>485.59</v>
      </c>
      <c r="O165" s="83">
        <v>3830.97</v>
      </c>
      <c r="P165" s="47">
        <v>1561.38</v>
      </c>
      <c r="Q165" s="47">
        <v>167.5</v>
      </c>
      <c r="R165" s="89"/>
    </row>
    <row r="166" spans="1:18" ht="11.25" customHeight="1">
      <c r="A166" s="10" t="s">
        <v>61</v>
      </c>
      <c r="B166" s="84">
        <v>32045.751000000004</v>
      </c>
      <c r="C166" s="83">
        <v>9790.3760000000002</v>
      </c>
      <c r="D166" s="83">
        <v>6.085</v>
      </c>
      <c r="E166" s="83">
        <v>218.65</v>
      </c>
      <c r="F166" s="83">
        <v>10789.19</v>
      </c>
      <c r="G166" s="83">
        <v>21</v>
      </c>
      <c r="H166" s="83">
        <v>1663.06</v>
      </c>
      <c r="I166" s="83">
        <v>17.5</v>
      </c>
      <c r="J166" s="83">
        <v>8.74</v>
      </c>
      <c r="K166" s="83">
        <v>473.7</v>
      </c>
      <c r="L166" s="83">
        <v>78.17</v>
      </c>
      <c r="M166" s="83">
        <v>144.65</v>
      </c>
      <c r="N166" s="83">
        <v>1437.6</v>
      </c>
      <c r="O166" s="83">
        <v>5463.97</v>
      </c>
      <c r="P166" s="47">
        <v>1699.67</v>
      </c>
      <c r="Q166" s="47">
        <v>233.39</v>
      </c>
      <c r="R166" s="89"/>
    </row>
    <row r="167" spans="1:18" ht="11.25" customHeight="1">
      <c r="A167" s="10" t="s">
        <v>62</v>
      </c>
      <c r="B167" s="84">
        <v>33087.165000000001</v>
      </c>
      <c r="C167" s="83">
        <v>7191.89</v>
      </c>
      <c r="D167" s="83">
        <v>18.62</v>
      </c>
      <c r="E167" s="83">
        <v>1079.9100000000001</v>
      </c>
      <c r="F167" s="83">
        <v>11839.85</v>
      </c>
      <c r="G167" s="83">
        <v>43.365000000000002</v>
      </c>
      <c r="H167" s="83">
        <v>1403.88</v>
      </c>
      <c r="I167" s="83">
        <v>24</v>
      </c>
      <c r="J167" s="83">
        <v>42.3</v>
      </c>
      <c r="K167" s="83">
        <v>795.83</v>
      </c>
      <c r="L167" s="83">
        <v>88.83</v>
      </c>
      <c r="M167" s="83">
        <v>957.21</v>
      </c>
      <c r="N167" s="83">
        <v>848.76</v>
      </c>
      <c r="O167" s="83">
        <v>3708.46</v>
      </c>
      <c r="P167" s="47">
        <v>4634.1099999999997</v>
      </c>
      <c r="Q167" s="47">
        <v>410.15</v>
      </c>
      <c r="R167" s="89"/>
    </row>
    <row r="168" spans="1:18" ht="11.25" customHeight="1">
      <c r="A168" s="10" t="s">
        <v>38</v>
      </c>
      <c r="B168" s="84">
        <v>33817.448999999993</v>
      </c>
      <c r="C168" s="83">
        <v>8893.4339999999993</v>
      </c>
      <c r="D168" s="83">
        <v>48.96</v>
      </c>
      <c r="E168" s="83">
        <v>577.05999999999995</v>
      </c>
      <c r="F168" s="83">
        <v>11667.1</v>
      </c>
      <c r="G168" s="83">
        <v>28</v>
      </c>
      <c r="H168" s="83">
        <v>1540.3</v>
      </c>
      <c r="I168" s="83">
        <v>76</v>
      </c>
      <c r="J168" s="83">
        <v>36.19</v>
      </c>
      <c r="K168" s="83">
        <v>862.7</v>
      </c>
      <c r="L168" s="83">
        <v>86.39</v>
      </c>
      <c r="M168" s="83">
        <v>1337.02</v>
      </c>
      <c r="N168" s="83">
        <v>1600.02</v>
      </c>
      <c r="O168" s="83">
        <v>4370.4549999999999</v>
      </c>
      <c r="P168" s="47">
        <v>2407.5500000000002</v>
      </c>
      <c r="Q168" s="47">
        <v>286.27</v>
      </c>
      <c r="R168" s="89"/>
    </row>
    <row r="169" spans="1:18" ht="11.25" customHeight="1">
      <c r="A169" s="10" t="s">
        <v>39</v>
      </c>
      <c r="B169" s="79">
        <v>39792.854000000007</v>
      </c>
      <c r="C169" s="30">
        <v>10147.679</v>
      </c>
      <c r="D169" s="30">
        <v>93.191999999999993</v>
      </c>
      <c r="E169" s="30">
        <v>1186.9590000000001</v>
      </c>
      <c r="F169" s="30">
        <v>12255.535</v>
      </c>
      <c r="G169" s="30">
        <v>50</v>
      </c>
      <c r="H169" s="30">
        <v>1562.6110000000001</v>
      </c>
      <c r="I169" s="30">
        <v>135</v>
      </c>
      <c r="J169" s="30">
        <v>27.864000000000001</v>
      </c>
      <c r="K169" s="30">
        <v>2148.4699999999998</v>
      </c>
      <c r="L169" s="30">
        <v>65.799000000000007</v>
      </c>
      <c r="M169" s="30">
        <v>1655.739</v>
      </c>
      <c r="N169" s="30">
        <v>1812.9369999999999</v>
      </c>
      <c r="O169" s="30">
        <v>3942.3870000000002</v>
      </c>
      <c r="P169" s="30">
        <v>4262.4759999999997</v>
      </c>
      <c r="Q169" s="9">
        <v>446.20600000000002</v>
      </c>
      <c r="R169" s="9"/>
    </row>
    <row r="170" spans="1:18" ht="12" customHeight="1">
      <c r="A170" s="10" t="s">
        <v>40</v>
      </c>
      <c r="B170" s="79">
        <v>49490.326000000008</v>
      </c>
      <c r="C170" s="30">
        <v>12955.509</v>
      </c>
      <c r="D170" s="30">
        <v>50.05</v>
      </c>
      <c r="E170" s="30">
        <v>1999.884</v>
      </c>
      <c r="F170" s="30">
        <v>16170.28</v>
      </c>
      <c r="G170" s="30">
        <v>34.020000000000003</v>
      </c>
      <c r="H170" s="30">
        <v>2298.2249999999999</v>
      </c>
      <c r="I170" s="30">
        <v>153</v>
      </c>
      <c r="J170" s="30">
        <v>15.012</v>
      </c>
      <c r="K170" s="30">
        <v>1096.6199999999999</v>
      </c>
      <c r="L170" s="30">
        <v>78.724000000000004</v>
      </c>
      <c r="M170" s="30">
        <v>1521.5550000000001</v>
      </c>
      <c r="N170" s="30">
        <v>2500.9699999999998</v>
      </c>
      <c r="O170" s="30">
        <v>5802.5810000000001</v>
      </c>
      <c r="P170" s="30">
        <v>4483.9049999999997</v>
      </c>
      <c r="Q170" s="9">
        <v>329.99099999999999</v>
      </c>
      <c r="R170" s="9"/>
    </row>
    <row r="171" spans="1:18" ht="12" customHeight="1">
      <c r="A171" s="10" t="s">
        <v>41</v>
      </c>
      <c r="B171" s="79">
        <v>43462.322999999989</v>
      </c>
      <c r="C171" s="30">
        <v>12770.903</v>
      </c>
      <c r="D171" s="30">
        <v>84.6</v>
      </c>
      <c r="E171" s="30">
        <v>1604.355</v>
      </c>
      <c r="F171" s="30">
        <v>13277.346</v>
      </c>
      <c r="G171" s="30">
        <v>40</v>
      </c>
      <c r="H171" s="30">
        <v>1723.71</v>
      </c>
      <c r="I171" s="30">
        <v>298.54899999999998</v>
      </c>
      <c r="J171" s="30">
        <v>18.68</v>
      </c>
      <c r="K171" s="30">
        <v>1331.5619999999999</v>
      </c>
      <c r="L171" s="30">
        <v>87.016000000000005</v>
      </c>
      <c r="M171" s="30">
        <v>1508.597</v>
      </c>
      <c r="N171" s="30">
        <v>1382.626</v>
      </c>
      <c r="O171" s="30">
        <v>5179.6790000000001</v>
      </c>
      <c r="P171" s="30">
        <v>3661.7649999999999</v>
      </c>
      <c r="Q171" s="9">
        <v>492.935</v>
      </c>
      <c r="R171" s="9"/>
    </row>
    <row r="172" spans="1:18" ht="12" customHeight="1">
      <c r="A172" s="10" t="s">
        <v>42</v>
      </c>
      <c r="B172" s="79">
        <v>56860.704000000005</v>
      </c>
      <c r="C172" s="30">
        <v>16770.895</v>
      </c>
      <c r="D172" s="30">
        <v>142.66999999999999</v>
      </c>
      <c r="E172" s="30">
        <v>1188.223</v>
      </c>
      <c r="F172" s="30">
        <v>18996.475999999999</v>
      </c>
      <c r="G172" s="30">
        <v>62.313000000000002</v>
      </c>
      <c r="H172" s="30">
        <v>2763.953</v>
      </c>
      <c r="I172" s="30">
        <v>119.47499999999999</v>
      </c>
      <c r="J172" s="30">
        <v>18.72</v>
      </c>
      <c r="K172" s="30">
        <v>1978.798</v>
      </c>
      <c r="L172" s="30">
        <v>151.809</v>
      </c>
      <c r="M172" s="30">
        <v>1827.097</v>
      </c>
      <c r="N172" s="30">
        <v>1879.1</v>
      </c>
      <c r="O172" s="30">
        <v>5910.47</v>
      </c>
      <c r="P172" s="30">
        <v>4405.9790000000003</v>
      </c>
      <c r="Q172" s="9">
        <v>644.726</v>
      </c>
      <c r="R172" s="9"/>
    </row>
    <row r="173" spans="1:18" ht="12" customHeight="1">
      <c r="A173" s="10" t="s">
        <v>44</v>
      </c>
      <c r="B173" s="79">
        <v>58395.811000000002</v>
      </c>
      <c r="C173" s="30">
        <v>15595.357</v>
      </c>
      <c r="D173" s="30">
        <v>91.325999999999993</v>
      </c>
      <c r="E173" s="30">
        <v>1306.732</v>
      </c>
      <c r="F173" s="30">
        <v>19196.763999999999</v>
      </c>
      <c r="G173" s="30">
        <v>69.301000000000002</v>
      </c>
      <c r="H173" s="30">
        <v>2872.2330000000002</v>
      </c>
      <c r="I173" s="30">
        <v>61.65</v>
      </c>
      <c r="J173" s="30">
        <v>28.463999999999999</v>
      </c>
      <c r="K173" s="30">
        <v>2364.777</v>
      </c>
      <c r="L173" s="30">
        <v>149.809</v>
      </c>
      <c r="M173" s="30">
        <v>1878.683</v>
      </c>
      <c r="N173" s="30">
        <v>1327.27</v>
      </c>
      <c r="O173" s="30">
        <v>7370.8559999999998</v>
      </c>
      <c r="P173" s="30">
        <v>5653.0249999999996</v>
      </c>
      <c r="Q173" s="9">
        <v>429.56400000000002</v>
      </c>
      <c r="R173" s="9"/>
    </row>
    <row r="174" spans="1:18" ht="12" customHeight="1">
      <c r="A174" s="10" t="s">
        <v>45</v>
      </c>
      <c r="B174" s="79">
        <v>60525.805</v>
      </c>
      <c r="C174" s="30">
        <v>16045.316000000001</v>
      </c>
      <c r="D174" s="30">
        <v>124.88</v>
      </c>
      <c r="E174" s="30">
        <v>892.51499999999999</v>
      </c>
      <c r="F174" s="30">
        <v>21690.343000000001</v>
      </c>
      <c r="G174" s="30">
        <v>60.5</v>
      </c>
      <c r="H174" s="30">
        <v>2152.71</v>
      </c>
      <c r="I174" s="30">
        <v>66</v>
      </c>
      <c r="J174" s="30">
        <v>39.265000000000001</v>
      </c>
      <c r="K174" s="30">
        <v>2537.3180000000002</v>
      </c>
      <c r="L174" s="30">
        <v>33.676000000000002</v>
      </c>
      <c r="M174" s="30">
        <v>1929.84</v>
      </c>
      <c r="N174" s="30">
        <v>2254.39</v>
      </c>
      <c r="O174" s="30">
        <v>7122.44</v>
      </c>
      <c r="P174" s="30">
        <v>5138.8469999999998</v>
      </c>
      <c r="Q174" s="9">
        <v>437.76499999999999</v>
      </c>
      <c r="R174" s="9"/>
    </row>
    <row r="175" spans="1:18" ht="12" customHeight="1">
      <c r="A175" s="10" t="s">
        <v>46</v>
      </c>
      <c r="B175" s="79">
        <v>59037.179000000004</v>
      </c>
      <c r="C175" s="30">
        <v>16161.683000000001</v>
      </c>
      <c r="D175" s="30">
        <v>103.58</v>
      </c>
      <c r="E175" s="30">
        <v>1200.739</v>
      </c>
      <c r="F175" s="30">
        <v>20459.565999999999</v>
      </c>
      <c r="G175" s="30">
        <v>49.5</v>
      </c>
      <c r="H175" s="30">
        <v>1865.62</v>
      </c>
      <c r="I175" s="30">
        <v>39.523000000000003</v>
      </c>
      <c r="J175" s="30">
        <v>25.486999999999998</v>
      </c>
      <c r="K175" s="30">
        <v>3698.6010000000001</v>
      </c>
      <c r="L175" s="30">
        <v>52.64</v>
      </c>
      <c r="M175" s="30">
        <v>1886.963</v>
      </c>
      <c r="N175" s="30">
        <v>1877.2</v>
      </c>
      <c r="O175" s="30">
        <v>5774.6679999999997</v>
      </c>
      <c r="P175" s="30">
        <v>5386.95</v>
      </c>
      <c r="Q175" s="9">
        <v>454.459</v>
      </c>
      <c r="R175" s="9"/>
    </row>
    <row r="176" spans="1:18" ht="12" customHeight="1">
      <c r="A176" s="10" t="s">
        <v>47</v>
      </c>
      <c r="B176" s="79">
        <v>41409.448000000004</v>
      </c>
      <c r="C176" s="30">
        <v>11954.847</v>
      </c>
      <c r="D176" s="30">
        <v>93.933000000000007</v>
      </c>
      <c r="E176" s="30">
        <v>794.34900000000005</v>
      </c>
      <c r="F176" s="30">
        <v>13521.922</v>
      </c>
      <c r="G176" s="30">
        <v>31.274999999999999</v>
      </c>
      <c r="H176" s="30">
        <v>818.36500000000001</v>
      </c>
      <c r="I176" s="30">
        <v>60.143000000000001</v>
      </c>
      <c r="J176" s="30">
        <v>35.229999999999997</v>
      </c>
      <c r="K176" s="30">
        <v>3088.4639999999999</v>
      </c>
      <c r="L176" s="30">
        <v>115.18600000000001</v>
      </c>
      <c r="M176" s="30">
        <v>2028.79</v>
      </c>
      <c r="N176" s="30">
        <v>1153.9949999999999</v>
      </c>
      <c r="O176" s="30">
        <v>2777.7489999999998</v>
      </c>
      <c r="P176" s="30">
        <v>4549.3119999999999</v>
      </c>
      <c r="Q176" s="9">
        <v>385.88799999999998</v>
      </c>
      <c r="R176" s="9"/>
    </row>
    <row r="177" spans="1:18" ht="12" customHeight="1">
      <c r="A177" s="10" t="s">
        <v>48</v>
      </c>
      <c r="B177" s="79">
        <v>57494.499999999993</v>
      </c>
      <c r="C177" s="30">
        <v>17859.488000000001</v>
      </c>
      <c r="D177" s="30">
        <v>29.46</v>
      </c>
      <c r="E177" s="30">
        <v>244.28</v>
      </c>
      <c r="F177" s="30">
        <v>20613.843000000001</v>
      </c>
      <c r="G177" s="30">
        <v>44</v>
      </c>
      <c r="H177" s="30">
        <v>2566.1550000000002</v>
      </c>
      <c r="I177" s="30">
        <v>45.784999999999997</v>
      </c>
      <c r="J177" s="30">
        <v>50.16</v>
      </c>
      <c r="K177" s="30">
        <v>3760.63</v>
      </c>
      <c r="L177" s="30">
        <v>96.884</v>
      </c>
      <c r="M177" s="30">
        <v>1614.972</v>
      </c>
      <c r="N177" s="30">
        <v>2024.6849999999999</v>
      </c>
      <c r="O177" s="30">
        <v>6755.7950000000001</v>
      </c>
      <c r="P177" s="30">
        <v>1551.0730000000001</v>
      </c>
      <c r="Q177" s="9">
        <v>237.29</v>
      </c>
      <c r="R177" s="9"/>
    </row>
    <row r="178" spans="1:18" ht="12" customHeight="1">
      <c r="A178" s="10" t="s">
        <v>49</v>
      </c>
      <c r="B178" s="79">
        <v>51690.951000000001</v>
      </c>
      <c r="C178" s="30">
        <v>17196.314999999999</v>
      </c>
      <c r="D178" s="30">
        <v>36.988</v>
      </c>
      <c r="E178" s="30">
        <v>226.84399999999999</v>
      </c>
      <c r="F178" s="30">
        <v>17971.562000000002</v>
      </c>
      <c r="G178" s="30">
        <v>55.38</v>
      </c>
      <c r="H178" s="30">
        <v>2254.7600000000002</v>
      </c>
      <c r="I178" s="30">
        <v>45.673999999999999</v>
      </c>
      <c r="J178" s="30">
        <v>26.411999999999999</v>
      </c>
      <c r="K178" s="30">
        <v>2831.1350000000002</v>
      </c>
      <c r="L178" s="30">
        <v>133.31700000000001</v>
      </c>
      <c r="M178" s="30">
        <v>1570.9010000000001</v>
      </c>
      <c r="N178" s="30">
        <v>2243.83</v>
      </c>
      <c r="O178" s="30">
        <v>5219.6379999999999</v>
      </c>
      <c r="P178" s="30">
        <v>1612.241</v>
      </c>
      <c r="Q178" s="9">
        <v>265.95400000000001</v>
      </c>
      <c r="R178" s="9"/>
    </row>
    <row r="179" spans="1:18" ht="12" customHeight="1">
      <c r="A179" s="10" t="s">
        <v>51</v>
      </c>
      <c r="B179" s="79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9"/>
      <c r="R179" s="9"/>
    </row>
    <row r="180" spans="1:18" ht="30" customHeight="1">
      <c r="A180" s="879" t="s">
        <v>9</v>
      </c>
      <c r="B180" s="879"/>
      <c r="C180" s="879"/>
      <c r="D180" s="879"/>
      <c r="E180" s="879"/>
      <c r="F180" s="879"/>
      <c r="G180" s="879"/>
      <c r="H180" s="879"/>
      <c r="I180" s="879"/>
      <c r="J180" s="879"/>
      <c r="K180" s="879"/>
      <c r="L180" s="879"/>
      <c r="M180" s="879"/>
      <c r="N180" s="879"/>
      <c r="O180" s="879"/>
      <c r="P180" s="879"/>
      <c r="Q180" s="879"/>
      <c r="R180" s="3"/>
    </row>
    <row r="181" spans="1:18" ht="11.25" customHeight="1">
      <c r="A181" s="10" t="s">
        <v>112</v>
      </c>
      <c r="B181" s="850">
        <f>(B65/B123)*10000</f>
        <v>4290.9194035030887</v>
      </c>
      <c r="C181" s="851">
        <f t="shared" ref="C181:R196" si="0">(C65/C123)*10000</f>
        <v>3159.6868464797039</v>
      </c>
      <c r="D181" s="851">
        <f t="shared" si="0"/>
        <v>10333.333333333334</v>
      </c>
      <c r="E181" s="851">
        <f t="shared" si="0"/>
        <v>8033.854166666667</v>
      </c>
      <c r="F181" s="851">
        <f t="shared" si="0"/>
        <v>5410.606060606061</v>
      </c>
      <c r="G181" s="851">
        <f t="shared" si="0"/>
        <v>8870.3319502074683</v>
      </c>
      <c r="H181" s="851">
        <f t="shared" si="0"/>
        <v>5872.8395061728388</v>
      </c>
      <c r="I181" s="851">
        <f t="shared" si="0"/>
        <v>6133.333333333333</v>
      </c>
      <c r="J181" s="851">
        <f t="shared" si="0"/>
        <v>12134.615384615383</v>
      </c>
      <c r="K181" s="851">
        <f t="shared" si="0"/>
        <v>10839.39393939394</v>
      </c>
      <c r="L181" s="851">
        <f t="shared" si="0"/>
        <v>10306.140350877193</v>
      </c>
      <c r="M181" s="851">
        <f t="shared" si="0"/>
        <v>8274.3902439024387</v>
      </c>
      <c r="N181" s="851">
        <f t="shared" si="0"/>
        <v>8667.266996848266</v>
      </c>
      <c r="O181" s="851">
        <f t="shared" si="0"/>
        <v>3492.391304347826</v>
      </c>
      <c r="P181" s="851">
        <f t="shared" si="0"/>
        <v>9846.3687150837995</v>
      </c>
      <c r="Q181" s="851">
        <f t="shared" si="0"/>
        <v>9227.0168855534721</v>
      </c>
      <c r="R181" s="851">
        <f t="shared" si="0"/>
        <v>6682.5775656324586</v>
      </c>
    </row>
    <row r="182" spans="1:18" ht="11.25" customHeight="1">
      <c r="A182" s="10" t="s">
        <v>111</v>
      </c>
      <c r="B182" s="850">
        <f t="shared" ref="B182:Q236" si="1">(B66/B124)*10000</f>
        <v>4093.3889889742304</v>
      </c>
      <c r="C182" s="851">
        <f t="shared" si="1"/>
        <v>3170.7122960604856</v>
      </c>
      <c r="D182" s="851">
        <f t="shared" si="1"/>
        <v>13636.363636363636</v>
      </c>
      <c r="E182" s="851">
        <f t="shared" si="1"/>
        <v>6876.4568764568767</v>
      </c>
      <c r="F182" s="851">
        <f t="shared" si="1"/>
        <v>4993.6224489795914</v>
      </c>
      <c r="G182" s="851">
        <f t="shared" si="1"/>
        <v>8329.8319327731078</v>
      </c>
      <c r="H182" s="851">
        <f t="shared" si="1"/>
        <v>5548.6425339366515</v>
      </c>
      <c r="I182" s="851">
        <f t="shared" si="1"/>
        <v>5482.7586206896549</v>
      </c>
      <c r="J182" s="851">
        <f t="shared" si="1"/>
        <v>12702.702702702702</v>
      </c>
      <c r="K182" s="851">
        <f t="shared" si="1"/>
        <v>11847.575057736722</v>
      </c>
      <c r="L182" s="851">
        <f t="shared" si="1"/>
        <v>10425.531914893618</v>
      </c>
      <c r="M182" s="851">
        <f t="shared" si="1"/>
        <v>5198.8041853512705</v>
      </c>
      <c r="N182" s="851">
        <f t="shared" si="1"/>
        <v>11448.355452971726</v>
      </c>
      <c r="O182" s="851">
        <f t="shared" si="1"/>
        <v>3388.1578947368425</v>
      </c>
      <c r="P182" s="851">
        <f t="shared" si="1"/>
        <v>6189.8512685914266</v>
      </c>
      <c r="Q182" s="851">
        <f t="shared" si="1"/>
        <v>7151.6393442622948</v>
      </c>
      <c r="R182" s="851">
        <f t="shared" si="0"/>
        <v>6516.2808944684184</v>
      </c>
    </row>
    <row r="183" spans="1:18" ht="11.25" customHeight="1">
      <c r="A183" s="10" t="s">
        <v>110</v>
      </c>
      <c r="B183" s="850">
        <f t="shared" si="1"/>
        <v>5370.0925760602267</v>
      </c>
      <c r="C183" s="851">
        <f t="shared" si="0"/>
        <v>4116.3578402072126</v>
      </c>
      <c r="D183" s="851">
        <f t="shared" si="0"/>
        <v>22583.333333333336</v>
      </c>
      <c r="E183" s="851">
        <f t="shared" si="0"/>
        <v>6431.818181818182</v>
      </c>
      <c r="F183" s="851">
        <f t="shared" si="0"/>
        <v>8623.0769230769238</v>
      </c>
      <c r="G183" s="851">
        <f t="shared" si="0"/>
        <v>21264.367816091955</v>
      </c>
      <c r="H183" s="851">
        <f t="shared" si="0"/>
        <v>6743.333333333333</v>
      </c>
      <c r="I183" s="851">
        <f t="shared" si="0"/>
        <v>5806.4516129032263</v>
      </c>
      <c r="J183" s="851">
        <f t="shared" si="0"/>
        <v>9722.7356746765254</v>
      </c>
      <c r="K183" s="851">
        <f t="shared" si="0"/>
        <v>15897.435897435898</v>
      </c>
      <c r="L183" s="851">
        <f t="shared" si="0"/>
        <v>20000</v>
      </c>
      <c r="M183" s="851">
        <f t="shared" si="0"/>
        <v>7507.9726651480642</v>
      </c>
      <c r="N183" s="851">
        <f t="shared" si="0"/>
        <v>15350</v>
      </c>
      <c r="O183" s="851">
        <f t="shared" si="0"/>
        <v>5159.420289855072</v>
      </c>
      <c r="P183" s="851">
        <f t="shared" si="0"/>
        <v>9166.6666666666679</v>
      </c>
      <c r="Q183" s="851">
        <f t="shared" si="0"/>
        <v>8701.9230769230762</v>
      </c>
      <c r="R183" s="851">
        <f t="shared" si="0"/>
        <v>6241.2146930115377</v>
      </c>
    </row>
    <row r="184" spans="1:18" ht="11.25" customHeight="1">
      <c r="A184" s="10" t="s">
        <v>109</v>
      </c>
      <c r="B184" s="850">
        <f t="shared" si="1"/>
        <v>3675.1249303364834</v>
      </c>
      <c r="C184" s="851">
        <f t="shared" si="0"/>
        <v>2413.6670639650374</v>
      </c>
      <c r="D184" s="851">
        <f t="shared" si="0"/>
        <v>17986.577181208053</v>
      </c>
      <c r="E184" s="851">
        <f t="shared" si="0"/>
        <v>5692.1487603305786</v>
      </c>
      <c r="F184" s="851">
        <f t="shared" si="0"/>
        <v>4566.4538595473005</v>
      </c>
      <c r="G184" s="851">
        <f t="shared" si="0"/>
        <v>11783.098591549295</v>
      </c>
      <c r="H184" s="851">
        <f t="shared" si="0"/>
        <v>6405.7017543859647</v>
      </c>
      <c r="I184" s="851">
        <f t="shared" si="0"/>
        <v>7038.8349514563097</v>
      </c>
      <c r="J184" s="851">
        <f t="shared" si="0"/>
        <v>8810.1265822784808</v>
      </c>
      <c r="K184" s="851">
        <f t="shared" si="0"/>
        <v>9314.0096618357493</v>
      </c>
      <c r="L184" s="851">
        <f t="shared" si="0"/>
        <v>10129.370629370629</v>
      </c>
      <c r="M184" s="851">
        <f t="shared" si="0"/>
        <v>4880.1916932907343</v>
      </c>
      <c r="N184" s="851">
        <f t="shared" si="0"/>
        <v>7650</v>
      </c>
      <c r="O184" s="851">
        <f t="shared" si="0"/>
        <v>3068.7285223367699</v>
      </c>
      <c r="P184" s="851">
        <f t="shared" si="0"/>
        <v>10392.776523702032</v>
      </c>
      <c r="Q184" s="851">
        <f t="shared" si="0"/>
        <v>8354.2039355992856</v>
      </c>
      <c r="R184" s="851">
        <f t="shared" si="0"/>
        <v>6250.7664009809941</v>
      </c>
    </row>
    <row r="185" spans="1:18" ht="11.25" customHeight="1">
      <c r="A185" s="10" t="s">
        <v>108</v>
      </c>
      <c r="B185" s="850">
        <f t="shared" si="1"/>
        <v>3520.6600549372279</v>
      </c>
      <c r="C185" s="851">
        <f t="shared" si="0"/>
        <v>2481.9929348075425</v>
      </c>
      <c r="D185" s="851">
        <f t="shared" si="0"/>
        <v>11142.857142857141</v>
      </c>
      <c r="E185" s="851">
        <f t="shared" si="0"/>
        <v>5507.246376811594</v>
      </c>
      <c r="F185" s="851">
        <f t="shared" si="0"/>
        <v>4539.2857142857138</v>
      </c>
      <c r="G185" s="851">
        <f t="shared" si="0"/>
        <v>10943.283582089551</v>
      </c>
      <c r="H185" s="851">
        <f t="shared" si="0"/>
        <v>4668.9655172413795</v>
      </c>
      <c r="I185" s="851">
        <f t="shared" si="0"/>
        <v>9100</v>
      </c>
      <c r="J185" s="851">
        <f t="shared" si="0"/>
        <v>11133.603238866397</v>
      </c>
      <c r="K185" s="851">
        <f t="shared" si="0"/>
        <v>6686.6359447004606</v>
      </c>
      <c r="L185" s="851">
        <f t="shared" si="0"/>
        <v>10434.782608695652</v>
      </c>
      <c r="M185" s="851">
        <f t="shared" si="0"/>
        <v>7239.0572390572397</v>
      </c>
      <c r="N185" s="851">
        <f t="shared" si="0"/>
        <v>9121.4285714285706</v>
      </c>
      <c r="O185" s="851">
        <f t="shared" si="0"/>
        <v>3070.3703703703704</v>
      </c>
      <c r="P185" s="851">
        <f t="shared" si="0"/>
        <v>12603.351955307262</v>
      </c>
      <c r="Q185" s="851">
        <f t="shared" si="0"/>
        <v>8994.082840236686</v>
      </c>
      <c r="R185" s="851">
        <f t="shared" si="0"/>
        <v>6767.1232876712338</v>
      </c>
    </row>
    <row r="186" spans="1:18" ht="11.25" customHeight="1">
      <c r="A186" s="10" t="s">
        <v>107</v>
      </c>
      <c r="B186" s="850">
        <f t="shared" si="1"/>
        <v>3986.5562591329744</v>
      </c>
      <c r="C186" s="851">
        <f t="shared" si="0"/>
        <v>3344.7734849970579</v>
      </c>
      <c r="D186" s="851">
        <f t="shared" si="0"/>
        <v>16603.773584905659</v>
      </c>
      <c r="E186" s="851">
        <f t="shared" si="0"/>
        <v>5483.8709677419347</v>
      </c>
      <c r="F186" s="851">
        <f t="shared" si="0"/>
        <v>3821.1920529801323</v>
      </c>
      <c r="G186" s="851">
        <f t="shared" si="0"/>
        <v>14247.148288973383</v>
      </c>
      <c r="H186" s="851">
        <f t="shared" si="0"/>
        <v>6286.93994280267</v>
      </c>
      <c r="I186" s="851">
        <f t="shared" si="0"/>
        <v>6005.6657223796037</v>
      </c>
      <c r="J186" s="851">
        <f t="shared" si="0"/>
        <v>9545.454545454546</v>
      </c>
      <c r="K186" s="851">
        <f t="shared" si="0"/>
        <v>6441.7177914110425</v>
      </c>
      <c r="L186" s="851">
        <f t="shared" si="0"/>
        <v>10622.710622710623</v>
      </c>
      <c r="M186" s="851">
        <f t="shared" si="0"/>
        <v>8611.1111111111113</v>
      </c>
      <c r="N186" s="851">
        <f t="shared" si="0"/>
        <v>9630.434782608696</v>
      </c>
      <c r="O186" s="851">
        <f t="shared" si="0"/>
        <v>3556.1473590767869</v>
      </c>
      <c r="P186" s="851">
        <f t="shared" si="0"/>
        <v>9120</v>
      </c>
      <c r="Q186" s="851">
        <f t="shared" si="0"/>
        <v>8714.2857142857138</v>
      </c>
      <c r="R186" s="851">
        <f t="shared" si="0"/>
        <v>6431.6239316239307</v>
      </c>
    </row>
    <row r="187" spans="1:18" ht="11.25" customHeight="1">
      <c r="A187" s="10" t="s">
        <v>106</v>
      </c>
      <c r="B187" s="850">
        <f t="shared" si="1"/>
        <v>4723.5351694285528</v>
      </c>
      <c r="C187" s="851">
        <f t="shared" si="0"/>
        <v>3484.8367929624201</v>
      </c>
      <c r="D187" s="851">
        <f t="shared" si="0"/>
        <v>13392.857142857145</v>
      </c>
      <c r="E187" s="851">
        <f t="shared" si="0"/>
        <v>5875.4681647940079</v>
      </c>
      <c r="F187" s="851">
        <f t="shared" si="0"/>
        <v>5927.6729559748428</v>
      </c>
      <c r="G187" s="851">
        <f t="shared" si="0"/>
        <v>14679.920477137179</v>
      </c>
      <c r="H187" s="851">
        <f t="shared" si="0"/>
        <v>6891.4623069936424</v>
      </c>
      <c r="I187" s="851">
        <f t="shared" si="0"/>
        <v>5741.0714285714284</v>
      </c>
      <c r="J187" s="851">
        <f t="shared" si="0"/>
        <v>9370.3703703703686</v>
      </c>
      <c r="K187" s="851">
        <f t="shared" si="0"/>
        <v>9537.0370370370365</v>
      </c>
      <c r="L187" s="851">
        <f t="shared" si="0"/>
        <v>10719.69696969697</v>
      </c>
      <c r="M187" s="851">
        <f t="shared" si="0"/>
        <v>7766.081871345029</v>
      </c>
      <c r="N187" s="851">
        <f t="shared" si="0"/>
        <v>11894.478527607362</v>
      </c>
      <c r="O187" s="851">
        <f t="shared" si="0"/>
        <v>5495.6584659913169</v>
      </c>
      <c r="P187" s="851">
        <f t="shared" si="0"/>
        <v>8688.2129277566528</v>
      </c>
      <c r="Q187" s="851">
        <f t="shared" si="0"/>
        <v>4563.3802816901407</v>
      </c>
      <c r="R187" s="851">
        <f t="shared" si="0"/>
        <v>6423.2804232804237</v>
      </c>
    </row>
    <row r="188" spans="1:18" ht="11.25" customHeight="1">
      <c r="A188" s="10" t="s">
        <v>105</v>
      </c>
      <c r="B188" s="850">
        <f t="shared" si="1"/>
        <v>3050.0742780186229</v>
      </c>
      <c r="C188" s="851">
        <f t="shared" si="0"/>
        <v>2419.9234866101565</v>
      </c>
      <c r="D188" s="851">
        <f t="shared" si="0"/>
        <v>10000</v>
      </c>
      <c r="E188" s="851">
        <f t="shared" si="0"/>
        <v>7999.9999999999991</v>
      </c>
      <c r="F188" s="851">
        <f t="shared" si="0"/>
        <v>3413.4615384615386</v>
      </c>
      <c r="G188" s="851">
        <f t="shared" si="0"/>
        <v>12240</v>
      </c>
      <c r="H188" s="851">
        <f t="shared" si="0"/>
        <v>6208.333333333333</v>
      </c>
      <c r="I188" s="851">
        <f t="shared" si="0"/>
        <v>5000</v>
      </c>
      <c r="J188" s="851">
        <f t="shared" si="0"/>
        <v>9413.8543516873906</v>
      </c>
      <c r="K188" s="851">
        <f t="shared" si="0"/>
        <v>7282.608695652174</v>
      </c>
      <c r="L188" s="851">
        <f t="shared" si="0"/>
        <v>11818.181818181818</v>
      </c>
      <c r="M188" s="851">
        <f t="shared" si="0"/>
        <v>6343.75</v>
      </c>
      <c r="N188" s="851">
        <f t="shared" si="0"/>
        <v>6129.0322580645161</v>
      </c>
      <c r="O188" s="851">
        <f t="shared" si="0"/>
        <v>2385.9459459459458</v>
      </c>
      <c r="P188" s="851">
        <f t="shared" si="0"/>
        <v>6799.9999999999991</v>
      </c>
      <c r="Q188" s="851">
        <f t="shared" si="0"/>
        <v>4285.7142857142853</v>
      </c>
      <c r="R188" s="851">
        <f t="shared" si="0"/>
        <v>6499.9999999999991</v>
      </c>
    </row>
    <row r="189" spans="1:18" ht="12" customHeight="1">
      <c r="A189" s="10" t="s">
        <v>104</v>
      </c>
      <c r="B189" s="850">
        <f t="shared" si="1"/>
        <v>2741.9562718138282</v>
      </c>
      <c r="C189" s="851">
        <f t="shared" si="0"/>
        <v>2340.3485625518692</v>
      </c>
      <c r="D189" s="851">
        <f t="shared" si="0"/>
        <v>8250</v>
      </c>
      <c r="E189" s="851">
        <f t="shared" si="0"/>
        <v>6928.5714285714284</v>
      </c>
      <c r="F189" s="851">
        <f t="shared" si="0"/>
        <v>2925.5319148936169</v>
      </c>
      <c r="G189" s="851">
        <f t="shared" si="0"/>
        <v>9900.9900990099013</v>
      </c>
      <c r="H189" s="851">
        <f t="shared" si="0"/>
        <v>5339.3665158371041</v>
      </c>
      <c r="I189" s="851">
        <f t="shared" si="0"/>
        <v>4640</v>
      </c>
      <c r="J189" s="851">
        <f t="shared" si="0"/>
        <v>6769.2307692307695</v>
      </c>
      <c r="K189" s="851">
        <f t="shared" si="0"/>
        <v>5088.4955752212391</v>
      </c>
      <c r="L189" s="851">
        <f t="shared" si="0"/>
        <v>13125</v>
      </c>
      <c r="M189" s="851">
        <f t="shared" si="0"/>
        <v>5000</v>
      </c>
      <c r="N189" s="851">
        <f t="shared" si="0"/>
        <v>7062.5</v>
      </c>
      <c r="O189" s="851">
        <f t="shared" si="0"/>
        <v>2045.4545454545455</v>
      </c>
      <c r="P189" s="851">
        <f t="shared" si="0"/>
        <v>6727.272727272727</v>
      </c>
      <c r="Q189" s="851">
        <f t="shared" si="0"/>
        <v>5276.0736196319012</v>
      </c>
      <c r="R189" s="851">
        <f t="shared" si="0"/>
        <v>6078.4313725490192</v>
      </c>
    </row>
    <row r="190" spans="1:18" ht="12" customHeight="1">
      <c r="A190" s="10" t="s">
        <v>103</v>
      </c>
      <c r="B190" s="850">
        <f t="shared" si="1"/>
        <v>3218.1564027460367</v>
      </c>
      <c r="C190" s="851">
        <f t="shared" si="0"/>
        <v>2910.0125361094451</v>
      </c>
      <c r="D190" s="851">
        <f t="shared" si="0"/>
        <v>7750</v>
      </c>
      <c r="E190" s="851">
        <f t="shared" si="0"/>
        <v>8785.7142857142862</v>
      </c>
      <c r="F190" s="851">
        <f t="shared" si="0"/>
        <v>3441.0844629822736</v>
      </c>
      <c r="G190" s="851">
        <f t="shared" si="0"/>
        <v>11000</v>
      </c>
      <c r="H190" s="851">
        <f t="shared" si="0"/>
        <v>7658.730158730159</v>
      </c>
      <c r="I190" s="851">
        <f t="shared" si="0"/>
        <v>6160</v>
      </c>
      <c r="J190" s="851">
        <f t="shared" si="0"/>
        <v>8928.5714285714294</v>
      </c>
      <c r="K190" s="851">
        <f t="shared" si="0"/>
        <v>3967.7419354838712</v>
      </c>
      <c r="L190" s="851">
        <f t="shared" si="0"/>
        <v>7777.7777777777783</v>
      </c>
      <c r="M190" s="851">
        <f t="shared" si="0"/>
        <v>4298.2456140350878</v>
      </c>
      <c r="N190" s="851">
        <f t="shared" si="0"/>
        <v>5318.8405797101459</v>
      </c>
      <c r="O190" s="851">
        <f t="shared" si="0"/>
        <v>2390.4761904761904</v>
      </c>
      <c r="P190" s="851">
        <f t="shared" si="0"/>
        <v>7193.8775510204077</v>
      </c>
      <c r="Q190" s="851">
        <f t="shared" si="0"/>
        <v>4838.7096774193542</v>
      </c>
      <c r="R190" s="851">
        <f t="shared" si="0"/>
        <v>7413.7931034482763</v>
      </c>
    </row>
    <row r="191" spans="1:18" ht="12" customHeight="1">
      <c r="A191" s="10" t="s">
        <v>102</v>
      </c>
      <c r="B191" s="850">
        <f t="shared" si="1"/>
        <v>3890.4741515372184</v>
      </c>
      <c r="C191" s="851">
        <f t="shared" si="0"/>
        <v>3194.4025526645819</v>
      </c>
      <c r="D191" s="851">
        <f t="shared" si="0"/>
        <v>7380.9523809523816</v>
      </c>
      <c r="E191" s="851">
        <f t="shared" si="0"/>
        <v>3870.9677419354839</v>
      </c>
      <c r="F191" s="851">
        <f t="shared" si="0"/>
        <v>4754.0983606557375</v>
      </c>
      <c r="G191" s="851">
        <f t="shared" si="0"/>
        <v>13888.888888888889</v>
      </c>
      <c r="H191" s="851">
        <f t="shared" si="0"/>
        <v>7096.1538461538457</v>
      </c>
      <c r="I191" s="851">
        <f t="shared" si="0"/>
        <v>4220</v>
      </c>
      <c r="J191" s="851">
        <f t="shared" si="0"/>
        <v>6285.7142857142871</v>
      </c>
      <c r="K191" s="851">
        <f t="shared" si="0"/>
        <v>6108.5972850678736</v>
      </c>
      <c r="L191" s="851">
        <f t="shared" si="0"/>
        <v>7446.8085106382978</v>
      </c>
      <c r="M191" s="851">
        <f t="shared" si="0"/>
        <v>4457.1428571428569</v>
      </c>
      <c r="N191" s="851">
        <f t="shared" si="0"/>
        <v>5926.9662921348308</v>
      </c>
      <c r="O191" s="851">
        <f t="shared" si="0"/>
        <v>2877.8877887788781</v>
      </c>
      <c r="P191" s="851">
        <f t="shared" si="0"/>
        <v>5973.913043478261</v>
      </c>
      <c r="Q191" s="851">
        <f t="shared" si="0"/>
        <v>4469.69696969697</v>
      </c>
      <c r="R191" s="851">
        <f t="shared" si="0"/>
        <v>6612.9032258064517</v>
      </c>
    </row>
    <row r="192" spans="1:18" ht="12" customHeight="1">
      <c r="A192" s="10" t="s">
        <v>101</v>
      </c>
      <c r="B192" s="850">
        <f t="shared" si="1"/>
        <v>2630.9485508735074</v>
      </c>
      <c r="C192" s="851">
        <f t="shared" si="0"/>
        <v>2206.4877325868597</v>
      </c>
      <c r="D192" s="851">
        <f t="shared" si="0"/>
        <v>7083.3333333333339</v>
      </c>
      <c r="E192" s="851">
        <f t="shared" si="0"/>
        <v>7300.7246376811581</v>
      </c>
      <c r="F192" s="851">
        <f t="shared" si="0"/>
        <v>2941.6085200146895</v>
      </c>
      <c r="G192" s="851">
        <f t="shared" si="0"/>
        <v>5771.230502599652</v>
      </c>
      <c r="H192" s="851">
        <f t="shared" si="0"/>
        <v>3508.7719298245611</v>
      </c>
      <c r="I192" s="851">
        <f t="shared" si="0"/>
        <v>4666.666666666667</v>
      </c>
      <c r="J192" s="851">
        <f t="shared" si="0"/>
        <v>3435.5828220858893</v>
      </c>
      <c r="K192" s="851">
        <f t="shared" si="0"/>
        <v>4637.065637065637</v>
      </c>
      <c r="L192" s="851">
        <f t="shared" si="0"/>
        <v>6784.8699763593377</v>
      </c>
      <c r="M192" s="851">
        <f t="shared" si="0"/>
        <v>3658.5365853658536</v>
      </c>
      <c r="N192" s="851">
        <f t="shared" si="0"/>
        <v>5555.5555555555557</v>
      </c>
      <c r="O192" s="851">
        <f t="shared" si="0"/>
        <v>2083.8323353293413</v>
      </c>
      <c r="P192" s="851">
        <f t="shared" si="0"/>
        <v>6900.9584664536751</v>
      </c>
      <c r="Q192" s="851">
        <f t="shared" si="0"/>
        <v>4294.2583732057419</v>
      </c>
      <c r="R192" s="851">
        <f t="shared" si="0"/>
        <v>6506.8493150684944</v>
      </c>
    </row>
    <row r="193" spans="1:18" ht="12" customHeight="1">
      <c r="A193" s="10" t="s">
        <v>100</v>
      </c>
      <c r="B193" s="850">
        <f t="shared" si="1"/>
        <v>3302.0197153386384</v>
      </c>
      <c r="C193" s="851">
        <f t="shared" si="0"/>
        <v>2617.7884615384619</v>
      </c>
      <c r="D193" s="851">
        <f t="shared" si="0"/>
        <v>5888.8888888888887</v>
      </c>
      <c r="E193" s="851">
        <f t="shared" si="0"/>
        <v>5783.3333333333339</v>
      </c>
      <c r="F193" s="851">
        <f t="shared" si="0"/>
        <v>4126.8421052631584</v>
      </c>
      <c r="G193" s="851">
        <f t="shared" si="0"/>
        <v>6461.1260053619317</v>
      </c>
      <c r="H193" s="851">
        <f t="shared" si="0"/>
        <v>5230.7692307692314</v>
      </c>
      <c r="I193" s="851">
        <f t="shared" si="0"/>
        <v>3938.0530973451328</v>
      </c>
      <c r="J193" s="851">
        <f t="shared" si="0"/>
        <v>3986.3879436071948</v>
      </c>
      <c r="K193" s="851">
        <f t="shared" si="0"/>
        <v>5470.27027027027</v>
      </c>
      <c r="L193" s="851">
        <f t="shared" si="0"/>
        <v>7470.588235294118</v>
      </c>
      <c r="M193" s="851">
        <f t="shared" si="0"/>
        <v>4028.125</v>
      </c>
      <c r="N193" s="851">
        <f t="shared" si="0"/>
        <v>5130.7692307692314</v>
      </c>
      <c r="O193" s="851">
        <f t="shared" si="0"/>
        <v>2569.5</v>
      </c>
      <c r="P193" s="851">
        <f t="shared" si="0"/>
        <v>5533.333333333333</v>
      </c>
      <c r="Q193" s="851">
        <f t="shared" si="0"/>
        <v>3989.1696750902533</v>
      </c>
      <c r="R193" s="851">
        <f t="shared" si="0"/>
        <v>6028.8808664259932</v>
      </c>
    </row>
    <row r="194" spans="1:18" ht="12" customHeight="1">
      <c r="A194" s="10" t="s">
        <v>99</v>
      </c>
      <c r="B194" s="850">
        <f t="shared" si="1"/>
        <v>3299.8110901211257</v>
      </c>
      <c r="C194" s="851">
        <f t="shared" si="0"/>
        <v>2860.3658536585367</v>
      </c>
      <c r="D194" s="851">
        <f t="shared" si="0"/>
        <v>4324.9097472924195</v>
      </c>
      <c r="E194" s="851">
        <f t="shared" si="0"/>
        <v>6405.2287581699338</v>
      </c>
      <c r="F194" s="851">
        <f t="shared" si="0"/>
        <v>3031.3207547169809</v>
      </c>
      <c r="G194" s="851">
        <f t="shared" si="0"/>
        <v>5912.1338912133906</v>
      </c>
      <c r="H194" s="851">
        <f t="shared" si="0"/>
        <v>6354.2562338779026</v>
      </c>
      <c r="I194" s="851">
        <f t="shared" si="0"/>
        <v>4405.8744993324426</v>
      </c>
      <c r="J194" s="851">
        <f t="shared" si="0"/>
        <v>5000</v>
      </c>
      <c r="K194" s="851">
        <f t="shared" si="0"/>
        <v>5023.8888888888887</v>
      </c>
      <c r="L194" s="851">
        <f t="shared" si="0"/>
        <v>7920.2861522738885</v>
      </c>
      <c r="M194" s="851">
        <f t="shared" si="0"/>
        <v>5042.4055512721679</v>
      </c>
      <c r="N194" s="851">
        <f t="shared" si="0"/>
        <v>5150.890346766636</v>
      </c>
      <c r="O194" s="851">
        <f t="shared" si="0"/>
        <v>2836.8098159509204</v>
      </c>
      <c r="P194" s="851">
        <f t="shared" si="0"/>
        <v>5501.302083333333</v>
      </c>
      <c r="Q194" s="851">
        <f t="shared" si="0"/>
        <v>3735.9550561797755</v>
      </c>
      <c r="R194" s="851">
        <f t="shared" si="0"/>
        <v>5024.8262164846083</v>
      </c>
    </row>
    <row r="195" spans="1:18" ht="12" customHeight="1">
      <c r="A195" s="10" t="s">
        <v>98</v>
      </c>
      <c r="B195" s="850">
        <f t="shared" si="1"/>
        <v>3183.9273737310991</v>
      </c>
      <c r="C195" s="851">
        <f t="shared" si="0"/>
        <v>2531.7191283292977</v>
      </c>
      <c r="D195" s="851">
        <f t="shared" si="0"/>
        <v>4444.4444444444443</v>
      </c>
      <c r="E195" s="851">
        <f t="shared" si="0"/>
        <v>6250</v>
      </c>
      <c r="F195" s="851">
        <f t="shared" si="0"/>
        <v>3204.7244094488187</v>
      </c>
      <c r="G195" s="851">
        <f t="shared" si="0"/>
        <v>7777.7777777777783</v>
      </c>
      <c r="H195" s="851">
        <f t="shared" si="0"/>
        <v>6653.5433070866147</v>
      </c>
      <c r="I195" s="851">
        <f t="shared" si="0"/>
        <v>5250</v>
      </c>
      <c r="J195" s="851">
        <f t="shared" si="0"/>
        <v>3403.8164002062913</v>
      </c>
      <c r="K195" s="851">
        <f t="shared" si="0"/>
        <v>4418.5185185185182</v>
      </c>
      <c r="L195" s="851">
        <f t="shared" si="0"/>
        <v>9062.5</v>
      </c>
      <c r="M195" s="851">
        <f t="shared" si="0"/>
        <v>3725</v>
      </c>
      <c r="N195" s="851">
        <f t="shared" si="0"/>
        <v>4375</v>
      </c>
      <c r="O195" s="851">
        <f t="shared" si="0"/>
        <v>3401.5748031496064</v>
      </c>
      <c r="P195" s="851">
        <f t="shared" si="0"/>
        <v>6186.666666666667</v>
      </c>
      <c r="Q195" s="851">
        <f t="shared" si="0"/>
        <v>4577.6566757493183</v>
      </c>
      <c r="R195" s="851">
        <f t="shared" si="0"/>
        <v>3101.0638297872338</v>
      </c>
    </row>
    <row r="196" spans="1:18" ht="12" customHeight="1">
      <c r="A196" s="10" t="s">
        <v>97</v>
      </c>
      <c r="B196" s="850">
        <f t="shared" si="1"/>
        <v>2806.7023369437793</v>
      </c>
      <c r="C196" s="851">
        <f t="shared" si="0"/>
        <v>2542.7350427350425</v>
      </c>
      <c r="D196" s="851">
        <f t="shared" si="0"/>
        <v>4705.8823529411766</v>
      </c>
      <c r="E196" s="851">
        <f t="shared" si="0"/>
        <v>4331.7610062893082</v>
      </c>
      <c r="F196" s="851">
        <f t="shared" si="0"/>
        <v>2534.6260387811635</v>
      </c>
      <c r="G196" s="851">
        <f t="shared" si="0"/>
        <v>5200</v>
      </c>
      <c r="H196" s="851">
        <f t="shared" si="0"/>
        <v>5888.3248730964469</v>
      </c>
      <c r="I196" s="851">
        <f t="shared" si="0"/>
        <v>4838.7096774193551</v>
      </c>
      <c r="J196" s="851">
        <f t="shared" si="0"/>
        <v>3694.4583125312029</v>
      </c>
      <c r="K196" s="851">
        <f t="shared" si="0"/>
        <v>5000</v>
      </c>
      <c r="L196" s="851">
        <f t="shared" si="0"/>
        <v>8349.5686056220438</v>
      </c>
      <c r="M196" s="851">
        <f t="shared" si="0"/>
        <v>3394.8030176026823</v>
      </c>
      <c r="N196" s="851">
        <f t="shared" si="0"/>
        <v>3598.1161695447404</v>
      </c>
      <c r="O196" s="851">
        <f t="shared" si="0"/>
        <v>2477.5280898876404</v>
      </c>
      <c r="P196" s="851">
        <f t="shared" si="0"/>
        <v>4380.9523809523807</v>
      </c>
      <c r="Q196" s="851">
        <f t="shared" si="0"/>
        <v>4440</v>
      </c>
      <c r="R196" s="851">
        <f t="shared" si="0"/>
        <v>3100.6633977502161</v>
      </c>
    </row>
    <row r="197" spans="1:18" ht="12" customHeight="1">
      <c r="A197" s="10" t="s">
        <v>96</v>
      </c>
      <c r="B197" s="850">
        <f t="shared" si="1"/>
        <v>2670.192983181124</v>
      </c>
      <c r="C197" s="851">
        <f t="shared" ref="C197:R212" si="2">(C81/C139)*10000</f>
        <v>2343.75</v>
      </c>
      <c r="D197" s="851">
        <f t="shared" si="2"/>
        <v>4180.8510638297867</v>
      </c>
      <c r="E197" s="851">
        <f t="shared" si="2"/>
        <v>6842.105263157895</v>
      </c>
      <c r="F197" s="851">
        <f t="shared" si="2"/>
        <v>2820.1438848920861</v>
      </c>
      <c r="G197" s="851">
        <f t="shared" si="2"/>
        <v>7333.333333333333</v>
      </c>
      <c r="H197" s="851">
        <f t="shared" si="2"/>
        <v>3579.5454545454545</v>
      </c>
      <c r="I197" s="851">
        <f t="shared" si="2"/>
        <v>4481.7927170868343</v>
      </c>
      <c r="J197" s="851">
        <f t="shared" si="2"/>
        <v>3999.9999999999995</v>
      </c>
      <c r="K197" s="851">
        <f t="shared" si="2"/>
        <v>3221.1538461538462</v>
      </c>
      <c r="L197" s="851">
        <f t="shared" si="2"/>
        <v>9333.3333333333321</v>
      </c>
      <c r="M197" s="851">
        <f t="shared" si="2"/>
        <v>4482.7586206896549</v>
      </c>
      <c r="N197" s="851">
        <f t="shared" si="2"/>
        <v>4597.7011494252874</v>
      </c>
      <c r="O197" s="851">
        <f t="shared" si="2"/>
        <v>2142.8571428571427</v>
      </c>
      <c r="P197" s="851">
        <f t="shared" si="2"/>
        <v>5555.5555555555557</v>
      </c>
      <c r="Q197" s="851">
        <f t="shared" si="2"/>
        <v>3333.333333333333</v>
      </c>
      <c r="R197" s="851">
        <f t="shared" si="2"/>
        <v>2915.194346289753</v>
      </c>
    </row>
    <row r="198" spans="1:18" ht="12" customHeight="1">
      <c r="A198" s="10" t="s">
        <v>95</v>
      </c>
      <c r="B198" s="850">
        <f t="shared" si="1"/>
        <v>3135.0969163424229</v>
      </c>
      <c r="C198" s="851">
        <f t="shared" si="2"/>
        <v>2892.3504867872039</v>
      </c>
      <c r="D198" s="851">
        <f t="shared" si="2"/>
        <v>6666.6666666666661</v>
      </c>
      <c r="E198" s="851">
        <f t="shared" si="2"/>
        <v>4642.9675425038631</v>
      </c>
      <c r="F198" s="851">
        <f t="shared" si="2"/>
        <v>3340.8000000000006</v>
      </c>
      <c r="G198" s="851">
        <f t="shared" si="2"/>
        <v>5000</v>
      </c>
      <c r="H198" s="851">
        <f t="shared" si="2"/>
        <v>3951.9931418774113</v>
      </c>
      <c r="I198" s="851">
        <f t="shared" si="2"/>
        <v>5133.1058020477813</v>
      </c>
      <c r="J198" s="851">
        <f t="shared" si="2"/>
        <v>4548.2866043613703</v>
      </c>
      <c r="K198" s="851">
        <f t="shared" si="2"/>
        <v>3369.6145124716554</v>
      </c>
      <c r="L198" s="851">
        <f t="shared" si="2"/>
        <v>5555.5555555555557</v>
      </c>
      <c r="M198" s="851">
        <f t="shared" si="2"/>
        <v>4034.1349883630719</v>
      </c>
      <c r="N198" s="851">
        <f t="shared" si="2"/>
        <v>5263.1578947368416</v>
      </c>
      <c r="O198" s="851">
        <f t="shared" si="2"/>
        <v>2622.6001097092703</v>
      </c>
      <c r="P198" s="851">
        <f t="shared" si="2"/>
        <v>3950</v>
      </c>
      <c r="Q198" s="851">
        <f t="shared" si="2"/>
        <v>3711.3402061855672</v>
      </c>
      <c r="R198" s="851">
        <f t="shared" si="2"/>
        <v>2693.333333333333</v>
      </c>
    </row>
    <row r="199" spans="1:18" ht="11.25" customHeight="1">
      <c r="A199" s="10" t="s">
        <v>94</v>
      </c>
      <c r="B199" s="850">
        <f t="shared" si="1"/>
        <v>2649.4305786390632</v>
      </c>
      <c r="C199" s="851">
        <f t="shared" si="2"/>
        <v>2233.1593338304747</v>
      </c>
      <c r="D199" s="851">
        <f t="shared" si="2"/>
        <v>3333.333333333333</v>
      </c>
      <c r="E199" s="851">
        <f t="shared" si="2"/>
        <v>3905.8823529411766</v>
      </c>
      <c r="F199" s="851">
        <f t="shared" si="2"/>
        <v>2775.6262042389212</v>
      </c>
      <c r="G199" s="851">
        <f t="shared" si="2"/>
        <v>4545.454545454545</v>
      </c>
      <c r="H199" s="851">
        <f t="shared" si="2"/>
        <v>2435.6089022255569</v>
      </c>
      <c r="I199" s="851">
        <f t="shared" si="2"/>
        <v>8250</v>
      </c>
      <c r="J199" s="851">
        <f t="shared" si="2"/>
        <v>3333.3333333333326</v>
      </c>
      <c r="K199" s="851">
        <f t="shared" si="2"/>
        <v>4767.5606641123886</v>
      </c>
      <c r="L199" s="851">
        <f t="shared" si="2"/>
        <v>5276.6666666666661</v>
      </c>
      <c r="M199" s="851">
        <f t="shared" si="2"/>
        <v>2878.0743066457353</v>
      </c>
      <c r="N199" s="851">
        <f t="shared" si="2"/>
        <v>4294.1791565005233</v>
      </c>
      <c r="O199" s="851">
        <f t="shared" si="2"/>
        <v>2342.8367783321451</v>
      </c>
      <c r="P199" s="851">
        <f t="shared" si="2"/>
        <v>3532.1576763485473</v>
      </c>
      <c r="Q199" s="851">
        <f t="shared" si="2"/>
        <v>4000</v>
      </c>
      <c r="R199" s="851">
        <f t="shared" si="2"/>
        <v>2625.8295048494128</v>
      </c>
    </row>
    <row r="200" spans="1:18" ht="11.25" customHeight="1">
      <c r="A200" s="10" t="s">
        <v>93</v>
      </c>
      <c r="B200" s="850">
        <f t="shared" si="1"/>
        <v>3436.0827982578239</v>
      </c>
      <c r="C200" s="851">
        <f t="shared" si="2"/>
        <v>2707.2913528171134</v>
      </c>
      <c r="D200" s="851">
        <f t="shared" si="2"/>
        <v>6493.5064935064938</v>
      </c>
      <c r="E200" s="851">
        <f t="shared" si="2"/>
        <v>6040</v>
      </c>
      <c r="F200" s="851">
        <f t="shared" si="2"/>
        <v>5096.3391136801538</v>
      </c>
      <c r="G200" s="851">
        <f t="shared" si="2"/>
        <v>3333.333333333333</v>
      </c>
      <c r="H200" s="851">
        <f t="shared" si="2"/>
        <v>6338.4615384615381</v>
      </c>
      <c r="I200" s="851">
        <f t="shared" si="2"/>
        <v>6666.6666666666661</v>
      </c>
      <c r="J200" s="851">
        <f t="shared" si="2"/>
        <v>3886.3109048723904</v>
      </c>
      <c r="K200" s="851">
        <f t="shared" si="2"/>
        <v>4600</v>
      </c>
      <c r="L200" s="851">
        <f t="shared" si="2"/>
        <v>4571.4285714285716</v>
      </c>
      <c r="M200" s="851">
        <f t="shared" si="2"/>
        <v>4934.782608695652</v>
      </c>
      <c r="N200" s="851">
        <f t="shared" si="2"/>
        <v>9784.7358121330726</v>
      </c>
      <c r="O200" s="851">
        <f t="shared" si="2"/>
        <v>4200</v>
      </c>
      <c r="P200" s="851">
        <f t="shared" si="2"/>
        <v>7619.0476190476184</v>
      </c>
      <c r="Q200" s="851">
        <f t="shared" si="2"/>
        <v>9888.8888888888887</v>
      </c>
      <c r="R200" s="851">
        <f t="shared" si="2"/>
        <v>2708.9072543618004</v>
      </c>
    </row>
    <row r="201" spans="1:18" ht="11.25" customHeight="1">
      <c r="A201" s="10" t="s">
        <v>92</v>
      </c>
      <c r="B201" s="850">
        <f t="shared" si="1"/>
        <v>2889.3895451127678</v>
      </c>
      <c r="C201" s="851">
        <f t="shared" si="2"/>
        <v>2176.5306122448978</v>
      </c>
      <c r="D201" s="851">
        <f t="shared" si="2"/>
        <v>4054.0540540540542</v>
      </c>
      <c r="E201" s="851">
        <f t="shared" si="2"/>
        <v>5135.593220338983</v>
      </c>
      <c r="F201" s="851">
        <f t="shared" si="2"/>
        <v>4809.3180537291009</v>
      </c>
      <c r="G201" s="851">
        <f t="shared" si="2"/>
        <v>3500</v>
      </c>
      <c r="H201" s="851">
        <f t="shared" si="2"/>
        <v>3347.826086956522</v>
      </c>
      <c r="I201" s="851">
        <f t="shared" si="2"/>
        <v>3392.8571428571431</v>
      </c>
      <c r="J201" s="851">
        <f t="shared" si="2"/>
        <v>3549.3372606774669</v>
      </c>
      <c r="K201" s="851">
        <f t="shared" si="2"/>
        <v>4683.0976430976425</v>
      </c>
      <c r="L201" s="851">
        <f t="shared" si="2"/>
        <v>4000</v>
      </c>
      <c r="M201" s="851">
        <f t="shared" si="2"/>
        <v>3333.333333333333</v>
      </c>
      <c r="N201" s="851">
        <f t="shared" si="2"/>
        <v>5767.0126874279122</v>
      </c>
      <c r="O201" s="851">
        <f t="shared" si="2"/>
        <v>3606.3618290258446</v>
      </c>
      <c r="P201" s="851">
        <f t="shared" si="2"/>
        <v>5000</v>
      </c>
      <c r="Q201" s="851">
        <f t="shared" si="2"/>
        <v>3384.433962264151</v>
      </c>
      <c r="R201" s="851">
        <f t="shared" si="2"/>
        <v>2927.6859504132231</v>
      </c>
    </row>
    <row r="202" spans="1:18" ht="11.25" customHeight="1">
      <c r="A202" s="10" t="s">
        <v>91</v>
      </c>
      <c r="B202" s="850">
        <f t="shared" si="1"/>
        <v>2472.3444129206905</v>
      </c>
      <c r="C202" s="851">
        <f t="shared" si="2"/>
        <v>2150.5102690046569</v>
      </c>
      <c r="D202" s="851">
        <f t="shared" si="2"/>
        <v>2777.7777777777778</v>
      </c>
      <c r="E202" s="851">
        <f t="shared" si="2"/>
        <v>5555.5555555555557</v>
      </c>
      <c r="F202" s="851">
        <f t="shared" si="2"/>
        <v>2654.2151070452956</v>
      </c>
      <c r="G202" s="851"/>
      <c r="H202" s="851">
        <f t="shared" si="2"/>
        <v>2880.2102891475779</v>
      </c>
      <c r="I202" s="851">
        <f t="shared" si="2"/>
        <v>3333.333333333333</v>
      </c>
      <c r="J202" s="851">
        <f t="shared" si="2"/>
        <v>3859.6491228070181</v>
      </c>
      <c r="K202" s="851">
        <f t="shared" si="2"/>
        <v>4025.6892230576441</v>
      </c>
      <c r="L202" s="851">
        <f>(L86/L144)*10000</f>
        <v>16666.666666666668</v>
      </c>
      <c r="M202" s="851">
        <f t="shared" si="2"/>
        <v>3918.2282793867116</v>
      </c>
      <c r="N202" s="851">
        <f t="shared" si="2"/>
        <v>5557.5868372943323</v>
      </c>
      <c r="O202" s="851">
        <f t="shared" si="2"/>
        <v>2099.1735537190079</v>
      </c>
      <c r="P202" s="851">
        <f t="shared" si="2"/>
        <v>3634.2592592592587</v>
      </c>
      <c r="Q202" s="851">
        <f t="shared" si="2"/>
        <v>2739.7260273972602</v>
      </c>
      <c r="R202" s="851"/>
    </row>
    <row r="203" spans="1:18" ht="11.25" customHeight="1">
      <c r="A203" s="10" t="s">
        <v>90</v>
      </c>
      <c r="B203" s="850">
        <f t="shared" si="1"/>
        <v>2210.1159311892297</v>
      </c>
      <c r="C203" s="851">
        <f t="shared" si="2"/>
        <v>1954.6148937404521</v>
      </c>
      <c r="D203" s="851">
        <f t="shared" si="2"/>
        <v>2702.7027027027029</v>
      </c>
      <c r="E203" s="851">
        <f t="shared" si="2"/>
        <v>3470.4370179948587</v>
      </c>
      <c r="F203" s="851">
        <f t="shared" si="2"/>
        <v>2623.3349128626337</v>
      </c>
      <c r="G203" s="851">
        <f t="shared" si="2"/>
        <v>3571.4285714285716</v>
      </c>
      <c r="H203" s="851">
        <f t="shared" si="2"/>
        <v>2273.3245729303549</v>
      </c>
      <c r="I203" s="851">
        <f t="shared" si="2"/>
        <v>3333.333333333333</v>
      </c>
      <c r="J203" s="851">
        <f t="shared" si="2"/>
        <v>3404.255319148936</v>
      </c>
      <c r="K203" s="851">
        <f t="shared" si="2"/>
        <v>2740.1170258313114</v>
      </c>
      <c r="L203" s="851">
        <f t="shared" si="2"/>
        <v>2857.1428571428569</v>
      </c>
      <c r="M203" s="851">
        <f t="shared" si="2"/>
        <v>3703.7037037037035</v>
      </c>
      <c r="N203" s="851">
        <f t="shared" si="2"/>
        <v>7142.8571428571431</v>
      </c>
      <c r="O203" s="851">
        <f t="shared" si="2"/>
        <v>1762.1760500446826</v>
      </c>
      <c r="P203" s="851">
        <f t="shared" si="2"/>
        <v>2937.3246024321793</v>
      </c>
      <c r="Q203" s="851">
        <f t="shared" si="2"/>
        <v>2631.5789473684208</v>
      </c>
      <c r="R203" s="851"/>
    </row>
    <row r="204" spans="1:18" ht="11.25" customHeight="1">
      <c r="A204" s="10" t="s">
        <v>89</v>
      </c>
      <c r="B204" s="850">
        <f t="shared" si="1"/>
        <v>2295.5440319397921</v>
      </c>
      <c r="C204" s="851">
        <f t="shared" si="2"/>
        <v>2241.906474820144</v>
      </c>
      <c r="D204" s="851">
        <f t="shared" si="2"/>
        <v>2500</v>
      </c>
      <c r="E204" s="851">
        <f t="shared" si="2"/>
        <v>3333.333333333333</v>
      </c>
      <c r="F204" s="851">
        <f t="shared" si="2"/>
        <v>2362.1947082767979</v>
      </c>
      <c r="G204" s="851">
        <f t="shared" si="2"/>
        <v>5262.5</v>
      </c>
      <c r="H204" s="851">
        <f t="shared" si="2"/>
        <v>2060.7082630691402</v>
      </c>
      <c r="I204" s="851">
        <f t="shared" si="2"/>
        <v>3703.7037037037035</v>
      </c>
      <c r="J204" s="851">
        <f t="shared" si="2"/>
        <v>3421.0526315789475</v>
      </c>
      <c r="K204" s="851">
        <f t="shared" si="2"/>
        <v>3178.9473684210529</v>
      </c>
      <c r="L204" s="851"/>
      <c r="M204" s="851">
        <f t="shared" si="2"/>
        <v>3247.9414455626716</v>
      </c>
      <c r="N204" s="851">
        <f t="shared" si="2"/>
        <v>5555.5555555555557</v>
      </c>
      <c r="O204" s="851">
        <f t="shared" si="2"/>
        <v>1794.0768162887553</v>
      </c>
      <c r="P204" s="851">
        <f t="shared" si="2"/>
        <v>2754.4529262086517</v>
      </c>
      <c r="Q204" s="851">
        <f t="shared" si="2"/>
        <v>2637.9440665154948</v>
      </c>
      <c r="R204" s="851"/>
    </row>
    <row r="205" spans="1:18" ht="11.25" customHeight="1">
      <c r="A205" s="10" t="s">
        <v>88</v>
      </c>
      <c r="B205" s="850">
        <f t="shared" si="1"/>
        <v>2359.9428416946662</v>
      </c>
      <c r="C205" s="851">
        <f t="shared" si="2"/>
        <v>2223.1984624216857</v>
      </c>
      <c r="D205" s="851">
        <f t="shared" si="2"/>
        <v>2500</v>
      </c>
      <c r="E205" s="851">
        <f t="shared" si="2"/>
        <v>4761.9047619047615</v>
      </c>
      <c r="F205" s="851">
        <f t="shared" si="2"/>
        <v>2287.6712328767121</v>
      </c>
      <c r="G205" s="851">
        <f t="shared" si="2"/>
        <v>4301.0752688172042</v>
      </c>
      <c r="H205" s="851">
        <f t="shared" si="2"/>
        <v>2869.7933748770088</v>
      </c>
      <c r="I205" s="851">
        <f t="shared" si="2"/>
        <v>3600</v>
      </c>
      <c r="J205" s="851">
        <f t="shared" si="2"/>
        <v>3145.1612903225805</v>
      </c>
      <c r="K205" s="851">
        <f t="shared" si="2"/>
        <v>3563.9229422066546</v>
      </c>
      <c r="L205" s="851">
        <f t="shared" si="2"/>
        <v>5757.3221757322181</v>
      </c>
      <c r="M205" s="851">
        <f t="shared" si="2"/>
        <v>2967.2578444747614</v>
      </c>
      <c r="N205" s="851">
        <f t="shared" si="2"/>
        <v>7142.8571428571431</v>
      </c>
      <c r="O205" s="851">
        <f t="shared" si="2"/>
        <v>1840.9275834011391</v>
      </c>
      <c r="P205" s="851">
        <f t="shared" si="2"/>
        <v>3058.4551148225469</v>
      </c>
      <c r="Q205" s="851">
        <f t="shared" si="2"/>
        <v>2487.2122762148338</v>
      </c>
      <c r="R205" s="851"/>
    </row>
    <row r="206" spans="1:18" ht="11.25" customHeight="1">
      <c r="A206" s="10" t="s">
        <v>87</v>
      </c>
      <c r="B206" s="850">
        <f t="shared" si="1"/>
        <v>2211.1299577874793</v>
      </c>
      <c r="C206" s="851">
        <f t="shared" si="2"/>
        <v>1985.2761485826004</v>
      </c>
      <c r="D206" s="851">
        <f t="shared" si="2"/>
        <v>2500</v>
      </c>
      <c r="E206" s="851">
        <f t="shared" si="2"/>
        <v>5492.9577464788736</v>
      </c>
      <c r="F206" s="851">
        <f t="shared" si="2"/>
        <v>2494.3155159346015</v>
      </c>
      <c r="G206" s="851">
        <f t="shared" si="2"/>
        <v>4017.8571428571431</v>
      </c>
      <c r="H206" s="851">
        <f t="shared" si="2"/>
        <v>1852.1450055406046</v>
      </c>
      <c r="I206" s="851">
        <f t="shared" si="2"/>
        <v>3333.3333333333335</v>
      </c>
      <c r="J206" s="851">
        <f t="shared" si="2"/>
        <v>2830.1886792452829</v>
      </c>
      <c r="K206" s="851">
        <f t="shared" si="2"/>
        <v>3370.6414119672836</v>
      </c>
      <c r="L206" s="851">
        <f t="shared" si="2"/>
        <v>5758.3741061347382</v>
      </c>
      <c r="M206" s="851">
        <f t="shared" si="2"/>
        <v>2882.2055137844609</v>
      </c>
      <c r="N206" s="851">
        <f t="shared" si="2"/>
        <v>9090.9090909090901</v>
      </c>
      <c r="O206" s="851">
        <f t="shared" si="2"/>
        <v>1727.1081094308227</v>
      </c>
      <c r="P206" s="851">
        <f t="shared" si="2"/>
        <v>3333.333333333333</v>
      </c>
      <c r="Q206" s="851">
        <f t="shared" si="2"/>
        <v>2463.3991088478679</v>
      </c>
      <c r="R206" s="851"/>
    </row>
    <row r="207" spans="1:18" ht="11.25" customHeight="1">
      <c r="A207" s="10" t="s">
        <v>86</v>
      </c>
      <c r="B207" s="850">
        <f t="shared" si="1"/>
        <v>2475.3865652242939</v>
      </c>
      <c r="C207" s="851">
        <f t="shared" si="2"/>
        <v>2209.6485605939215</v>
      </c>
      <c r="D207" s="851">
        <f t="shared" si="2"/>
        <v>2500</v>
      </c>
      <c r="E207" s="851">
        <f t="shared" si="2"/>
        <v>3984.0637450199201</v>
      </c>
      <c r="F207" s="851">
        <f t="shared" si="2"/>
        <v>2916.0708121702255</v>
      </c>
      <c r="G207" s="851">
        <f t="shared" si="2"/>
        <v>5243.9024390243903</v>
      </c>
      <c r="H207" s="851">
        <f t="shared" si="2"/>
        <v>2681.2845303867407</v>
      </c>
      <c r="I207" s="851">
        <f t="shared" si="2"/>
        <v>3571.4285714285716</v>
      </c>
      <c r="J207" s="851">
        <f t="shared" si="2"/>
        <v>3011.2923462986196</v>
      </c>
      <c r="K207" s="851">
        <f t="shared" si="2"/>
        <v>4332.0754716981128</v>
      </c>
      <c r="L207" s="851">
        <f t="shared" si="2"/>
        <v>5290.3600464576075</v>
      </c>
      <c r="M207" s="851">
        <f t="shared" si="2"/>
        <v>3132.530120481928</v>
      </c>
      <c r="N207" s="851">
        <f t="shared" si="2"/>
        <v>8315.5650319829419</v>
      </c>
      <c r="O207" s="851">
        <f t="shared" si="2"/>
        <v>1846.8448824735076</v>
      </c>
      <c r="P207" s="851">
        <f t="shared" si="2"/>
        <v>3591.7289531396855</v>
      </c>
      <c r="Q207" s="851">
        <f t="shared" si="2"/>
        <v>3923.631990378834</v>
      </c>
      <c r="R207" s="851"/>
    </row>
    <row r="208" spans="1:18" ht="11.25" customHeight="1">
      <c r="A208" s="10" t="s">
        <v>85</v>
      </c>
      <c r="B208" s="850">
        <f t="shared" si="1"/>
        <v>2195.0042867846028</v>
      </c>
      <c r="C208" s="851">
        <f t="shared" si="2"/>
        <v>1719.0177597756663</v>
      </c>
      <c r="D208" s="851">
        <f t="shared" si="2"/>
        <v>2500</v>
      </c>
      <c r="E208" s="851">
        <f t="shared" si="2"/>
        <v>4347.9594967781522</v>
      </c>
      <c r="F208" s="851">
        <f t="shared" si="2"/>
        <v>2894.9982739442294</v>
      </c>
      <c r="G208" s="851">
        <f t="shared" si="2"/>
        <v>3931.0344827586209</v>
      </c>
      <c r="H208" s="851">
        <f t="shared" si="2"/>
        <v>2266.3080026899797</v>
      </c>
      <c r="I208" s="851">
        <f t="shared" si="2"/>
        <v>2700.4909983633383</v>
      </c>
      <c r="J208" s="851">
        <f t="shared" si="2"/>
        <v>2947.3684210526312</v>
      </c>
      <c r="K208" s="851">
        <f t="shared" si="2"/>
        <v>4263.9109697933227</v>
      </c>
      <c r="L208" s="851">
        <f t="shared" si="2"/>
        <v>3333.333333333333</v>
      </c>
      <c r="M208" s="851">
        <f t="shared" si="2"/>
        <v>2856.6295364714333</v>
      </c>
      <c r="N208" s="851">
        <f t="shared" si="2"/>
        <v>11111.111111111111</v>
      </c>
      <c r="O208" s="851">
        <f t="shared" si="2"/>
        <v>2171.0073921265257</v>
      </c>
      <c r="P208" s="851">
        <f t="shared" si="2"/>
        <v>3201.9159911569645</v>
      </c>
      <c r="Q208" s="851">
        <f t="shared" si="2"/>
        <v>2123.9892183288407</v>
      </c>
      <c r="R208" s="851"/>
    </row>
    <row r="209" spans="1:18" ht="11.25" customHeight="1">
      <c r="A209" s="10" t="s">
        <v>84</v>
      </c>
      <c r="B209" s="850">
        <f t="shared" si="1"/>
        <v>1645.2904098544182</v>
      </c>
      <c r="C209" s="851">
        <f t="shared" si="2"/>
        <v>1377.697562920067</v>
      </c>
      <c r="D209" s="851">
        <f t="shared" si="2"/>
        <v>2222.2222222222222</v>
      </c>
      <c r="E209" s="851">
        <f t="shared" si="2"/>
        <v>2769.9530516431923</v>
      </c>
      <c r="F209" s="851">
        <f t="shared" si="2"/>
        <v>1980.5069989371564</v>
      </c>
      <c r="G209" s="851">
        <f t="shared" si="2"/>
        <v>4074.0740740740744</v>
      </c>
      <c r="H209" s="851">
        <f t="shared" si="2"/>
        <v>1527.2108843537417</v>
      </c>
      <c r="I209" s="851">
        <f t="shared" si="2"/>
        <v>4000</v>
      </c>
      <c r="J209" s="851">
        <f t="shared" si="2"/>
        <v>3125</v>
      </c>
      <c r="K209" s="851">
        <f t="shared" si="2"/>
        <v>2718.0851063829787</v>
      </c>
      <c r="L209" s="851">
        <f t="shared" si="2"/>
        <v>9140.5184174624828</v>
      </c>
      <c r="M209" s="851">
        <f t="shared" si="2"/>
        <v>3194.9848681366193</v>
      </c>
      <c r="N209" s="851">
        <f t="shared" si="2"/>
        <v>4759.5682041216878</v>
      </c>
      <c r="O209" s="851">
        <f t="shared" si="2"/>
        <v>1408.6035231044166</v>
      </c>
      <c r="P209" s="851">
        <f t="shared" si="2"/>
        <v>2470.0956937799042</v>
      </c>
      <c r="Q209" s="851">
        <f t="shared" si="2"/>
        <v>1877.8337531486145</v>
      </c>
      <c r="R209" s="851"/>
    </row>
    <row r="210" spans="1:18" ht="12" customHeight="1">
      <c r="A210" s="10" t="s">
        <v>83</v>
      </c>
      <c r="B210" s="850">
        <f t="shared" si="1"/>
        <v>1862.0865856006633</v>
      </c>
      <c r="C210" s="851">
        <f t="shared" si="2"/>
        <v>1650.6216353657039</v>
      </c>
      <c r="D210" s="851">
        <f t="shared" si="2"/>
        <v>2439.0243902439029</v>
      </c>
      <c r="E210" s="851">
        <f t="shared" si="2"/>
        <v>3999.0162321692073</v>
      </c>
      <c r="F210" s="851">
        <f t="shared" si="2"/>
        <v>2072.1122937352666</v>
      </c>
      <c r="G210" s="851">
        <f t="shared" si="2"/>
        <v>4256.7567567567567</v>
      </c>
      <c r="H210" s="851">
        <f t="shared" si="2"/>
        <v>1650.6567339737308</v>
      </c>
      <c r="I210" s="851">
        <f t="shared" si="2"/>
        <v>3996.8652037617558</v>
      </c>
      <c r="J210" s="851">
        <f t="shared" si="2"/>
        <v>2804.232804232804</v>
      </c>
      <c r="K210" s="851">
        <f t="shared" si="2"/>
        <v>3090.9813269765596</v>
      </c>
      <c r="L210" s="851">
        <f t="shared" si="2"/>
        <v>4014.0845070422538</v>
      </c>
      <c r="M210" s="851">
        <f t="shared" si="2"/>
        <v>2777.9886148007595</v>
      </c>
      <c r="N210" s="851">
        <f t="shared" si="2"/>
        <v>3690.944881889764</v>
      </c>
      <c r="O210" s="851">
        <f t="shared" si="2"/>
        <v>1523.7461857444646</v>
      </c>
      <c r="P210" s="851">
        <f t="shared" si="2"/>
        <v>2864.8201736254646</v>
      </c>
      <c r="Q210" s="851">
        <f t="shared" si="2"/>
        <v>2066.3861617578309</v>
      </c>
      <c r="R210" s="851"/>
    </row>
    <row r="211" spans="1:18" ht="12" customHeight="1">
      <c r="A211" s="10" t="s">
        <v>82</v>
      </c>
      <c r="B211" s="850">
        <f t="shared" si="1"/>
        <v>1840.6408571777611</v>
      </c>
      <c r="C211" s="851">
        <f t="shared" si="2"/>
        <v>1639.1767436920604</v>
      </c>
      <c r="D211" s="851">
        <f t="shared" si="2"/>
        <v>2222.2222222222222</v>
      </c>
      <c r="E211" s="851">
        <f t="shared" si="2"/>
        <v>2832.153269471054</v>
      </c>
      <c r="F211" s="851">
        <f t="shared" si="2"/>
        <v>1682.6555877292374</v>
      </c>
      <c r="G211" s="851">
        <f t="shared" si="2"/>
        <v>4545.454545454546</v>
      </c>
      <c r="H211" s="851">
        <f t="shared" si="2"/>
        <v>2940.2440957362496</v>
      </c>
      <c r="I211" s="851">
        <f t="shared" si="2"/>
        <v>5000</v>
      </c>
      <c r="J211" s="851">
        <f t="shared" si="2"/>
        <v>2857.1428571428569</v>
      </c>
      <c r="K211" s="851">
        <f t="shared" si="2"/>
        <v>2208.1691893012649</v>
      </c>
      <c r="L211" s="851">
        <f t="shared" si="2"/>
        <v>3570.5521472392643</v>
      </c>
      <c r="M211" s="851">
        <f t="shared" si="2"/>
        <v>2835.5773153814771</v>
      </c>
      <c r="N211" s="851">
        <f t="shared" si="2"/>
        <v>2702.7027027027029</v>
      </c>
      <c r="O211" s="851">
        <f t="shared" si="2"/>
        <v>1724.9173229283147</v>
      </c>
      <c r="P211" s="851">
        <f t="shared" si="2"/>
        <v>2590.6735751295332</v>
      </c>
      <c r="Q211" s="851">
        <f t="shared" si="2"/>
        <v>2127.6595744680853</v>
      </c>
      <c r="R211" s="851"/>
    </row>
    <row r="212" spans="1:18" ht="12" customHeight="1">
      <c r="A212" s="10" t="s">
        <v>81</v>
      </c>
      <c r="B212" s="850">
        <f t="shared" si="1"/>
        <v>1833.0823794710172</v>
      </c>
      <c r="C212" s="851">
        <f t="shared" si="2"/>
        <v>1713.5209677069083</v>
      </c>
      <c r="D212" s="851">
        <f t="shared" si="2"/>
        <v>2222.2222222222222</v>
      </c>
      <c r="E212" s="851">
        <f t="shared" si="2"/>
        <v>4968.6192468619247</v>
      </c>
      <c r="F212" s="851">
        <f t="shared" si="2"/>
        <v>1755.1789884102059</v>
      </c>
      <c r="G212" s="851">
        <f t="shared" si="2"/>
        <v>4245.9256704320087</v>
      </c>
      <c r="H212" s="851">
        <f t="shared" si="2"/>
        <v>1612.5997585412126</v>
      </c>
      <c r="I212" s="851">
        <f t="shared" si="2"/>
        <v>3125</v>
      </c>
      <c r="J212" s="851">
        <f t="shared" si="2"/>
        <v>2935.0104821802934</v>
      </c>
      <c r="K212" s="851">
        <f t="shared" si="2"/>
        <v>2338.858792616862</v>
      </c>
      <c r="L212" s="851">
        <f t="shared" si="2"/>
        <v>3570.3324808184143</v>
      </c>
      <c r="M212" s="851">
        <f t="shared" si="2"/>
        <v>2959.8308668076106</v>
      </c>
      <c r="N212" s="851">
        <f t="shared" si="2"/>
        <v>2857.1428571428569</v>
      </c>
      <c r="O212" s="851">
        <f t="shared" si="2"/>
        <v>1573.1233728523625</v>
      </c>
      <c r="P212" s="851">
        <f t="shared" si="2"/>
        <v>3738.3576860634025</v>
      </c>
      <c r="Q212" s="851">
        <f t="shared" si="2"/>
        <v>1886.1209964412812</v>
      </c>
      <c r="R212" s="851"/>
    </row>
    <row r="213" spans="1:18" ht="12" customHeight="1">
      <c r="A213" s="10" t="s">
        <v>80</v>
      </c>
      <c r="B213" s="850">
        <f t="shared" si="1"/>
        <v>1644.9910549697936</v>
      </c>
      <c r="C213" s="851">
        <f t="shared" ref="C213:Q227" si="3">(C97/C155)*10000</f>
        <v>1549.3579196497831</v>
      </c>
      <c r="D213" s="851">
        <f t="shared" si="3"/>
        <v>2222.2222222222222</v>
      </c>
      <c r="E213" s="851">
        <f t="shared" si="3"/>
        <v>3114.8429035752979</v>
      </c>
      <c r="F213" s="851">
        <f t="shared" si="3"/>
        <v>1464.1791915588033</v>
      </c>
      <c r="G213" s="851">
        <f t="shared" si="3"/>
        <v>4673.4006734006725</v>
      </c>
      <c r="H213" s="851">
        <f t="shared" si="3"/>
        <v>1702.2210035645735</v>
      </c>
      <c r="I213" s="851">
        <f t="shared" si="3"/>
        <v>2856.5258469429073</v>
      </c>
      <c r="J213" s="851">
        <f t="shared" si="3"/>
        <v>2857.1428571428569</v>
      </c>
      <c r="K213" s="851">
        <f t="shared" si="3"/>
        <v>2294.0969195675152</v>
      </c>
      <c r="L213" s="851">
        <f t="shared" si="3"/>
        <v>5000</v>
      </c>
      <c r="M213" s="851">
        <f t="shared" si="3"/>
        <v>2638.8888888888891</v>
      </c>
      <c r="N213" s="851">
        <f t="shared" si="3"/>
        <v>1923.0769230769231</v>
      </c>
      <c r="O213" s="851">
        <f t="shared" si="3"/>
        <v>1462.5342593970347</v>
      </c>
      <c r="P213" s="851">
        <f t="shared" si="3"/>
        <v>2857.1428571428569</v>
      </c>
      <c r="Q213" s="851">
        <f t="shared" si="3"/>
        <v>2083.3333333333335</v>
      </c>
      <c r="R213" s="851"/>
    </row>
    <row r="214" spans="1:18" ht="12" customHeight="1">
      <c r="A214" s="10" t="s">
        <v>79</v>
      </c>
      <c r="B214" s="850">
        <f t="shared" si="1"/>
        <v>1533.6777845997315</v>
      </c>
      <c r="C214" s="851">
        <f t="shared" si="3"/>
        <v>1431.0255539022132</v>
      </c>
      <c r="D214" s="851">
        <f t="shared" si="3"/>
        <v>2222.2222222222222</v>
      </c>
      <c r="E214" s="851">
        <f t="shared" si="3"/>
        <v>3493.9759036144578</v>
      </c>
      <c r="F214" s="851">
        <f t="shared" si="3"/>
        <v>1314.1746778482304</v>
      </c>
      <c r="G214" s="851">
        <f t="shared" si="3"/>
        <v>4893.8733895634441</v>
      </c>
      <c r="H214" s="851">
        <f t="shared" si="3"/>
        <v>1518.9316734466047</v>
      </c>
      <c r="I214" s="851">
        <f t="shared" si="3"/>
        <v>3339.5844824416254</v>
      </c>
      <c r="J214" s="851">
        <f t="shared" si="3"/>
        <v>2857.1428571428569</v>
      </c>
      <c r="K214" s="851">
        <f t="shared" si="3"/>
        <v>2191.784419814046</v>
      </c>
      <c r="L214" s="851">
        <f t="shared" si="3"/>
        <v>3844.9367088607596</v>
      </c>
      <c r="M214" s="851">
        <f t="shared" si="3"/>
        <v>2919.3548387096776</v>
      </c>
      <c r="N214" s="851">
        <f t="shared" si="3"/>
        <v>2857.1428571428569</v>
      </c>
      <c r="O214" s="851">
        <f t="shared" si="3"/>
        <v>1465.057565186419</v>
      </c>
      <c r="P214" s="851">
        <f t="shared" si="3"/>
        <v>2781.5961833912834</v>
      </c>
      <c r="Q214" s="851">
        <f t="shared" si="3"/>
        <v>2857.1428571428569</v>
      </c>
      <c r="R214" s="851"/>
    </row>
    <row r="215" spans="1:18" ht="12" customHeight="1">
      <c r="A215" s="10" t="s">
        <v>78</v>
      </c>
      <c r="B215" s="850">
        <f t="shared" si="1"/>
        <v>1557.2137208522045</v>
      </c>
      <c r="C215" s="851">
        <f t="shared" si="3"/>
        <v>1321.1112689327633</v>
      </c>
      <c r="D215" s="851">
        <f t="shared" si="3"/>
        <v>2222.2222222222222</v>
      </c>
      <c r="E215" s="851">
        <f t="shared" si="3"/>
        <v>3484.320557491289</v>
      </c>
      <c r="F215" s="851">
        <f t="shared" si="3"/>
        <v>1545.1765959606212</v>
      </c>
      <c r="G215" s="851">
        <f t="shared" si="3"/>
        <v>5670.6114398422096</v>
      </c>
      <c r="H215" s="851">
        <f t="shared" si="3"/>
        <v>1341.8726271764519</v>
      </c>
      <c r="I215" s="851">
        <f t="shared" si="3"/>
        <v>2848.2647296206615</v>
      </c>
      <c r="J215" s="851">
        <f t="shared" si="3"/>
        <v>2816.9014084507044</v>
      </c>
      <c r="K215" s="851">
        <f t="shared" si="3"/>
        <v>2269.4219907329111</v>
      </c>
      <c r="L215" s="851">
        <f t="shared" si="3"/>
        <v>4918.5274592637297</v>
      </c>
      <c r="M215" s="851">
        <f t="shared" si="3"/>
        <v>2897.5265017667843</v>
      </c>
      <c r="N215" s="851">
        <f t="shared" si="3"/>
        <v>2500</v>
      </c>
      <c r="O215" s="851">
        <f t="shared" si="3"/>
        <v>1325.5903019313287</v>
      </c>
      <c r="P215" s="851">
        <f t="shared" si="3"/>
        <v>2396.8139029688632</v>
      </c>
      <c r="Q215" s="851">
        <f t="shared" si="3"/>
        <v>2272.7272727272725</v>
      </c>
      <c r="R215" s="851"/>
    </row>
    <row r="216" spans="1:18" ht="12" customHeight="1">
      <c r="A216" s="10" t="s">
        <v>77</v>
      </c>
      <c r="B216" s="850">
        <f t="shared" si="1"/>
        <v>1358.9289470091942</v>
      </c>
      <c r="C216" s="851">
        <f t="shared" si="3"/>
        <v>1214.1863255718954</v>
      </c>
      <c r="D216" s="851">
        <f t="shared" si="3"/>
        <v>2222.2222222222222</v>
      </c>
      <c r="E216" s="851">
        <f t="shared" si="3"/>
        <v>3773.4996384671003</v>
      </c>
      <c r="F216" s="851">
        <f t="shared" si="3"/>
        <v>1218.2021580900052</v>
      </c>
      <c r="G216" s="851">
        <f t="shared" si="3"/>
        <v>2857.1428571428569</v>
      </c>
      <c r="H216" s="851">
        <f t="shared" si="3"/>
        <v>1456.2007874015749</v>
      </c>
      <c r="I216" s="851">
        <f t="shared" si="3"/>
        <v>3402.9126213592235</v>
      </c>
      <c r="J216" s="851">
        <f t="shared" si="3"/>
        <v>2580.6451612903224</v>
      </c>
      <c r="K216" s="851">
        <f t="shared" si="3"/>
        <v>1832.7413522767272</v>
      </c>
      <c r="L216" s="851">
        <f t="shared" si="3"/>
        <v>8687.2118417859729</v>
      </c>
      <c r="M216" s="851">
        <f t="shared" si="3"/>
        <v>2583.3333333333335</v>
      </c>
      <c r="N216" s="851">
        <f t="shared" si="3"/>
        <v>2040.8163265306123</v>
      </c>
      <c r="O216" s="851">
        <f t="shared" si="3"/>
        <v>1214.0381685990435</v>
      </c>
      <c r="P216" s="851">
        <f t="shared" si="3"/>
        <v>2857.1428571428569</v>
      </c>
      <c r="Q216" s="851">
        <f t="shared" si="3"/>
        <v>1661.3857203210814</v>
      </c>
      <c r="R216" s="851"/>
    </row>
    <row r="217" spans="1:18" ht="12" customHeight="1">
      <c r="A217" s="10" t="s">
        <v>76</v>
      </c>
      <c r="B217" s="850">
        <f t="shared" si="1"/>
        <v>1694.0635925086351</v>
      </c>
      <c r="C217" s="851">
        <f t="shared" si="3"/>
        <v>1397.8440915796446</v>
      </c>
      <c r="D217" s="851">
        <f t="shared" si="3"/>
        <v>2222.2222222222222</v>
      </c>
      <c r="E217" s="851">
        <f t="shared" si="3"/>
        <v>3666.7676795504008</v>
      </c>
      <c r="F217" s="851">
        <f t="shared" si="3"/>
        <v>1631.0657226027727</v>
      </c>
      <c r="G217" s="851">
        <f t="shared" si="3"/>
        <v>3819.0712415598737</v>
      </c>
      <c r="H217" s="851">
        <f t="shared" si="3"/>
        <v>1897.6229775334054</v>
      </c>
      <c r="I217" s="851">
        <f t="shared" si="3"/>
        <v>3448.2758620689651</v>
      </c>
      <c r="J217" s="851">
        <f t="shared" si="3"/>
        <v>2215.9624413145539</v>
      </c>
      <c r="K217" s="851">
        <f t="shared" si="3"/>
        <v>2371.609232825539</v>
      </c>
      <c r="L217" s="851">
        <f t="shared" si="3"/>
        <v>4813.5080645161297</v>
      </c>
      <c r="M217" s="851">
        <f t="shared" si="3"/>
        <v>2168.4737281067555</v>
      </c>
      <c r="N217" s="851">
        <f t="shared" si="3"/>
        <v>3333.333333333333</v>
      </c>
      <c r="O217" s="851">
        <f t="shared" si="3"/>
        <v>1520.7938651295899</v>
      </c>
      <c r="P217" s="851">
        <f t="shared" si="3"/>
        <v>1640.4784240150095</v>
      </c>
      <c r="Q217" s="851">
        <f t="shared" si="3"/>
        <v>2011.8166180539972</v>
      </c>
      <c r="R217" s="851"/>
    </row>
    <row r="218" spans="1:18" ht="12" customHeight="1">
      <c r="A218" s="10" t="s">
        <v>75</v>
      </c>
      <c r="B218" s="850">
        <f t="shared" si="1"/>
        <v>1304.5389033923357</v>
      </c>
      <c r="C218" s="851">
        <f t="shared" si="3"/>
        <v>1162.2656986998072</v>
      </c>
      <c r="D218" s="851">
        <f t="shared" si="3"/>
        <v>2222.2222222222222</v>
      </c>
      <c r="E218" s="851">
        <f t="shared" si="3"/>
        <v>3428.9302909776015</v>
      </c>
      <c r="F218" s="851">
        <f t="shared" si="3"/>
        <v>1109.2449599904924</v>
      </c>
      <c r="G218" s="851">
        <f t="shared" si="3"/>
        <v>4545.454545454545</v>
      </c>
      <c r="H218" s="851">
        <f t="shared" si="3"/>
        <v>1229.1916561832597</v>
      </c>
      <c r="I218" s="851">
        <f t="shared" si="3"/>
        <v>3484.5406117853804</v>
      </c>
      <c r="J218" s="851">
        <f t="shared" si="3"/>
        <v>2424.2424242424245</v>
      </c>
      <c r="K218" s="851">
        <f t="shared" si="3"/>
        <v>2135.2294353986044</v>
      </c>
      <c r="L218" s="851">
        <f t="shared" si="3"/>
        <v>16859.390471999119</v>
      </c>
      <c r="M218" s="851">
        <f t="shared" si="3"/>
        <v>2132.3856063971571</v>
      </c>
      <c r="N218" s="851">
        <f t="shared" si="3"/>
        <v>2069.3222969477497</v>
      </c>
      <c r="O218" s="851">
        <f t="shared" si="3"/>
        <v>1174.6334132790917</v>
      </c>
      <c r="P218" s="851">
        <f t="shared" si="3"/>
        <v>2009.2206720219042</v>
      </c>
      <c r="Q218" s="851">
        <f t="shared" si="3"/>
        <v>1464.0070074852686</v>
      </c>
      <c r="R218" s="851"/>
    </row>
    <row r="219" spans="1:18" ht="12" customHeight="1">
      <c r="A219" s="10" t="s">
        <v>74</v>
      </c>
      <c r="B219" s="850">
        <f t="shared" si="1"/>
        <v>1549.8318117250153</v>
      </c>
      <c r="C219" s="851">
        <f t="shared" si="3"/>
        <v>1324.1423940903683</v>
      </c>
      <c r="D219" s="851">
        <f t="shared" si="3"/>
        <v>2000</v>
      </c>
      <c r="E219" s="851">
        <f t="shared" si="3"/>
        <v>3092.0507048927852</v>
      </c>
      <c r="F219" s="851">
        <f t="shared" si="3"/>
        <v>1459.4318411724832</v>
      </c>
      <c r="G219" s="851">
        <f t="shared" si="3"/>
        <v>3869.5349242292286</v>
      </c>
      <c r="H219" s="851">
        <f t="shared" si="3"/>
        <v>1804.931642788159</v>
      </c>
      <c r="I219" s="851">
        <f t="shared" si="3"/>
        <v>2642.5550532302759</v>
      </c>
      <c r="J219" s="851">
        <f t="shared" si="3"/>
        <v>2387.5114784205693</v>
      </c>
      <c r="K219" s="851">
        <f t="shared" si="3"/>
        <v>2329.6506801200585</v>
      </c>
      <c r="L219" s="851">
        <f t="shared" si="3"/>
        <v>18732.702580935831</v>
      </c>
      <c r="M219" s="851">
        <f t="shared" si="3"/>
        <v>2222.2222222222222</v>
      </c>
      <c r="N219" s="851">
        <f t="shared" si="3"/>
        <v>2900.3783102143752</v>
      </c>
      <c r="O219" s="851">
        <f t="shared" si="3"/>
        <v>1319.1895000551467</v>
      </c>
      <c r="P219" s="851">
        <f t="shared" si="3"/>
        <v>2359.7763048881525</v>
      </c>
      <c r="Q219" s="851">
        <f t="shared" si="3"/>
        <v>1995.606192203546</v>
      </c>
      <c r="R219" s="851"/>
    </row>
    <row r="220" spans="1:18" ht="11.25" customHeight="1">
      <c r="A220" s="10" t="s">
        <v>57</v>
      </c>
      <c r="B220" s="850">
        <f t="shared" si="1"/>
        <v>1798.7129405480373</v>
      </c>
      <c r="C220" s="851">
        <f t="shared" si="3"/>
        <v>1993.2107964894849</v>
      </c>
      <c r="D220" s="851">
        <f t="shared" si="3"/>
        <v>2000</v>
      </c>
      <c r="E220" s="851">
        <f t="shared" si="3"/>
        <v>5617.6255612404721</v>
      </c>
      <c r="F220" s="851">
        <f t="shared" si="3"/>
        <v>1511.2990583987287</v>
      </c>
      <c r="G220" s="851">
        <f t="shared" si="3"/>
        <v>7148.985063194179</v>
      </c>
      <c r="H220" s="851">
        <f t="shared" si="3"/>
        <v>3349.3037209510585</v>
      </c>
      <c r="I220" s="851">
        <f t="shared" si="3"/>
        <v>3635.8848314606739</v>
      </c>
      <c r="J220" s="851">
        <f t="shared" si="3"/>
        <v>2272.4765581908441</v>
      </c>
      <c r="K220" s="851">
        <f t="shared" si="3"/>
        <v>3355.4502369668248</v>
      </c>
      <c r="L220" s="851">
        <f t="shared" si="3"/>
        <v>56270.810210876807</v>
      </c>
      <c r="M220" s="851">
        <f t="shared" si="3"/>
        <v>2272.727272727273</v>
      </c>
      <c r="N220" s="851">
        <f t="shared" si="3"/>
        <v>2000</v>
      </c>
      <c r="O220" s="851">
        <f t="shared" si="3"/>
        <v>1470.3495123809046</v>
      </c>
      <c r="P220" s="851">
        <f t="shared" si="3"/>
        <v>4625.616328402707</v>
      </c>
      <c r="Q220" s="851">
        <f t="shared" si="3"/>
        <v>1566.8000000000002</v>
      </c>
      <c r="R220" s="851"/>
    </row>
    <row r="221" spans="1:18" ht="11.25" customHeight="1">
      <c r="A221" s="10" t="s">
        <v>58</v>
      </c>
      <c r="B221" s="850">
        <f t="shared" si="1"/>
        <v>1281.3937689713705</v>
      </c>
      <c r="C221" s="851">
        <f t="shared" si="3"/>
        <v>1142.191084839799</v>
      </c>
      <c r="D221" s="851">
        <f t="shared" si="3"/>
        <v>2000</v>
      </c>
      <c r="E221" s="851">
        <f t="shared" si="3"/>
        <v>2973.1624912347802</v>
      </c>
      <c r="F221" s="851">
        <f t="shared" si="3"/>
        <v>1248.1749989275575</v>
      </c>
      <c r="G221" s="851">
        <f t="shared" si="3"/>
        <v>4978.1163883935815</v>
      </c>
      <c r="H221" s="851">
        <f t="shared" si="3"/>
        <v>1211.3110709541138</v>
      </c>
      <c r="I221" s="851">
        <f t="shared" si="3"/>
        <v>2857.1428571428569</v>
      </c>
      <c r="J221" s="851">
        <f t="shared" si="3"/>
        <v>2070.35175879397</v>
      </c>
      <c r="K221" s="851">
        <f t="shared" si="3"/>
        <v>2213.0599509694675</v>
      </c>
      <c r="L221" s="851">
        <f t="shared" si="3"/>
        <v>4716.3545933294326</v>
      </c>
      <c r="M221" s="851">
        <f t="shared" si="3"/>
        <v>1826.5682656826566</v>
      </c>
      <c r="N221" s="851">
        <f t="shared" si="3"/>
        <v>1927.5718665573868</v>
      </c>
      <c r="O221" s="851">
        <f t="shared" si="3"/>
        <v>1029.0377093333534</v>
      </c>
      <c r="P221" s="851">
        <f t="shared" si="3"/>
        <v>2126.9389906864544</v>
      </c>
      <c r="Q221" s="851">
        <f t="shared" si="3"/>
        <v>1762.8097508562219</v>
      </c>
      <c r="R221" s="851"/>
    </row>
    <row r="222" spans="1:18" ht="11.25" customHeight="1">
      <c r="A222" s="10" t="s">
        <v>59</v>
      </c>
      <c r="B222" s="850">
        <f t="shared" si="1"/>
        <v>1574.733096833045</v>
      </c>
      <c r="C222" s="851">
        <f t="shared" si="3"/>
        <v>1416.8885391648514</v>
      </c>
      <c r="D222" s="851">
        <f t="shared" si="3"/>
        <v>1931.9005071238832</v>
      </c>
      <c r="E222" s="851">
        <f t="shared" si="3"/>
        <v>2365.8197944297081</v>
      </c>
      <c r="F222" s="851">
        <f t="shared" si="3"/>
        <v>1622.6999093718302</v>
      </c>
      <c r="G222" s="851">
        <f t="shared" si="3"/>
        <v>3831.0765064319567</v>
      </c>
      <c r="H222" s="851">
        <f t="shared" si="3"/>
        <v>1874.9200119448831</v>
      </c>
      <c r="I222" s="851">
        <f t="shared" si="3"/>
        <v>2415.4589371980678</v>
      </c>
      <c r="J222" s="851">
        <f t="shared" si="3"/>
        <v>1948.1641468682506</v>
      </c>
      <c r="K222" s="851">
        <f t="shared" si="3"/>
        <v>2283.420714025081</v>
      </c>
      <c r="L222" s="851">
        <f t="shared" si="3"/>
        <v>4358.3792289535804</v>
      </c>
      <c r="M222" s="851">
        <f t="shared" si="3"/>
        <v>1804.9223347293644</v>
      </c>
      <c r="N222" s="851">
        <f t="shared" si="3"/>
        <v>1879.2130744734161</v>
      </c>
      <c r="O222" s="851">
        <f t="shared" si="3"/>
        <v>1334.9658993333005</v>
      </c>
      <c r="P222" s="851">
        <f t="shared" si="3"/>
        <v>1733.7766003101342</v>
      </c>
      <c r="Q222" s="851">
        <f t="shared" si="3"/>
        <v>1405.1952888599226</v>
      </c>
      <c r="R222" s="851"/>
    </row>
    <row r="223" spans="1:18" ht="11.25" customHeight="1">
      <c r="A223" s="10" t="s">
        <v>60</v>
      </c>
      <c r="B223" s="850">
        <f t="shared" si="1"/>
        <v>1743.8143607403381</v>
      </c>
      <c r="C223" s="851">
        <f t="shared" si="3"/>
        <v>1578.0778970215842</v>
      </c>
      <c r="D223" s="851">
        <f t="shared" si="3"/>
        <v>1666.6666666666667</v>
      </c>
      <c r="E223" s="851">
        <f t="shared" si="3"/>
        <v>3378.5420198595302</v>
      </c>
      <c r="F223" s="851">
        <f t="shared" si="3"/>
        <v>1806.4298139133264</v>
      </c>
      <c r="G223" s="851">
        <f t="shared" si="3"/>
        <v>3333.333333333333</v>
      </c>
      <c r="H223" s="851">
        <f t="shared" si="3"/>
        <v>1711.9012193662031</v>
      </c>
      <c r="I223" s="851">
        <f t="shared" si="3"/>
        <v>3333.333333333333</v>
      </c>
      <c r="J223" s="851">
        <f t="shared" si="3"/>
        <v>1912.2137404580153</v>
      </c>
      <c r="K223" s="851">
        <f t="shared" si="3"/>
        <v>2344.2921582234558</v>
      </c>
      <c r="L223" s="851">
        <f t="shared" si="3"/>
        <v>14296.805016422813</v>
      </c>
      <c r="M223" s="851">
        <f t="shared" si="3"/>
        <v>1979.234057667669</v>
      </c>
      <c r="N223" s="851">
        <f t="shared" si="3"/>
        <v>2430.6513725570953</v>
      </c>
      <c r="O223" s="851">
        <f t="shared" si="3"/>
        <v>1443.8901896908615</v>
      </c>
      <c r="P223" s="851">
        <f t="shared" si="3"/>
        <v>2180.7631710410019</v>
      </c>
      <c r="Q223" s="851">
        <f t="shared" si="3"/>
        <v>2759.2238805970151</v>
      </c>
      <c r="R223" s="851"/>
    </row>
    <row r="224" spans="1:18" ht="11.25" customHeight="1">
      <c r="A224" s="10" t="s">
        <v>61</v>
      </c>
      <c r="B224" s="850">
        <f t="shared" si="1"/>
        <v>1517.7678313733388</v>
      </c>
      <c r="C224" s="851">
        <f t="shared" si="3"/>
        <v>1248.4260052933616</v>
      </c>
      <c r="D224" s="851">
        <f t="shared" si="3"/>
        <v>2317.1733771569429</v>
      </c>
      <c r="E224" s="851">
        <f t="shared" si="3"/>
        <v>4219.0715755774063</v>
      </c>
      <c r="F224" s="851">
        <f t="shared" si="3"/>
        <v>1467.6727353953354</v>
      </c>
      <c r="G224" s="851">
        <f t="shared" si="3"/>
        <v>2857.1428571428569</v>
      </c>
      <c r="H224" s="851">
        <f t="shared" si="3"/>
        <v>1424.4825803037775</v>
      </c>
      <c r="I224" s="851">
        <f t="shared" si="3"/>
        <v>2857.1428571428569</v>
      </c>
      <c r="J224" s="851">
        <f t="shared" si="3"/>
        <v>5732.2654462242563</v>
      </c>
      <c r="K224" s="851">
        <f t="shared" si="3"/>
        <v>2404.475406375343</v>
      </c>
      <c r="L224" s="851">
        <f t="shared" si="3"/>
        <v>4398.1066905462458</v>
      </c>
      <c r="M224" s="851">
        <f t="shared" si="3"/>
        <v>5968.5447632215682</v>
      </c>
      <c r="N224" s="851">
        <f t="shared" si="3"/>
        <v>2252.9215358931556</v>
      </c>
      <c r="O224" s="851">
        <f t="shared" si="3"/>
        <v>1144.8818350027543</v>
      </c>
      <c r="P224" s="851">
        <f t="shared" si="3"/>
        <v>2783.7756741014432</v>
      </c>
      <c r="Q224" s="851">
        <f t="shared" si="3"/>
        <v>2325.2924289815332</v>
      </c>
      <c r="R224" s="851"/>
    </row>
    <row r="225" spans="1:18" ht="11.25" customHeight="1">
      <c r="A225" s="10" t="s">
        <v>62</v>
      </c>
      <c r="B225" s="850">
        <f t="shared" si="1"/>
        <v>1461.7919063177517</v>
      </c>
      <c r="C225" s="851">
        <f t="shared" si="3"/>
        <v>1438.1059777054431</v>
      </c>
      <c r="D225" s="851">
        <f t="shared" si="3"/>
        <v>1433.9419978517724</v>
      </c>
      <c r="E225" s="851">
        <f t="shared" si="3"/>
        <v>1795.1495957996499</v>
      </c>
      <c r="F225" s="851">
        <f t="shared" si="3"/>
        <v>1416.462201801543</v>
      </c>
      <c r="G225" s="851">
        <f t="shared" si="3"/>
        <v>3333.333333333333</v>
      </c>
      <c r="H225" s="851">
        <f t="shared" si="3"/>
        <v>1829.6435592785706</v>
      </c>
      <c r="I225" s="851">
        <f t="shared" si="3"/>
        <v>3333.333333333333</v>
      </c>
      <c r="J225" s="851">
        <f t="shared" si="3"/>
        <v>1742.3167848699763</v>
      </c>
      <c r="K225" s="851">
        <f t="shared" si="3"/>
        <v>1766.7089705087769</v>
      </c>
      <c r="L225" s="851">
        <f t="shared" si="3"/>
        <v>3353.5967578520772</v>
      </c>
      <c r="M225" s="851">
        <f t="shared" si="3"/>
        <v>1756.3544049895008</v>
      </c>
      <c r="N225" s="851">
        <f t="shared" si="3"/>
        <v>1801.9228050332251</v>
      </c>
      <c r="O225" s="851">
        <f t="shared" si="3"/>
        <v>1292.0457548416323</v>
      </c>
      <c r="P225" s="851">
        <f t="shared" si="3"/>
        <v>1311.9887098061981</v>
      </c>
      <c r="Q225" s="851">
        <f t="shared" si="3"/>
        <v>1548.4578812629527</v>
      </c>
      <c r="R225" s="851"/>
    </row>
    <row r="226" spans="1:18" ht="11.25" customHeight="1">
      <c r="A226" s="10" t="s">
        <v>38</v>
      </c>
      <c r="B226" s="850">
        <f t="shared" si="1"/>
        <v>1368.1930887217425</v>
      </c>
      <c r="C226" s="851">
        <f t="shared" si="3"/>
        <v>1252.7107076973869</v>
      </c>
      <c r="D226" s="851">
        <f t="shared" si="3"/>
        <v>1572.7124183006536</v>
      </c>
      <c r="E226" s="851">
        <f t="shared" si="3"/>
        <v>1875.7148303469312</v>
      </c>
      <c r="F226" s="851">
        <f t="shared" si="3"/>
        <v>1333.0647718799016</v>
      </c>
      <c r="G226" s="851">
        <f t="shared" si="3"/>
        <v>2500</v>
      </c>
      <c r="H226" s="851">
        <f t="shared" si="3"/>
        <v>1421.8009478672986</v>
      </c>
      <c r="I226" s="851">
        <f t="shared" si="3"/>
        <v>2500</v>
      </c>
      <c r="J226" s="851">
        <f t="shared" si="3"/>
        <v>1693.8380768168004</v>
      </c>
      <c r="K226" s="851">
        <f t="shared" si="3"/>
        <v>1534.7165874579807</v>
      </c>
      <c r="L226" s="851">
        <f t="shared" si="3"/>
        <v>3334.8767218428056</v>
      </c>
      <c r="M226" s="851">
        <f t="shared" si="3"/>
        <v>1669.234566423838</v>
      </c>
      <c r="N226" s="851">
        <f t="shared" si="3"/>
        <v>1629.9796252546844</v>
      </c>
      <c r="O226" s="851">
        <f t="shared" si="3"/>
        <v>1186.489736194515</v>
      </c>
      <c r="P226" s="851">
        <f t="shared" si="3"/>
        <v>1569.6454902286555</v>
      </c>
      <c r="Q226" s="851">
        <f t="shared" si="3"/>
        <v>1703.9857477206835</v>
      </c>
      <c r="R226" s="851"/>
    </row>
    <row r="227" spans="1:18" ht="11.25" customHeight="1">
      <c r="A227" s="10" t="s">
        <v>39</v>
      </c>
      <c r="B227" s="850">
        <f t="shared" si="1"/>
        <v>1343.6063168527689</v>
      </c>
      <c r="C227" s="851">
        <f t="shared" si="3"/>
        <v>1209.0666249888275</v>
      </c>
      <c r="D227" s="851">
        <f t="shared" si="3"/>
        <v>1291.9563911065327</v>
      </c>
      <c r="E227" s="851">
        <f t="shared" si="3"/>
        <v>1799.0596136850556</v>
      </c>
      <c r="F227" s="851">
        <f t="shared" si="3"/>
        <v>1306.0098967527733</v>
      </c>
      <c r="G227" s="851">
        <f t="shared" si="3"/>
        <v>2000</v>
      </c>
      <c r="H227" s="851">
        <f t="shared" si="3"/>
        <v>1470.8075138342172</v>
      </c>
      <c r="I227" s="851">
        <f t="shared" si="3"/>
        <v>2000</v>
      </c>
      <c r="J227" s="851">
        <f t="shared" si="3"/>
        <v>2325.5813953488373</v>
      </c>
      <c r="K227" s="851">
        <f t="shared" si="3"/>
        <v>1389.1280771898143</v>
      </c>
      <c r="L227" s="851">
        <f t="shared" si="3"/>
        <v>3372.391677685071</v>
      </c>
      <c r="M227" s="851">
        <f t="shared" si="3"/>
        <v>1766.1600046867291</v>
      </c>
      <c r="N227" s="851">
        <f t="shared" si="3"/>
        <v>1507.4986058533752</v>
      </c>
      <c r="O227" s="851">
        <f t="shared" si="3"/>
        <v>1208.5317854386187</v>
      </c>
      <c r="P227" s="851">
        <f t="shared" si="3"/>
        <v>1393.345088629238</v>
      </c>
      <c r="Q227" s="851">
        <f t="shared" si="3"/>
        <v>1422.3251144090398</v>
      </c>
      <c r="R227" s="851"/>
    </row>
    <row r="228" spans="1:18" ht="12" customHeight="1">
      <c r="A228" s="10" t="s">
        <v>40</v>
      </c>
      <c r="B228" s="850">
        <f t="shared" si="1"/>
        <v>1320.8163146874399</v>
      </c>
      <c r="C228" s="851">
        <f t="shared" ref="C228:Q236" si="4">(C112/C170)*10000</f>
        <v>1190.8995624949973</v>
      </c>
      <c r="D228" s="851">
        <f t="shared" si="4"/>
        <v>1548.4515484515484</v>
      </c>
      <c r="E228" s="851">
        <f t="shared" si="4"/>
        <v>1535.4290548851832</v>
      </c>
      <c r="F228" s="851">
        <f t="shared" si="4"/>
        <v>1307.3119327556478</v>
      </c>
      <c r="G228" s="851">
        <f t="shared" si="4"/>
        <v>2057.6131687242796</v>
      </c>
      <c r="H228" s="851">
        <f t="shared" si="4"/>
        <v>1484.8415625101982</v>
      </c>
      <c r="I228" s="851">
        <f t="shared" si="4"/>
        <v>2222.2222222222222</v>
      </c>
      <c r="J228" s="851">
        <f t="shared" si="4"/>
        <v>3333.333333333333</v>
      </c>
      <c r="K228" s="851">
        <f t="shared" si="4"/>
        <v>1549.3060494975473</v>
      </c>
      <c r="L228" s="851">
        <f t="shared" si="4"/>
        <v>3295.0561455210609</v>
      </c>
      <c r="M228" s="851">
        <f t="shared" si="4"/>
        <v>1534.0227596110556</v>
      </c>
      <c r="N228" s="851">
        <f t="shared" si="4"/>
        <v>1407.9737062019938</v>
      </c>
      <c r="O228" s="851">
        <f t="shared" si="4"/>
        <v>1228.2465337407612</v>
      </c>
      <c r="P228" s="851">
        <f t="shared" si="4"/>
        <v>1399.1152800962557</v>
      </c>
      <c r="Q228" s="851">
        <f t="shared" si="4"/>
        <v>1710.0466376355719</v>
      </c>
      <c r="R228" s="851"/>
    </row>
    <row r="229" spans="1:18" ht="12" customHeight="1">
      <c r="A229" s="10" t="s">
        <v>41</v>
      </c>
      <c r="B229" s="850">
        <f t="shared" si="1"/>
        <v>1642.4846872542919</v>
      </c>
      <c r="C229" s="851">
        <f t="shared" si="4"/>
        <v>1510.7271584476055</v>
      </c>
      <c r="D229" s="851">
        <f t="shared" si="4"/>
        <v>1490.5437352245863</v>
      </c>
      <c r="E229" s="851">
        <f t="shared" si="4"/>
        <v>1980.6090297970211</v>
      </c>
      <c r="F229" s="851">
        <f t="shared" si="4"/>
        <v>1612.1610448353158</v>
      </c>
      <c r="G229" s="851">
        <f t="shared" si="4"/>
        <v>2500</v>
      </c>
      <c r="H229" s="851">
        <f t="shared" si="4"/>
        <v>2091.9412198107566</v>
      </c>
      <c r="I229" s="851">
        <f t="shared" si="4"/>
        <v>2325.5813953488378</v>
      </c>
      <c r="J229" s="851">
        <f t="shared" si="4"/>
        <v>2500</v>
      </c>
      <c r="K229" s="851">
        <f t="shared" si="4"/>
        <v>1687.6420324400967</v>
      </c>
      <c r="L229" s="851">
        <f t="shared" si="4"/>
        <v>3084.4902086972511</v>
      </c>
      <c r="M229" s="851">
        <f t="shared" si="4"/>
        <v>1671.1553847714135</v>
      </c>
      <c r="N229" s="851">
        <f t="shared" si="4"/>
        <v>2409.6176406345608</v>
      </c>
      <c r="O229" s="851">
        <f t="shared" si="4"/>
        <v>1459.8066791397691</v>
      </c>
      <c r="P229" s="851">
        <f t="shared" si="4"/>
        <v>1708.3291800538811</v>
      </c>
      <c r="Q229" s="851">
        <f t="shared" si="4"/>
        <v>1525.3532412995626</v>
      </c>
      <c r="R229" s="851"/>
    </row>
    <row r="230" spans="1:18" ht="12" customHeight="1">
      <c r="A230" s="10" t="s">
        <v>42</v>
      </c>
      <c r="B230" s="850">
        <f t="shared" si="1"/>
        <v>1272.0139729539753</v>
      </c>
      <c r="C230" s="851">
        <f t="shared" si="4"/>
        <v>1142.044595711797</v>
      </c>
      <c r="D230" s="851">
        <f t="shared" si="4"/>
        <v>1335.9500946239575</v>
      </c>
      <c r="E230" s="851">
        <f t="shared" si="4"/>
        <v>1904.7939654425136</v>
      </c>
      <c r="F230" s="851">
        <f t="shared" si="4"/>
        <v>1246.2116657847487</v>
      </c>
      <c r="G230" s="851">
        <f t="shared" si="4"/>
        <v>1587.3092292138078</v>
      </c>
      <c r="H230" s="851">
        <f t="shared" si="4"/>
        <v>1342.4649406122319</v>
      </c>
      <c r="I230" s="851">
        <f t="shared" si="4"/>
        <v>2222.2222222222222</v>
      </c>
      <c r="J230" s="851">
        <f t="shared" si="4"/>
        <v>2000</v>
      </c>
      <c r="K230" s="851">
        <f t="shared" si="4"/>
        <v>1256.8539082816942</v>
      </c>
      <c r="L230" s="851">
        <f t="shared" si="4"/>
        <v>2001.1988749020149</v>
      </c>
      <c r="M230" s="851">
        <f t="shared" si="4"/>
        <v>1457.1913806437205</v>
      </c>
      <c r="N230" s="851">
        <f t="shared" si="4"/>
        <v>1854.6112500665213</v>
      </c>
      <c r="O230" s="851">
        <f t="shared" si="4"/>
        <v>1101.6044409327853</v>
      </c>
      <c r="P230" s="851">
        <f t="shared" si="4"/>
        <v>1499.6667029053021</v>
      </c>
      <c r="Q230" s="851">
        <f t="shared" si="4"/>
        <v>1361.5086098590721</v>
      </c>
      <c r="R230" s="851"/>
    </row>
    <row r="231" spans="1:18" ht="12" customHeight="1">
      <c r="A231" s="10" t="s">
        <v>44</v>
      </c>
      <c r="B231" s="850">
        <f t="shared" si="1"/>
        <v>1323.8117371124447</v>
      </c>
      <c r="C231" s="851">
        <f t="shared" si="4"/>
        <v>1233.1734374532114</v>
      </c>
      <c r="D231" s="851">
        <f t="shared" si="4"/>
        <v>1636.9927512428008</v>
      </c>
      <c r="E231" s="851">
        <f t="shared" si="4"/>
        <v>1738.9640722045528</v>
      </c>
      <c r="F231" s="851">
        <f t="shared" si="4"/>
        <v>1285.2306774204237</v>
      </c>
      <c r="G231" s="851">
        <f t="shared" si="4"/>
        <v>1587.2786828472892</v>
      </c>
      <c r="H231" s="851">
        <f t="shared" si="4"/>
        <v>1467.0467193991574</v>
      </c>
      <c r="I231" s="851">
        <f t="shared" si="4"/>
        <v>2222.2222222222222</v>
      </c>
      <c r="J231" s="851">
        <f t="shared" si="4"/>
        <v>1666.6666666666665</v>
      </c>
      <c r="K231" s="851">
        <f t="shared" si="4"/>
        <v>1229.8495798969627</v>
      </c>
      <c r="L231" s="851">
        <f t="shared" si="4"/>
        <v>2011.2276298486738</v>
      </c>
      <c r="M231" s="851">
        <f t="shared" si="4"/>
        <v>1494.4458431784394</v>
      </c>
      <c r="N231" s="851">
        <f t="shared" si="4"/>
        <v>2475.7585118325587</v>
      </c>
      <c r="O231" s="851">
        <f t="shared" si="4"/>
        <v>1183.1190298657305</v>
      </c>
      <c r="P231" s="851">
        <f t="shared" si="4"/>
        <v>1345.7573599975233</v>
      </c>
      <c r="Q231" s="851">
        <f t="shared" si="4"/>
        <v>1954.5399521375159</v>
      </c>
      <c r="R231" s="851"/>
    </row>
    <row r="232" spans="1:18" ht="12" customHeight="1">
      <c r="A232" s="10" t="s">
        <v>45</v>
      </c>
      <c r="B232" s="850">
        <f t="shared" si="1"/>
        <v>1345.9706979527159</v>
      </c>
      <c r="C232" s="851">
        <f t="shared" si="4"/>
        <v>1342.497710858421</v>
      </c>
      <c r="D232" s="851">
        <f t="shared" si="4"/>
        <v>1377.3222293401666</v>
      </c>
      <c r="E232" s="851">
        <f t="shared" si="4"/>
        <v>2132.0089858433753</v>
      </c>
      <c r="F232" s="851">
        <f t="shared" si="4"/>
        <v>1206.5286381132837</v>
      </c>
      <c r="G232" s="851">
        <f t="shared" si="4"/>
        <v>1818.1818181818182</v>
      </c>
      <c r="H232" s="851">
        <f t="shared" si="4"/>
        <v>1994.6950587863669</v>
      </c>
      <c r="I232" s="851">
        <f t="shared" si="4"/>
        <v>1999.9999999999998</v>
      </c>
      <c r="J232" s="851">
        <f t="shared" si="4"/>
        <v>1538.5203107092832</v>
      </c>
      <c r="K232" s="851">
        <f t="shared" si="4"/>
        <v>1478.7661617503204</v>
      </c>
      <c r="L232" s="851">
        <f t="shared" si="4"/>
        <v>2375.5790473928018</v>
      </c>
      <c r="M232" s="851">
        <f t="shared" si="4"/>
        <v>1469.1736102474817</v>
      </c>
      <c r="N232" s="851">
        <f t="shared" si="4"/>
        <v>1614.1838812272943</v>
      </c>
      <c r="O232" s="851">
        <f t="shared" si="4"/>
        <v>1269.4104829243911</v>
      </c>
      <c r="P232" s="851">
        <f t="shared" si="4"/>
        <v>1340.0107066818687</v>
      </c>
      <c r="Q232" s="851">
        <f t="shared" si="4"/>
        <v>1941.9094719769741</v>
      </c>
      <c r="R232" s="851"/>
    </row>
    <row r="233" spans="1:18" ht="12" customHeight="1">
      <c r="A233" s="10" t="s">
        <v>46</v>
      </c>
      <c r="B233" s="850">
        <f t="shared" si="1"/>
        <v>1485.2405125929206</v>
      </c>
      <c r="C233" s="851">
        <f t="shared" si="4"/>
        <v>1412.0466290546597</v>
      </c>
      <c r="D233" s="851">
        <f t="shared" si="4"/>
        <v>1662.4831048464953</v>
      </c>
      <c r="E233" s="851">
        <f t="shared" si="4"/>
        <v>2173.4948227716432</v>
      </c>
      <c r="F233" s="851">
        <f t="shared" si="4"/>
        <v>1332.3840789193673</v>
      </c>
      <c r="G233" s="851">
        <f t="shared" si="4"/>
        <v>2222.2222222222222</v>
      </c>
      <c r="H233" s="851">
        <f t="shared" si="4"/>
        <v>2658.0975761409077</v>
      </c>
      <c r="I233" s="851">
        <f t="shared" si="4"/>
        <v>2772.3097942969916</v>
      </c>
      <c r="J233" s="851">
        <f t="shared" si="4"/>
        <v>2639.777141287715</v>
      </c>
      <c r="K233" s="851">
        <f t="shared" si="4"/>
        <v>1398.6369440769631</v>
      </c>
      <c r="L233" s="851">
        <f t="shared" si="4"/>
        <v>2857.1428571428569</v>
      </c>
      <c r="M233" s="851">
        <f t="shared" si="4"/>
        <v>1577.6143994344352</v>
      </c>
      <c r="N233" s="851">
        <f t="shared" si="4"/>
        <v>2045.0671212444063</v>
      </c>
      <c r="O233" s="851">
        <f t="shared" si="4"/>
        <v>1618.4670703146917</v>
      </c>
      <c r="P233" s="851">
        <f t="shared" si="4"/>
        <v>1347.6642627089541</v>
      </c>
      <c r="Q233" s="851">
        <f t="shared" si="4"/>
        <v>1827.0074968258962</v>
      </c>
      <c r="R233" s="851"/>
    </row>
    <row r="234" spans="1:18" ht="12" customHeight="1">
      <c r="A234" s="10" t="s">
        <v>47</v>
      </c>
      <c r="B234" s="850">
        <f t="shared" si="1"/>
        <v>1957.1960968907381</v>
      </c>
      <c r="C234" s="851">
        <f t="shared" si="4"/>
        <v>1825.7715887120928</v>
      </c>
      <c r="D234" s="851">
        <f t="shared" si="4"/>
        <v>1807.6714253776627</v>
      </c>
      <c r="E234" s="851">
        <f t="shared" si="4"/>
        <v>3066.7880239038509</v>
      </c>
      <c r="F234" s="851">
        <f t="shared" si="4"/>
        <v>1866.0298439822386</v>
      </c>
      <c r="G234" s="851">
        <f t="shared" si="4"/>
        <v>2222.2222222222222</v>
      </c>
      <c r="H234" s="851">
        <f t="shared" si="4"/>
        <v>4029.7422299340756</v>
      </c>
      <c r="I234" s="851">
        <f t="shared" si="4"/>
        <v>2702.7251716741762</v>
      </c>
      <c r="J234" s="851">
        <f t="shared" si="4"/>
        <v>2500.141924496168</v>
      </c>
      <c r="K234" s="851">
        <f t="shared" si="4"/>
        <v>1535.4525744836267</v>
      </c>
      <c r="L234" s="851">
        <f t="shared" si="4"/>
        <v>2500.2170402653096</v>
      </c>
      <c r="M234" s="851">
        <f t="shared" si="4"/>
        <v>1744.8380561812708</v>
      </c>
      <c r="N234" s="851">
        <f t="shared" si="4"/>
        <v>2824.5356349030976</v>
      </c>
      <c r="O234" s="851">
        <f t="shared" si="4"/>
        <v>2799.8930068915515</v>
      </c>
      <c r="P234" s="851">
        <f t="shared" si="4"/>
        <v>1613.9715192099377</v>
      </c>
      <c r="Q234" s="851">
        <f t="shared" si="4"/>
        <v>2109.4203499460987</v>
      </c>
      <c r="R234" s="851"/>
    </row>
    <row r="235" spans="1:18" ht="12" customHeight="1">
      <c r="A235" s="10" t="s">
        <v>48</v>
      </c>
      <c r="B235" s="850">
        <f t="shared" si="1"/>
        <v>1519.5735244240755</v>
      </c>
      <c r="C235" s="851">
        <f t="shared" si="4"/>
        <v>1354.1911167890141</v>
      </c>
      <c r="D235" s="851">
        <f t="shared" si="4"/>
        <v>5054.3109300746783</v>
      </c>
      <c r="E235" s="851">
        <f t="shared" si="4"/>
        <v>5563.2880301293599</v>
      </c>
      <c r="F235" s="851">
        <f t="shared" si="4"/>
        <v>1371.025771371209</v>
      </c>
      <c r="G235" s="851">
        <f t="shared" si="4"/>
        <v>2500</v>
      </c>
      <c r="H235" s="851">
        <f t="shared" si="4"/>
        <v>1745.4128842567964</v>
      </c>
      <c r="I235" s="851">
        <f t="shared" si="4"/>
        <v>4065.0868188271265</v>
      </c>
      <c r="J235" s="851">
        <f t="shared" si="4"/>
        <v>2325.757575757576</v>
      </c>
      <c r="K235" s="851">
        <f t="shared" si="4"/>
        <v>1487.1710325131694</v>
      </c>
      <c r="L235" s="851">
        <f t="shared" si="4"/>
        <v>3164.5060071838489</v>
      </c>
      <c r="M235" s="851">
        <f t="shared" si="4"/>
        <v>2300.2999432807505</v>
      </c>
      <c r="N235" s="851">
        <f t="shared" si="4"/>
        <v>2203.552651400094</v>
      </c>
      <c r="O235" s="851">
        <f t="shared" si="4"/>
        <v>1259.7939990778286</v>
      </c>
      <c r="P235" s="851">
        <f t="shared" si="4"/>
        <v>3302.7136698272743</v>
      </c>
      <c r="Q235" s="851">
        <f t="shared" si="4"/>
        <v>3416.9160099456362</v>
      </c>
      <c r="R235" s="851"/>
    </row>
    <row r="236" spans="1:18" ht="12" customHeight="1">
      <c r="A236" s="10" t="s">
        <v>49</v>
      </c>
      <c r="B236" s="850">
        <f t="shared" si="1"/>
        <v>1435.9375976657891</v>
      </c>
      <c r="C236" s="851">
        <f t="shared" si="4"/>
        <v>1396.3485781692184</v>
      </c>
      <c r="D236" s="851">
        <f t="shared" si="4"/>
        <v>2022.2774954039148</v>
      </c>
      <c r="E236" s="851">
        <f t="shared" si="4"/>
        <v>5290.4198480012701</v>
      </c>
      <c r="F236" s="851">
        <f t="shared" si="4"/>
        <v>1255.7712011899689</v>
      </c>
      <c r="G236" s="851">
        <f t="shared" si="4"/>
        <v>1538.4615384615383</v>
      </c>
      <c r="H236" s="851">
        <f t="shared" si="4"/>
        <v>1514.5736131561671</v>
      </c>
      <c r="I236" s="851">
        <f t="shared" si="4"/>
        <v>2631.4752375530938</v>
      </c>
      <c r="J236" s="851">
        <f t="shared" si="4"/>
        <v>2500</v>
      </c>
      <c r="K236" s="851">
        <f t="shared" si="4"/>
        <v>1600.7714220621763</v>
      </c>
      <c r="L236" s="851">
        <f t="shared" si="4"/>
        <v>2000.0450055131755</v>
      </c>
      <c r="M236" s="851">
        <f t="shared" si="4"/>
        <v>1629.5807310581633</v>
      </c>
      <c r="N236" s="851">
        <f t="shared" si="4"/>
        <v>1897.2916843076348</v>
      </c>
      <c r="O236" s="851">
        <f t="shared" si="4"/>
        <v>1220.6670271003468</v>
      </c>
      <c r="P236" s="851">
        <f t="shared" si="4"/>
        <v>2567.7612714228208</v>
      </c>
      <c r="Q236" s="851">
        <f t="shared" si="4"/>
        <v>2092.0911135008309</v>
      </c>
      <c r="R236" s="851"/>
    </row>
    <row r="237" spans="1:18" ht="12" customHeight="1">
      <c r="A237" s="10" t="s">
        <v>51</v>
      </c>
      <c r="B237" s="850"/>
      <c r="C237" s="850"/>
      <c r="D237" s="850"/>
      <c r="E237" s="850"/>
      <c r="F237" s="850"/>
      <c r="G237" s="850"/>
      <c r="H237" s="850"/>
      <c r="I237" s="850"/>
      <c r="J237" s="850"/>
      <c r="K237" s="850"/>
      <c r="L237" s="850"/>
      <c r="M237" s="850"/>
      <c r="N237" s="850"/>
      <c r="O237" s="850"/>
      <c r="P237" s="850"/>
      <c r="Q237" s="850"/>
      <c r="R237" s="850"/>
    </row>
    <row r="238" spans="1:18" s="5" customFormat="1" ht="14.25" customHeight="1">
      <c r="A238" s="15" t="s">
        <v>1061</v>
      </c>
      <c r="B238" s="16"/>
      <c r="C238" s="16"/>
      <c r="D238" s="16"/>
      <c r="E238" s="16"/>
      <c r="F238" s="17"/>
      <c r="G238" s="17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</row>
    <row r="239" spans="1:18" s="5" customFormat="1" ht="11.25" customHeight="1">
      <c r="A239" s="67"/>
      <c r="B239" s="62"/>
      <c r="C239" s="62"/>
      <c r="D239" s="62"/>
      <c r="E239" s="62"/>
      <c r="F239" s="68"/>
      <c r="G239" s="68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</row>
    <row r="240" spans="1:18" s="5" customFormat="1" ht="11.25" customHeight="1">
      <c r="A240" s="67"/>
      <c r="B240" s="62"/>
      <c r="C240" s="62"/>
      <c r="D240" s="62"/>
      <c r="E240" s="62"/>
      <c r="F240" s="68"/>
      <c r="G240" s="68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</row>
    <row r="241" spans="1:20" s="5" customFormat="1" ht="11.25" customHeight="1">
      <c r="A241" s="67"/>
      <c r="B241" s="62"/>
      <c r="C241" s="62"/>
      <c r="D241" s="62"/>
      <c r="E241" s="62"/>
      <c r="F241" s="68"/>
      <c r="G241" s="68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</row>
    <row r="242" spans="1:20" s="5" customFormat="1" ht="11.25" customHeight="1">
      <c r="A242" s="67"/>
      <c r="B242" s="62"/>
      <c r="C242" s="62"/>
      <c r="D242" s="62"/>
      <c r="E242" s="62"/>
      <c r="F242" s="68"/>
      <c r="G242" s="68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</row>
    <row r="243" spans="1:20" s="5" customFormat="1" ht="11.25" customHeight="1">
      <c r="A243" s="67"/>
      <c r="B243" s="62"/>
      <c r="C243" s="62"/>
      <c r="D243" s="62"/>
      <c r="E243" s="62"/>
      <c r="F243" s="68"/>
      <c r="G243" s="68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</row>
    <row r="244" spans="1:20" s="5" customFormat="1" ht="11.25" customHeight="1">
      <c r="A244" s="67"/>
      <c r="B244" s="62"/>
      <c r="C244" s="62"/>
      <c r="D244" s="62"/>
      <c r="E244" s="62"/>
      <c r="F244" s="68"/>
      <c r="G244" s="68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</row>
    <row r="245" spans="1:20" s="5" customFormat="1" ht="11.25" customHeight="1">
      <c r="A245" s="67"/>
      <c r="B245" s="62"/>
      <c r="C245" s="62"/>
      <c r="D245" s="62"/>
      <c r="E245" s="62"/>
      <c r="F245" s="68"/>
      <c r="G245" s="68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</row>
    <row r="246" spans="1:20" s="5" customFormat="1" ht="11.25" customHeight="1">
      <c r="A246" s="67"/>
      <c r="B246" s="62"/>
      <c r="C246" s="62"/>
      <c r="D246" s="62"/>
      <c r="E246" s="62"/>
      <c r="F246" s="68"/>
      <c r="G246" s="68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</row>
    <row r="247" spans="1:20" ht="11.1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9" spans="1:20">
      <c r="A249" s="60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0"/>
      <c r="T249" s="60"/>
    </row>
    <row r="269" spans="1:18" ht="11.25" customHeight="1">
      <c r="A269" s="2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</row>
    <row r="270" spans="1:18" ht="11.25" customHeight="1">
      <c r="A270" s="2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</row>
    <row r="271" spans="1:18" ht="11.25" customHeight="1"/>
    <row r="272" spans="1:18" ht="11.25" customHeight="1"/>
    <row r="273" ht="11.25" customHeight="1"/>
    <row r="274" ht="11.25" customHeight="1"/>
  </sheetData>
  <mergeCells count="7">
    <mergeCell ref="A64:Q64"/>
    <mergeCell ref="A122:Q122"/>
    <mergeCell ref="A180:Q180"/>
    <mergeCell ref="A6:Q6"/>
    <mergeCell ref="A2:R2"/>
    <mergeCell ref="A3:R3"/>
    <mergeCell ref="A4:R4"/>
  </mergeCells>
  <phoneticPr fontId="0" type="noConversion"/>
  <hyperlinks>
    <hyperlink ref="R1" location="Indice!A1" display="VOLVER"/>
  </hyperlinks>
  <printOptions horizontalCentered="1" verticalCentered="1"/>
  <pageMargins left="0.78740157480314965" right="0.78740157480314965" top="0.78740157480314965" bottom="0.7874015748031496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AC274"/>
  <sheetViews>
    <sheetView showGridLines="0" showZeros="0" zoomScale="90" zoomScaleNormal="90" workbookViewId="0">
      <pane ySplit="5" topLeftCell="A197" activePane="bottomLeft" state="frozen"/>
      <selection pane="bottomLeft" activeCell="A239" sqref="A239"/>
    </sheetView>
  </sheetViews>
  <sheetFormatPr baseColWidth="10" defaultColWidth="11.42578125" defaultRowHeight="13.5"/>
  <cols>
    <col min="1" max="1" width="10.7109375" style="3" customWidth="1"/>
    <col min="2" max="17" width="10.7109375" style="2" customWidth="1"/>
    <col min="18" max="18" width="11.140625" style="2" customWidth="1"/>
    <col min="19" max="27" width="6.7109375" style="3" customWidth="1"/>
    <col min="28" max="16384" width="11.42578125" style="3"/>
  </cols>
  <sheetData>
    <row r="1" spans="1:27" ht="12" customHeight="1">
      <c r="A1" s="31" t="s">
        <v>14</v>
      </c>
      <c r="R1" s="830" t="s">
        <v>1002</v>
      </c>
    </row>
    <row r="2" spans="1:27" ht="21" customHeight="1">
      <c r="A2" s="881" t="s">
        <v>67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1"/>
      <c r="P2" s="881"/>
      <c r="Q2" s="881"/>
      <c r="R2" s="3"/>
    </row>
    <row r="3" spans="1:27" s="5" customFormat="1" ht="18" customHeight="1">
      <c r="A3" s="876" t="s">
        <v>0</v>
      </c>
      <c r="B3" s="876"/>
      <c r="C3" s="876"/>
      <c r="D3" s="876"/>
      <c r="E3" s="876"/>
      <c r="F3" s="876"/>
      <c r="G3" s="876"/>
      <c r="H3" s="876"/>
      <c r="I3" s="876"/>
      <c r="J3" s="876"/>
      <c r="K3" s="876"/>
      <c r="L3" s="876"/>
      <c r="M3" s="876"/>
      <c r="N3" s="876"/>
      <c r="O3" s="876"/>
      <c r="P3" s="876"/>
      <c r="Q3" s="876"/>
    </row>
    <row r="4" spans="1:27" s="5" customFormat="1" ht="15.75" customHeight="1">
      <c r="A4" s="877" t="s">
        <v>119</v>
      </c>
      <c r="B4" s="877"/>
      <c r="C4" s="877"/>
      <c r="D4" s="877"/>
      <c r="E4" s="877"/>
      <c r="F4" s="877"/>
      <c r="G4" s="877"/>
      <c r="H4" s="877"/>
      <c r="I4" s="877"/>
      <c r="J4" s="877"/>
      <c r="K4" s="877"/>
      <c r="L4" s="877"/>
      <c r="M4" s="877"/>
      <c r="N4" s="877"/>
      <c r="O4" s="877"/>
      <c r="P4" s="877"/>
      <c r="Q4" s="877"/>
    </row>
    <row r="5" spans="1:27" s="5" customFormat="1" ht="16.5" customHeight="1">
      <c r="A5" s="6"/>
      <c r="B5" s="75" t="s">
        <v>1</v>
      </c>
      <c r="C5" s="28" t="s">
        <v>115</v>
      </c>
      <c r="D5" s="28" t="s">
        <v>29</v>
      </c>
      <c r="E5" s="13" t="s">
        <v>11</v>
      </c>
      <c r="F5" s="13" t="s">
        <v>4</v>
      </c>
      <c r="G5" s="28" t="s">
        <v>17</v>
      </c>
      <c r="H5" s="13" t="s">
        <v>5</v>
      </c>
      <c r="I5" s="28" t="s">
        <v>18</v>
      </c>
      <c r="J5" s="28" t="s">
        <v>27</v>
      </c>
      <c r="K5" s="13" t="s">
        <v>6</v>
      </c>
      <c r="L5" s="28" t="s">
        <v>19</v>
      </c>
      <c r="M5" s="28" t="s">
        <v>22</v>
      </c>
      <c r="N5" s="28" t="s">
        <v>23</v>
      </c>
      <c r="O5" s="13" t="s">
        <v>3</v>
      </c>
      <c r="P5" s="28" t="s">
        <v>118</v>
      </c>
      <c r="Q5" s="28" t="s">
        <v>10</v>
      </c>
      <c r="R5" s="28" t="s">
        <v>114</v>
      </c>
      <c r="S5" s="14"/>
      <c r="T5" s="14"/>
      <c r="U5" s="14"/>
      <c r="V5" s="14"/>
      <c r="W5" s="14"/>
      <c r="X5" s="14"/>
      <c r="Y5" s="14"/>
      <c r="Z5" s="14"/>
      <c r="AA5" s="14"/>
    </row>
    <row r="6" spans="1:27" ht="30" customHeight="1">
      <c r="A6" s="880" t="s">
        <v>7</v>
      </c>
      <c r="B6" s="885"/>
      <c r="C6" s="885"/>
      <c r="D6" s="885"/>
      <c r="E6" s="885"/>
      <c r="F6" s="885"/>
      <c r="G6" s="885"/>
      <c r="H6" s="885"/>
      <c r="I6" s="885"/>
      <c r="J6" s="885"/>
      <c r="K6" s="885"/>
      <c r="L6" s="885"/>
      <c r="M6" s="885"/>
      <c r="N6" s="885"/>
      <c r="O6" s="885"/>
      <c r="P6" s="885"/>
      <c r="Q6" s="885"/>
      <c r="R6" s="3"/>
    </row>
    <row r="7" spans="1:27" ht="11.25" customHeight="1">
      <c r="A7" s="10" t="s">
        <v>112</v>
      </c>
      <c r="B7" s="85">
        <v>2567.5000000000005</v>
      </c>
      <c r="C7" s="86">
        <v>415.9</v>
      </c>
      <c r="D7" s="86">
        <v>0.1</v>
      </c>
      <c r="E7" s="86">
        <v>210.3</v>
      </c>
      <c r="F7" s="86">
        <v>860</v>
      </c>
      <c r="G7" s="86">
        <v>2.9</v>
      </c>
      <c r="H7" s="86">
        <v>181.5</v>
      </c>
      <c r="I7" s="86">
        <v>12.1</v>
      </c>
      <c r="J7" s="86"/>
      <c r="K7" s="86">
        <v>166.2</v>
      </c>
      <c r="L7" s="86"/>
      <c r="M7" s="86">
        <v>7.8</v>
      </c>
      <c r="N7" s="86">
        <v>27.5</v>
      </c>
      <c r="O7" s="86">
        <v>632</v>
      </c>
      <c r="P7" s="86">
        <v>21.4</v>
      </c>
      <c r="Q7" s="86">
        <v>29.8</v>
      </c>
      <c r="R7" s="90">
        <v>0</v>
      </c>
    </row>
    <row r="8" spans="1:27" ht="11.25" customHeight="1">
      <c r="A8" s="10" t="s">
        <v>111</v>
      </c>
      <c r="B8" s="85">
        <v>3121.6</v>
      </c>
      <c r="C8" s="86">
        <v>591.6</v>
      </c>
      <c r="D8" s="86">
        <v>7.0000000000000007E-2</v>
      </c>
      <c r="E8" s="86">
        <v>163.4</v>
      </c>
      <c r="F8" s="86">
        <v>969.7</v>
      </c>
      <c r="G8" s="86">
        <v>13.81</v>
      </c>
      <c r="H8" s="86">
        <v>194</v>
      </c>
      <c r="I8" s="86">
        <v>32.700000000000003</v>
      </c>
      <c r="J8" s="86"/>
      <c r="K8" s="86">
        <v>328.8</v>
      </c>
      <c r="L8" s="86"/>
      <c r="M8" s="86">
        <v>10.07</v>
      </c>
      <c r="N8" s="86">
        <v>33.700000000000003</v>
      </c>
      <c r="O8" s="86">
        <v>730</v>
      </c>
      <c r="P8" s="86">
        <v>24.25</v>
      </c>
      <c r="Q8" s="86">
        <v>29.5</v>
      </c>
      <c r="R8" s="90">
        <v>0</v>
      </c>
    </row>
    <row r="9" spans="1:27" ht="11.25" customHeight="1">
      <c r="A9" s="10" t="s">
        <v>110</v>
      </c>
      <c r="B9" s="85">
        <v>2759</v>
      </c>
      <c r="C9" s="86">
        <v>482.25</v>
      </c>
      <c r="D9" s="86">
        <v>0.1</v>
      </c>
      <c r="E9" s="86">
        <v>144.6</v>
      </c>
      <c r="F9" s="86">
        <v>843.45</v>
      </c>
      <c r="G9" s="86">
        <v>25.02</v>
      </c>
      <c r="H9" s="86">
        <v>191.1</v>
      </c>
      <c r="I9" s="86">
        <v>48</v>
      </c>
      <c r="J9" s="86"/>
      <c r="K9" s="86">
        <v>211.7</v>
      </c>
      <c r="L9" s="86"/>
      <c r="M9" s="86">
        <v>4.5999999999999996</v>
      </c>
      <c r="N9" s="86">
        <v>29.95</v>
      </c>
      <c r="O9" s="86">
        <v>740</v>
      </c>
      <c r="P9" s="86">
        <v>25.1</v>
      </c>
      <c r="Q9" s="86">
        <v>13.13</v>
      </c>
      <c r="R9" s="90">
        <v>0</v>
      </c>
    </row>
    <row r="10" spans="1:27" ht="11.25" customHeight="1">
      <c r="A10" s="10" t="s">
        <v>109</v>
      </c>
      <c r="B10" s="85">
        <v>2974.4</v>
      </c>
      <c r="C10" s="86">
        <v>521.5</v>
      </c>
      <c r="D10" s="86">
        <v>0.3</v>
      </c>
      <c r="E10" s="86">
        <v>98.25</v>
      </c>
      <c r="F10" s="86">
        <v>1044.2</v>
      </c>
      <c r="G10" s="86">
        <v>26.25</v>
      </c>
      <c r="H10" s="86">
        <v>173.3</v>
      </c>
      <c r="I10" s="86">
        <v>45.6</v>
      </c>
      <c r="J10" s="86"/>
      <c r="K10" s="86">
        <v>263.3</v>
      </c>
      <c r="L10" s="86"/>
      <c r="M10" s="86">
        <v>3.5</v>
      </c>
      <c r="N10" s="86">
        <v>49.9</v>
      </c>
      <c r="O10" s="86">
        <v>700</v>
      </c>
      <c r="P10" s="86">
        <v>30.3</v>
      </c>
      <c r="Q10" s="86">
        <v>18</v>
      </c>
      <c r="R10" s="90">
        <v>0</v>
      </c>
    </row>
    <row r="11" spans="1:27" ht="11.25" customHeight="1">
      <c r="A11" s="10" t="s">
        <v>108</v>
      </c>
      <c r="B11" s="85">
        <v>3114</v>
      </c>
      <c r="C11" s="86">
        <v>694.2</v>
      </c>
      <c r="D11" s="86"/>
      <c r="E11" s="86">
        <v>92.2</v>
      </c>
      <c r="F11" s="86">
        <v>947.3</v>
      </c>
      <c r="G11" s="86">
        <v>24.1</v>
      </c>
      <c r="H11" s="86">
        <v>214.3</v>
      </c>
      <c r="I11" s="86">
        <v>56.1</v>
      </c>
      <c r="J11" s="86"/>
      <c r="K11" s="86">
        <v>333</v>
      </c>
      <c r="L11" s="86"/>
      <c r="M11" s="86">
        <v>3</v>
      </c>
      <c r="N11" s="86">
        <v>51.5</v>
      </c>
      <c r="O11" s="86">
        <v>660</v>
      </c>
      <c r="P11" s="86">
        <v>31</v>
      </c>
      <c r="Q11" s="86">
        <v>7.28</v>
      </c>
      <c r="R11" s="90">
        <v>0.02</v>
      </c>
    </row>
    <row r="12" spans="1:27" ht="11.25" customHeight="1">
      <c r="A12" s="10" t="s">
        <v>107</v>
      </c>
      <c r="B12" s="85">
        <v>2601.8000000000002</v>
      </c>
      <c r="C12" s="86">
        <v>529.5</v>
      </c>
      <c r="D12" s="86"/>
      <c r="E12" s="86">
        <v>89</v>
      </c>
      <c r="F12" s="86">
        <v>877</v>
      </c>
      <c r="G12" s="86">
        <v>24.34</v>
      </c>
      <c r="H12" s="86">
        <v>129</v>
      </c>
      <c r="I12" s="86">
        <v>69.3</v>
      </c>
      <c r="J12" s="86"/>
      <c r="K12" s="86">
        <v>304</v>
      </c>
      <c r="L12" s="86"/>
      <c r="M12" s="86">
        <v>2.4</v>
      </c>
      <c r="N12" s="86">
        <v>55.35</v>
      </c>
      <c r="O12" s="86">
        <v>480</v>
      </c>
      <c r="P12" s="86">
        <v>34.5</v>
      </c>
      <c r="Q12" s="86">
        <v>7.3</v>
      </c>
      <c r="R12" s="90">
        <v>0.11</v>
      </c>
    </row>
    <row r="13" spans="1:27" ht="11.25" customHeight="1">
      <c r="A13" s="10" t="s">
        <v>106</v>
      </c>
      <c r="B13" s="76">
        <v>2357.8000000000002</v>
      </c>
      <c r="C13" s="9">
        <v>578.65</v>
      </c>
      <c r="D13" s="9"/>
      <c r="E13" s="9">
        <v>130.35</v>
      </c>
      <c r="F13" s="9">
        <v>729.5</v>
      </c>
      <c r="G13" s="9">
        <v>21.73</v>
      </c>
      <c r="H13" s="9">
        <v>165.2</v>
      </c>
      <c r="I13" s="9">
        <v>37.299999999999997</v>
      </c>
      <c r="J13" s="9"/>
      <c r="K13" s="9">
        <v>151.5</v>
      </c>
      <c r="L13" s="9"/>
      <c r="M13" s="9">
        <v>2.08</v>
      </c>
      <c r="N13" s="9">
        <v>57.2</v>
      </c>
      <c r="O13" s="9">
        <v>440</v>
      </c>
      <c r="P13" s="9">
        <v>36.67</v>
      </c>
      <c r="Q13" s="9">
        <v>7.48</v>
      </c>
      <c r="R13" s="45">
        <v>0.14000000000000001</v>
      </c>
    </row>
    <row r="14" spans="1:27" ht="12" customHeight="1">
      <c r="A14" s="10" t="s">
        <v>105</v>
      </c>
      <c r="B14" s="76">
        <v>2779.95</v>
      </c>
      <c r="C14" s="9">
        <v>600</v>
      </c>
      <c r="D14" s="9"/>
      <c r="E14" s="9">
        <v>183</v>
      </c>
      <c r="F14" s="9">
        <v>950</v>
      </c>
      <c r="G14" s="9">
        <v>30</v>
      </c>
      <c r="H14" s="9">
        <v>164</v>
      </c>
      <c r="I14" s="9">
        <v>40</v>
      </c>
      <c r="J14" s="9">
        <v>0.95</v>
      </c>
      <c r="K14" s="9">
        <v>149</v>
      </c>
      <c r="L14" s="9"/>
      <c r="M14" s="9">
        <v>8</v>
      </c>
      <c r="N14" s="9">
        <v>70</v>
      </c>
      <c r="O14" s="9">
        <v>530</v>
      </c>
      <c r="P14" s="9">
        <v>50</v>
      </c>
      <c r="Q14" s="9">
        <v>5</v>
      </c>
      <c r="R14" s="45">
        <v>0</v>
      </c>
    </row>
    <row r="15" spans="1:27" ht="12.75" customHeight="1">
      <c r="A15" s="10" t="s">
        <v>104</v>
      </c>
      <c r="B15" s="76">
        <v>2649.92</v>
      </c>
      <c r="C15" s="9">
        <v>670</v>
      </c>
      <c r="D15" s="9"/>
      <c r="E15" s="9">
        <v>116.7</v>
      </c>
      <c r="F15" s="9">
        <v>810</v>
      </c>
      <c r="G15" s="9">
        <v>13.5</v>
      </c>
      <c r="H15" s="9">
        <v>180</v>
      </c>
      <c r="I15" s="9">
        <v>36.5</v>
      </c>
      <c r="J15" s="9">
        <v>0.92</v>
      </c>
      <c r="K15" s="9">
        <v>203.5</v>
      </c>
      <c r="L15" s="9">
        <v>0.5</v>
      </c>
      <c r="M15" s="9">
        <v>5.8</v>
      </c>
      <c r="N15" s="9">
        <v>24.5</v>
      </c>
      <c r="O15" s="9">
        <v>534</v>
      </c>
      <c r="P15" s="9">
        <v>49.2</v>
      </c>
      <c r="Q15" s="9">
        <v>4</v>
      </c>
      <c r="R15" s="45">
        <v>0.8</v>
      </c>
    </row>
    <row r="16" spans="1:27" ht="12.75" customHeight="1">
      <c r="A16" s="10" t="s">
        <v>103</v>
      </c>
      <c r="B16" s="76">
        <v>2539.9699999999998</v>
      </c>
      <c r="C16" s="9">
        <v>586</v>
      </c>
      <c r="D16" s="9"/>
      <c r="E16" s="9">
        <v>152</v>
      </c>
      <c r="F16" s="9">
        <v>821</v>
      </c>
      <c r="G16" s="9">
        <v>15.6</v>
      </c>
      <c r="H16" s="9">
        <v>102</v>
      </c>
      <c r="I16" s="9">
        <v>37</v>
      </c>
      <c r="J16" s="9">
        <v>0.31</v>
      </c>
      <c r="K16" s="9">
        <v>246</v>
      </c>
      <c r="L16" s="9">
        <v>0.76</v>
      </c>
      <c r="M16" s="9">
        <v>5.9</v>
      </c>
      <c r="N16" s="9">
        <v>40</v>
      </c>
      <c r="O16" s="9">
        <v>480</v>
      </c>
      <c r="P16" s="9">
        <v>50</v>
      </c>
      <c r="Q16" s="9">
        <v>2.4</v>
      </c>
      <c r="R16" s="45">
        <v>1</v>
      </c>
    </row>
    <row r="17" spans="1:29" ht="12.75" customHeight="1">
      <c r="A17" s="10" t="s">
        <v>102</v>
      </c>
      <c r="B17" s="76">
        <v>1883.97</v>
      </c>
      <c r="C17" s="9">
        <v>365</v>
      </c>
      <c r="D17" s="9"/>
      <c r="E17" s="9">
        <v>149.5</v>
      </c>
      <c r="F17" s="9">
        <v>566</v>
      </c>
      <c r="G17" s="9">
        <v>6.7</v>
      </c>
      <c r="H17" s="9">
        <v>80.150000000000006</v>
      </c>
      <c r="I17" s="9">
        <v>40.5</v>
      </c>
      <c r="J17" s="9">
        <v>0.62</v>
      </c>
      <c r="K17" s="9">
        <v>187.6</v>
      </c>
      <c r="L17" s="9">
        <v>1.4</v>
      </c>
      <c r="M17" s="9">
        <v>5.3</v>
      </c>
      <c r="N17" s="9">
        <v>29.5</v>
      </c>
      <c r="O17" s="9">
        <v>394</v>
      </c>
      <c r="P17" s="9">
        <v>55.7</v>
      </c>
      <c r="Q17" s="9">
        <v>0.9</v>
      </c>
      <c r="R17" s="45">
        <v>1.1000000000000001</v>
      </c>
    </row>
    <row r="18" spans="1:29" ht="12.75" customHeight="1">
      <c r="A18" s="10" t="s">
        <v>101</v>
      </c>
      <c r="B18" s="76">
        <v>2399.9700000000003</v>
      </c>
      <c r="C18" s="9">
        <v>435.4</v>
      </c>
      <c r="D18" s="9"/>
      <c r="E18" s="9">
        <v>212.5</v>
      </c>
      <c r="F18" s="9">
        <v>732</v>
      </c>
      <c r="G18" s="9">
        <v>10.11</v>
      </c>
      <c r="H18" s="9">
        <v>151.4</v>
      </c>
      <c r="I18" s="9">
        <v>42.4</v>
      </c>
      <c r="J18" s="9">
        <v>0.63</v>
      </c>
      <c r="K18" s="9">
        <v>218</v>
      </c>
      <c r="L18" s="9">
        <v>2.5</v>
      </c>
      <c r="M18" s="9">
        <v>15.9</v>
      </c>
      <c r="N18" s="9">
        <v>43.8</v>
      </c>
      <c r="O18" s="9">
        <v>416</v>
      </c>
      <c r="P18" s="9">
        <v>111</v>
      </c>
      <c r="Q18" s="9">
        <v>7.16</v>
      </c>
      <c r="R18" s="45">
        <v>1.1700000000000002</v>
      </c>
      <c r="AC18" s="3" t="s">
        <v>38</v>
      </c>
    </row>
    <row r="19" spans="1:29" ht="12.75" customHeight="1">
      <c r="A19" s="10" t="s">
        <v>100</v>
      </c>
      <c r="B19" s="76">
        <v>2711.9700000000003</v>
      </c>
      <c r="C19" s="9">
        <v>447</v>
      </c>
      <c r="D19" s="9"/>
      <c r="E19" s="9">
        <v>329</v>
      </c>
      <c r="F19" s="9">
        <v>768.1</v>
      </c>
      <c r="G19" s="9">
        <v>7</v>
      </c>
      <c r="H19" s="9">
        <v>221.8</v>
      </c>
      <c r="I19" s="9">
        <v>43.8</v>
      </c>
      <c r="J19" s="9">
        <v>0.74</v>
      </c>
      <c r="K19" s="9">
        <v>269.7</v>
      </c>
      <c r="L19" s="9">
        <v>0.96</v>
      </c>
      <c r="M19" s="9">
        <v>29.4</v>
      </c>
      <c r="N19" s="9">
        <v>47.2</v>
      </c>
      <c r="O19" s="9">
        <v>396</v>
      </c>
      <c r="P19" s="9">
        <v>135.69999999999999</v>
      </c>
      <c r="Q19" s="9">
        <v>14.4</v>
      </c>
      <c r="R19" s="45">
        <v>1.17</v>
      </c>
    </row>
    <row r="20" spans="1:29" ht="12.75" customHeight="1">
      <c r="A20" s="10" t="s">
        <v>99</v>
      </c>
      <c r="B20" s="76">
        <v>2656.95</v>
      </c>
      <c r="C20" s="9">
        <v>418</v>
      </c>
      <c r="D20" s="9">
        <v>6.85</v>
      </c>
      <c r="E20" s="9">
        <v>209.7</v>
      </c>
      <c r="F20" s="9">
        <v>792.8</v>
      </c>
      <c r="G20" s="9">
        <v>10</v>
      </c>
      <c r="H20" s="9">
        <v>197</v>
      </c>
      <c r="I20" s="9">
        <v>34.799999999999997</v>
      </c>
      <c r="J20" s="9">
        <v>1.1000000000000001</v>
      </c>
      <c r="K20" s="9">
        <v>262.2</v>
      </c>
      <c r="L20" s="9">
        <v>1</v>
      </c>
      <c r="M20" s="9">
        <v>37.799999999999997</v>
      </c>
      <c r="N20" s="9">
        <v>50.8</v>
      </c>
      <c r="O20" s="9">
        <v>441</v>
      </c>
      <c r="P20" s="9">
        <v>177.5</v>
      </c>
      <c r="Q20" s="9">
        <v>15.8</v>
      </c>
      <c r="R20" s="45">
        <v>0.6</v>
      </c>
    </row>
    <row r="21" spans="1:29" ht="12.75" customHeight="1">
      <c r="A21" s="10" t="s">
        <v>98</v>
      </c>
      <c r="B21" s="76">
        <v>2549.9500000000003</v>
      </c>
      <c r="C21" s="9">
        <v>368.8</v>
      </c>
      <c r="D21" s="9">
        <v>6.8</v>
      </c>
      <c r="E21" s="9">
        <v>210</v>
      </c>
      <c r="F21" s="9">
        <v>683.3</v>
      </c>
      <c r="G21" s="9">
        <v>8</v>
      </c>
      <c r="H21" s="9">
        <v>225.5</v>
      </c>
      <c r="I21" s="9">
        <v>40.5</v>
      </c>
      <c r="J21" s="9">
        <v>0.85</v>
      </c>
      <c r="K21" s="9">
        <v>254</v>
      </c>
      <c r="L21" s="9">
        <v>0.97</v>
      </c>
      <c r="M21" s="9">
        <v>29.2</v>
      </c>
      <c r="N21" s="9">
        <v>88</v>
      </c>
      <c r="O21" s="9">
        <v>438.4</v>
      </c>
      <c r="P21" s="9">
        <v>177.5</v>
      </c>
      <c r="Q21" s="9">
        <v>17.5</v>
      </c>
      <c r="R21" s="45">
        <v>0.63</v>
      </c>
    </row>
    <row r="22" spans="1:29" ht="12.75" customHeight="1">
      <c r="A22" s="10" t="s">
        <v>97</v>
      </c>
      <c r="B22" s="76">
        <v>2039.9</v>
      </c>
      <c r="C22" s="9">
        <v>300</v>
      </c>
      <c r="D22" s="9">
        <v>17</v>
      </c>
      <c r="E22" s="9">
        <v>147.4</v>
      </c>
      <c r="F22" s="9">
        <v>535.5</v>
      </c>
      <c r="G22" s="9">
        <v>10</v>
      </c>
      <c r="H22" s="9">
        <v>187</v>
      </c>
      <c r="I22" s="9">
        <v>28</v>
      </c>
      <c r="J22" s="9">
        <v>2.2999999999999998</v>
      </c>
      <c r="K22" s="9">
        <v>216.5</v>
      </c>
      <c r="L22" s="9">
        <v>0.21</v>
      </c>
      <c r="M22" s="9">
        <v>18.5</v>
      </c>
      <c r="N22" s="9">
        <v>34.4</v>
      </c>
      <c r="O22" s="9">
        <v>380</v>
      </c>
      <c r="P22" s="9">
        <v>147.5</v>
      </c>
      <c r="Q22" s="9">
        <v>15.35</v>
      </c>
      <c r="R22" s="45">
        <v>0.24000000000000002</v>
      </c>
    </row>
    <row r="23" spans="1:29" ht="12.75" customHeight="1">
      <c r="A23" s="10" t="s">
        <v>96</v>
      </c>
      <c r="B23" s="76">
        <v>1399.95</v>
      </c>
      <c r="C23" s="9">
        <v>229.3</v>
      </c>
      <c r="D23" s="9">
        <v>20</v>
      </c>
      <c r="E23" s="9">
        <v>94.9</v>
      </c>
      <c r="F23" s="9">
        <v>305.60000000000002</v>
      </c>
      <c r="G23" s="9">
        <v>9.75</v>
      </c>
      <c r="H23" s="9">
        <v>140.80000000000001</v>
      </c>
      <c r="I23" s="9">
        <v>14</v>
      </c>
      <c r="J23" s="9">
        <v>0.65</v>
      </c>
      <c r="K23" s="9">
        <v>171</v>
      </c>
      <c r="L23" s="9"/>
      <c r="M23" s="9">
        <v>10</v>
      </c>
      <c r="N23" s="9">
        <v>30</v>
      </c>
      <c r="O23" s="9">
        <v>229</v>
      </c>
      <c r="P23" s="9">
        <v>130.4</v>
      </c>
      <c r="Q23" s="9">
        <v>14.3</v>
      </c>
      <c r="R23" s="45">
        <v>0.25</v>
      </c>
    </row>
    <row r="24" spans="1:29" ht="11.25" customHeight="1">
      <c r="A24" s="10" t="s">
        <v>95</v>
      </c>
      <c r="B24" s="85">
        <v>1126.9499999999998</v>
      </c>
      <c r="C24" s="86">
        <v>234.2</v>
      </c>
      <c r="D24" s="86">
        <v>20</v>
      </c>
      <c r="E24" s="86">
        <v>60.55</v>
      </c>
      <c r="F24" s="86">
        <v>270</v>
      </c>
      <c r="G24" s="86">
        <v>2.5</v>
      </c>
      <c r="H24" s="86">
        <v>118</v>
      </c>
      <c r="I24" s="86">
        <v>7.3</v>
      </c>
      <c r="J24" s="86">
        <v>0.45</v>
      </c>
      <c r="K24" s="86">
        <v>143.80000000000001</v>
      </c>
      <c r="L24" s="86">
        <v>0.9</v>
      </c>
      <c r="M24" s="86">
        <v>6</v>
      </c>
      <c r="N24" s="86">
        <v>30</v>
      </c>
      <c r="O24" s="86">
        <v>146.5</v>
      </c>
      <c r="P24" s="86">
        <v>77.900000000000006</v>
      </c>
      <c r="Q24" s="86">
        <v>8.6</v>
      </c>
      <c r="R24" s="90">
        <v>0.25</v>
      </c>
    </row>
    <row r="25" spans="1:29" ht="11.25" customHeight="1">
      <c r="A25" s="10" t="s">
        <v>94</v>
      </c>
      <c r="B25" s="85">
        <v>1075</v>
      </c>
      <c r="C25" s="86">
        <v>180</v>
      </c>
      <c r="D25" s="86">
        <v>16</v>
      </c>
      <c r="E25" s="86">
        <v>57</v>
      </c>
      <c r="F25" s="86">
        <v>301</v>
      </c>
      <c r="G25" s="86">
        <v>3</v>
      </c>
      <c r="H25" s="86">
        <v>96.5</v>
      </c>
      <c r="I25" s="86">
        <v>25</v>
      </c>
      <c r="J25" s="86">
        <v>1</v>
      </c>
      <c r="K25" s="86">
        <v>158</v>
      </c>
      <c r="L25" s="86">
        <v>1</v>
      </c>
      <c r="M25" s="86">
        <v>9</v>
      </c>
      <c r="N25" s="86">
        <v>22</v>
      </c>
      <c r="O25" s="86">
        <v>142.69999999999999</v>
      </c>
      <c r="P25" s="86">
        <v>52.5</v>
      </c>
      <c r="Q25" s="86">
        <v>10.199999999999999</v>
      </c>
      <c r="R25" s="90">
        <v>0.1</v>
      </c>
    </row>
    <row r="26" spans="1:29" ht="11.25" customHeight="1">
      <c r="A26" s="10" t="s">
        <v>93</v>
      </c>
      <c r="B26" s="85">
        <v>830</v>
      </c>
      <c r="C26" s="86">
        <v>95</v>
      </c>
      <c r="D26" s="86">
        <v>2.5</v>
      </c>
      <c r="E26" s="86">
        <v>55.2</v>
      </c>
      <c r="F26" s="86">
        <v>245</v>
      </c>
      <c r="G26" s="86">
        <v>1</v>
      </c>
      <c r="H26" s="86">
        <v>74.3</v>
      </c>
      <c r="I26" s="86">
        <v>15</v>
      </c>
      <c r="J26" s="86">
        <v>1</v>
      </c>
      <c r="K26" s="86">
        <v>135</v>
      </c>
      <c r="L26" s="86">
        <v>1</v>
      </c>
      <c r="M26" s="86">
        <v>5</v>
      </c>
      <c r="N26" s="86">
        <v>15</v>
      </c>
      <c r="O26" s="86">
        <v>135</v>
      </c>
      <c r="P26" s="86">
        <v>48</v>
      </c>
      <c r="Q26" s="86">
        <v>2</v>
      </c>
      <c r="R26" s="71"/>
    </row>
    <row r="27" spans="1:29" ht="11.25" customHeight="1">
      <c r="A27" s="10" t="s">
        <v>92</v>
      </c>
      <c r="B27" s="85">
        <v>800</v>
      </c>
      <c r="C27" s="86">
        <v>35</v>
      </c>
      <c r="D27" s="86">
        <v>10</v>
      </c>
      <c r="E27" s="86">
        <v>32.299999999999997</v>
      </c>
      <c r="F27" s="86">
        <v>228.5</v>
      </c>
      <c r="G27" s="86">
        <v>1</v>
      </c>
      <c r="H27" s="86">
        <v>81</v>
      </c>
      <c r="I27" s="86">
        <v>7.5</v>
      </c>
      <c r="J27" s="86">
        <v>0.4</v>
      </c>
      <c r="K27" s="86">
        <v>122</v>
      </c>
      <c r="L27" s="86">
        <v>0.8</v>
      </c>
      <c r="M27" s="86">
        <v>7</v>
      </c>
      <c r="N27" s="86">
        <v>20</v>
      </c>
      <c r="O27" s="86">
        <v>168</v>
      </c>
      <c r="P27" s="86">
        <v>80</v>
      </c>
      <c r="Q27" s="86">
        <v>6.5</v>
      </c>
      <c r="R27" s="71"/>
    </row>
    <row r="28" spans="1:29" ht="11.25" customHeight="1">
      <c r="A28" s="10" t="s">
        <v>91</v>
      </c>
      <c r="B28" s="85">
        <v>751.90000000000009</v>
      </c>
      <c r="C28" s="86">
        <v>39.1</v>
      </c>
      <c r="D28" s="86">
        <v>10</v>
      </c>
      <c r="E28" s="86">
        <v>60</v>
      </c>
      <c r="F28" s="86">
        <v>193</v>
      </c>
      <c r="G28" s="86">
        <v>1</v>
      </c>
      <c r="H28" s="86">
        <v>82</v>
      </c>
      <c r="I28" s="86">
        <v>2.1</v>
      </c>
      <c r="J28" s="86">
        <v>0.1</v>
      </c>
      <c r="K28" s="86">
        <v>163</v>
      </c>
      <c r="L28" s="86">
        <v>0.8</v>
      </c>
      <c r="M28" s="86">
        <v>2.1</v>
      </c>
      <c r="N28" s="86">
        <v>15</v>
      </c>
      <c r="O28" s="86">
        <v>111.7</v>
      </c>
      <c r="P28" s="86">
        <v>66.2</v>
      </c>
      <c r="Q28" s="86">
        <v>5.8</v>
      </c>
      <c r="R28" s="71"/>
    </row>
    <row r="29" spans="1:29" ht="11.25" customHeight="1">
      <c r="A29" s="10" t="s">
        <v>90</v>
      </c>
      <c r="B29" s="85">
        <v>823.2</v>
      </c>
      <c r="C29" s="86">
        <v>40.299999999999997</v>
      </c>
      <c r="D29" s="86">
        <v>8</v>
      </c>
      <c r="E29" s="86">
        <v>75</v>
      </c>
      <c r="F29" s="86">
        <v>231</v>
      </c>
      <c r="G29" s="86">
        <v>0.6</v>
      </c>
      <c r="H29" s="86">
        <v>94.3</v>
      </c>
      <c r="I29" s="86">
        <v>2</v>
      </c>
      <c r="J29" s="86"/>
      <c r="K29" s="86">
        <v>172.7</v>
      </c>
      <c r="L29" s="86">
        <v>0.8</v>
      </c>
      <c r="M29" s="86">
        <v>0.8</v>
      </c>
      <c r="N29" s="86">
        <v>15.8</v>
      </c>
      <c r="O29" s="86">
        <v>112.2</v>
      </c>
      <c r="P29" s="86">
        <v>66.2</v>
      </c>
      <c r="Q29" s="86">
        <v>3.5</v>
      </c>
      <c r="R29" s="71"/>
    </row>
    <row r="30" spans="1:29" ht="11.25" customHeight="1">
      <c r="A30" s="10" t="s">
        <v>89</v>
      </c>
      <c r="B30" s="85">
        <v>809.90000000000009</v>
      </c>
      <c r="C30" s="86">
        <v>41.6</v>
      </c>
      <c r="D30" s="86">
        <v>5.5</v>
      </c>
      <c r="E30" s="86">
        <v>63</v>
      </c>
      <c r="F30" s="86">
        <v>244.5</v>
      </c>
      <c r="G30" s="86">
        <v>2</v>
      </c>
      <c r="H30" s="86">
        <v>79.099999999999994</v>
      </c>
      <c r="I30" s="86">
        <v>3</v>
      </c>
      <c r="J30" s="86"/>
      <c r="K30" s="86">
        <v>181.8</v>
      </c>
      <c r="L30" s="86">
        <v>0.2</v>
      </c>
      <c r="M30" s="86">
        <v>0.8</v>
      </c>
      <c r="N30" s="86">
        <v>32</v>
      </c>
      <c r="O30" s="86">
        <v>96.2</v>
      </c>
      <c r="P30" s="86">
        <v>56.7</v>
      </c>
      <c r="Q30" s="86">
        <v>3.5</v>
      </c>
      <c r="R30" s="71"/>
    </row>
    <row r="31" spans="1:29" ht="11.25" customHeight="1">
      <c r="A31" s="10" t="s">
        <v>88</v>
      </c>
      <c r="B31" s="85">
        <v>670.38</v>
      </c>
      <c r="C31" s="86">
        <v>35.880000000000003</v>
      </c>
      <c r="D31" s="86">
        <v>6</v>
      </c>
      <c r="E31" s="86">
        <v>40.6</v>
      </c>
      <c r="F31" s="86">
        <v>214</v>
      </c>
      <c r="G31" s="86">
        <v>2.1</v>
      </c>
      <c r="H31" s="86">
        <v>61</v>
      </c>
      <c r="I31" s="86">
        <v>2.4</v>
      </c>
      <c r="J31" s="86"/>
      <c r="K31" s="86">
        <v>137.5</v>
      </c>
      <c r="L31" s="86">
        <v>0.1</v>
      </c>
      <c r="M31" s="86">
        <v>1.4</v>
      </c>
      <c r="N31" s="86">
        <v>30</v>
      </c>
      <c r="O31" s="86">
        <v>77.099999999999994</v>
      </c>
      <c r="P31" s="86">
        <v>58.9</v>
      </c>
      <c r="Q31" s="86">
        <v>3.4</v>
      </c>
      <c r="R31" s="71"/>
    </row>
    <row r="32" spans="1:29" ht="11.25" customHeight="1">
      <c r="A32" s="10" t="s">
        <v>87</v>
      </c>
      <c r="B32" s="85">
        <v>621.86</v>
      </c>
      <c r="C32" s="86">
        <v>35.11</v>
      </c>
      <c r="D32" s="86"/>
      <c r="E32" s="86">
        <v>30</v>
      </c>
      <c r="F32" s="86">
        <v>200.5</v>
      </c>
      <c r="G32" s="86">
        <v>2.23</v>
      </c>
      <c r="H32" s="86">
        <v>55</v>
      </c>
      <c r="I32" s="86">
        <v>2.4</v>
      </c>
      <c r="J32" s="86"/>
      <c r="K32" s="86">
        <v>123</v>
      </c>
      <c r="L32" s="86">
        <v>0.1</v>
      </c>
      <c r="M32" s="86">
        <v>3</v>
      </c>
      <c r="N32" s="86">
        <v>36</v>
      </c>
      <c r="O32" s="86">
        <v>71.5</v>
      </c>
      <c r="P32" s="86">
        <v>60</v>
      </c>
      <c r="Q32" s="86">
        <v>3.02</v>
      </c>
      <c r="R32" s="71"/>
    </row>
    <row r="33" spans="1:29" ht="11.25" customHeight="1">
      <c r="A33" s="10" t="s">
        <v>86</v>
      </c>
      <c r="B33" s="85">
        <v>670.68000000000006</v>
      </c>
      <c r="C33" s="86">
        <v>49.5</v>
      </c>
      <c r="D33" s="86"/>
      <c r="E33" s="86">
        <v>24.4</v>
      </c>
      <c r="F33" s="86">
        <v>219.8</v>
      </c>
      <c r="G33" s="86">
        <v>1.8</v>
      </c>
      <c r="H33" s="86">
        <v>60.9</v>
      </c>
      <c r="I33" s="86">
        <v>2.08</v>
      </c>
      <c r="J33" s="86"/>
      <c r="K33" s="86">
        <v>129.6</v>
      </c>
      <c r="L33" s="86"/>
      <c r="M33" s="86">
        <v>1.5</v>
      </c>
      <c r="N33" s="86">
        <v>36</v>
      </c>
      <c r="O33" s="86">
        <v>92.8</v>
      </c>
      <c r="P33" s="86">
        <v>50.2</v>
      </c>
      <c r="Q33" s="86">
        <v>2.1</v>
      </c>
      <c r="R33" s="71"/>
    </row>
    <row r="34" spans="1:29" ht="11.25" customHeight="1">
      <c r="A34" s="10" t="s">
        <v>85</v>
      </c>
      <c r="B34" s="85">
        <v>804.45</v>
      </c>
      <c r="C34" s="86">
        <v>70.849999999999994</v>
      </c>
      <c r="D34" s="86"/>
      <c r="E34" s="86">
        <v>44.7</v>
      </c>
      <c r="F34" s="86">
        <v>289.10000000000002</v>
      </c>
      <c r="G34" s="86">
        <v>2.5</v>
      </c>
      <c r="H34" s="86">
        <v>51.2</v>
      </c>
      <c r="I34" s="86">
        <v>2.6</v>
      </c>
      <c r="J34" s="86">
        <v>0.3</v>
      </c>
      <c r="K34" s="86">
        <v>102.3</v>
      </c>
      <c r="L34" s="86"/>
      <c r="M34" s="86">
        <v>3</v>
      </c>
      <c r="N34" s="86">
        <v>38</v>
      </c>
      <c r="O34" s="86">
        <v>124.9</v>
      </c>
      <c r="P34" s="86">
        <v>71.7</v>
      </c>
      <c r="Q34" s="86">
        <v>3.3</v>
      </c>
      <c r="R34" s="71"/>
    </row>
    <row r="35" spans="1:29" ht="11.25" customHeight="1">
      <c r="A35" s="10" t="s">
        <v>84</v>
      </c>
      <c r="B35" s="76">
        <v>920.06000000000006</v>
      </c>
      <c r="C35" s="9">
        <v>86.75</v>
      </c>
      <c r="D35" s="9"/>
      <c r="E35" s="9">
        <v>36</v>
      </c>
      <c r="F35" s="9">
        <v>343.1</v>
      </c>
      <c r="G35" s="9">
        <v>1.96</v>
      </c>
      <c r="H35" s="9">
        <v>70</v>
      </c>
      <c r="I35" s="9">
        <v>2.2000000000000002</v>
      </c>
      <c r="J35" s="9">
        <v>0.3</v>
      </c>
      <c r="K35" s="9">
        <v>106</v>
      </c>
      <c r="L35" s="9"/>
      <c r="M35" s="9">
        <v>6</v>
      </c>
      <c r="N35" s="9">
        <v>36</v>
      </c>
      <c r="O35" s="9">
        <v>161.6</v>
      </c>
      <c r="P35" s="9">
        <v>68.7</v>
      </c>
      <c r="Q35" s="9">
        <v>1.45</v>
      </c>
      <c r="R35" s="9"/>
    </row>
    <row r="36" spans="1:29" ht="12" customHeight="1">
      <c r="A36" s="10" t="s">
        <v>83</v>
      </c>
      <c r="B36" s="76">
        <v>879.8</v>
      </c>
      <c r="C36" s="9">
        <v>77.7</v>
      </c>
      <c r="D36" s="9"/>
      <c r="E36" s="9">
        <v>45</v>
      </c>
      <c r="F36" s="9">
        <v>301.7</v>
      </c>
      <c r="G36" s="9">
        <v>2.2999999999999998</v>
      </c>
      <c r="H36" s="9">
        <v>59</v>
      </c>
      <c r="I36" s="9">
        <v>2.75</v>
      </c>
      <c r="J36" s="9">
        <v>0.3</v>
      </c>
      <c r="K36" s="9">
        <v>84</v>
      </c>
      <c r="L36" s="9"/>
      <c r="M36" s="9">
        <v>6</v>
      </c>
      <c r="N36" s="9">
        <v>36</v>
      </c>
      <c r="O36" s="9">
        <v>182.55</v>
      </c>
      <c r="P36" s="9">
        <v>81.099999999999994</v>
      </c>
      <c r="Q36" s="9">
        <v>1.4</v>
      </c>
      <c r="R36" s="9"/>
    </row>
    <row r="37" spans="1:29" ht="12.75" customHeight="1">
      <c r="A37" s="10" t="s">
        <v>82</v>
      </c>
      <c r="B37" s="76">
        <v>819.005</v>
      </c>
      <c r="C37" s="9">
        <v>71.599999999999994</v>
      </c>
      <c r="D37" s="9"/>
      <c r="E37" s="9">
        <v>28</v>
      </c>
      <c r="F37" s="9">
        <v>299.3</v>
      </c>
      <c r="G37" s="9">
        <v>1.5549999999999999</v>
      </c>
      <c r="H37" s="9">
        <v>44</v>
      </c>
      <c r="I37" s="9">
        <v>1.5</v>
      </c>
      <c r="J37" s="9">
        <v>0.3</v>
      </c>
      <c r="K37" s="9">
        <v>90.6</v>
      </c>
      <c r="L37" s="9"/>
      <c r="M37" s="9">
        <v>7</v>
      </c>
      <c r="N37" s="9">
        <v>36</v>
      </c>
      <c r="O37" s="9">
        <v>166.05</v>
      </c>
      <c r="P37" s="9">
        <v>71.599999999999994</v>
      </c>
      <c r="Q37" s="9">
        <v>1.5</v>
      </c>
      <c r="R37" s="9"/>
    </row>
    <row r="38" spans="1:29" ht="12.75" customHeight="1">
      <c r="A38" s="10" t="s">
        <v>81</v>
      </c>
      <c r="B38" s="76">
        <v>698.17</v>
      </c>
      <c r="C38" s="9">
        <v>50.85</v>
      </c>
      <c r="D38" s="9"/>
      <c r="E38" s="9">
        <v>38</v>
      </c>
      <c r="F38" s="9">
        <v>234.95</v>
      </c>
      <c r="G38" s="9">
        <v>2.3199999999999998</v>
      </c>
      <c r="H38" s="9">
        <v>62.3</v>
      </c>
      <c r="I38" s="9">
        <v>0.25</v>
      </c>
      <c r="J38" s="9"/>
      <c r="K38" s="9">
        <v>30.5</v>
      </c>
      <c r="L38" s="9"/>
      <c r="M38" s="9">
        <v>5</v>
      </c>
      <c r="N38" s="9">
        <v>36</v>
      </c>
      <c r="O38" s="9">
        <v>153</v>
      </c>
      <c r="P38" s="9">
        <v>83.5</v>
      </c>
      <c r="Q38" s="9">
        <v>1.5</v>
      </c>
      <c r="R38" s="9"/>
    </row>
    <row r="39" spans="1:29" ht="12.75" customHeight="1">
      <c r="A39" s="10" t="s">
        <v>80</v>
      </c>
      <c r="B39" s="76">
        <v>574.98200000000008</v>
      </c>
      <c r="C39" s="9">
        <v>35.1</v>
      </c>
      <c r="D39" s="9"/>
      <c r="E39" s="9">
        <v>23</v>
      </c>
      <c r="F39" s="9">
        <v>190.83</v>
      </c>
      <c r="G39" s="9">
        <v>1.347</v>
      </c>
      <c r="H39" s="9">
        <v>56.6</v>
      </c>
      <c r="I39" s="9">
        <v>2.9049999999999998</v>
      </c>
      <c r="J39" s="9"/>
      <c r="K39" s="9">
        <v>24.8</v>
      </c>
      <c r="L39" s="9"/>
      <c r="M39" s="9">
        <v>2</v>
      </c>
      <c r="N39" s="9">
        <v>36</v>
      </c>
      <c r="O39" s="9">
        <v>155.30000000000001</v>
      </c>
      <c r="P39" s="9">
        <v>45.6</v>
      </c>
      <c r="Q39" s="9">
        <v>1.5</v>
      </c>
      <c r="R39" s="9"/>
    </row>
    <row r="40" spans="1:29" ht="12.75" customHeight="1">
      <c r="A40" s="10" t="s">
        <v>79</v>
      </c>
      <c r="B40" s="76">
        <v>579.74</v>
      </c>
      <c r="C40" s="9">
        <v>25.125</v>
      </c>
      <c r="D40" s="9"/>
      <c r="E40" s="9">
        <v>40</v>
      </c>
      <c r="F40" s="9">
        <v>143.75</v>
      </c>
      <c r="G40" s="9">
        <v>1.5249999999999999</v>
      </c>
      <c r="H40" s="9">
        <v>70.900000000000006</v>
      </c>
      <c r="I40" s="9">
        <v>2.84</v>
      </c>
      <c r="J40" s="9"/>
      <c r="K40" s="9">
        <v>18.8</v>
      </c>
      <c r="L40" s="9"/>
      <c r="M40" s="9">
        <v>1</v>
      </c>
      <c r="N40" s="9">
        <v>36</v>
      </c>
      <c r="O40" s="9">
        <v>181.1</v>
      </c>
      <c r="P40" s="9">
        <v>58</v>
      </c>
      <c r="Q40" s="9">
        <v>0.7</v>
      </c>
      <c r="R40" s="9"/>
      <c r="AC40" s="3" t="s">
        <v>38</v>
      </c>
    </row>
    <row r="41" spans="1:29" ht="12.75" customHeight="1">
      <c r="A41" s="10" t="s">
        <v>78</v>
      </c>
      <c r="B41" s="76">
        <v>531.125</v>
      </c>
      <c r="C41" s="9">
        <v>21.35</v>
      </c>
      <c r="D41" s="9"/>
      <c r="E41" s="9">
        <v>40</v>
      </c>
      <c r="F41" s="9">
        <v>103.43</v>
      </c>
      <c r="G41" s="9">
        <v>1.819</v>
      </c>
      <c r="H41" s="9">
        <v>81.5</v>
      </c>
      <c r="I41" s="9">
        <v>2.0960000000000001</v>
      </c>
      <c r="J41" s="9"/>
      <c r="K41" s="9">
        <v>18</v>
      </c>
      <c r="L41" s="9"/>
      <c r="M41" s="9"/>
      <c r="N41" s="9">
        <v>36</v>
      </c>
      <c r="O41" s="9">
        <v>169.8</v>
      </c>
      <c r="P41" s="9">
        <v>56</v>
      </c>
      <c r="Q41" s="9">
        <v>1.1299999999999999</v>
      </c>
      <c r="R41" s="9"/>
    </row>
    <row r="42" spans="1:29" ht="12.75" customHeight="1">
      <c r="A42" s="10" t="s">
        <v>77</v>
      </c>
      <c r="B42" s="76">
        <v>617.452</v>
      </c>
      <c r="C42" s="9">
        <v>17.100000000000001</v>
      </c>
      <c r="D42" s="9"/>
      <c r="E42" s="9">
        <v>73</v>
      </c>
      <c r="F42" s="9">
        <v>109.6</v>
      </c>
      <c r="G42" s="9">
        <v>1.4950000000000001</v>
      </c>
      <c r="H42" s="9">
        <v>97.5</v>
      </c>
      <c r="I42" s="9">
        <v>4.2370000000000001</v>
      </c>
      <c r="J42" s="9"/>
      <c r="K42" s="9">
        <v>20.399999999999999</v>
      </c>
      <c r="L42" s="9"/>
      <c r="M42" s="9"/>
      <c r="N42" s="9">
        <v>36</v>
      </c>
      <c r="O42" s="9">
        <v>180.1</v>
      </c>
      <c r="P42" s="9">
        <v>76.900000000000006</v>
      </c>
      <c r="Q42" s="9">
        <v>1.1200000000000001</v>
      </c>
      <c r="R42" s="9"/>
    </row>
    <row r="43" spans="1:29" ht="12.75" customHeight="1">
      <c r="A43" s="10" t="s">
        <v>76</v>
      </c>
      <c r="B43" s="76">
        <v>577.00999999999988</v>
      </c>
      <c r="C43" s="9">
        <v>27.55</v>
      </c>
      <c r="D43" s="9"/>
      <c r="E43" s="9">
        <v>95.2</v>
      </c>
      <c r="F43" s="9">
        <v>116.1</v>
      </c>
      <c r="G43" s="9">
        <v>1.6</v>
      </c>
      <c r="H43" s="9">
        <v>72</v>
      </c>
      <c r="I43" s="9">
        <v>5.32</v>
      </c>
      <c r="J43" s="9"/>
      <c r="K43" s="9">
        <v>22.2</v>
      </c>
      <c r="L43" s="9"/>
      <c r="M43" s="9"/>
      <c r="N43" s="9">
        <v>36</v>
      </c>
      <c r="O43" s="9">
        <v>147.63999999999999</v>
      </c>
      <c r="P43" s="9">
        <v>52.3</v>
      </c>
      <c r="Q43" s="9">
        <v>1.1000000000000001</v>
      </c>
      <c r="R43" s="9"/>
    </row>
    <row r="44" spans="1:29" ht="12.75" customHeight="1">
      <c r="A44" s="10" t="s">
        <v>75</v>
      </c>
      <c r="B44" s="76">
        <v>700.01</v>
      </c>
      <c r="C44" s="9">
        <v>40.94</v>
      </c>
      <c r="D44" s="9"/>
      <c r="E44" s="9">
        <v>114.9</v>
      </c>
      <c r="F44" s="9">
        <v>130.6</v>
      </c>
      <c r="G44" s="9">
        <v>2.9</v>
      </c>
      <c r="H44" s="9">
        <v>89</v>
      </c>
      <c r="I44" s="9">
        <v>5.33</v>
      </c>
      <c r="J44" s="9"/>
      <c r="K44" s="9">
        <v>26.59</v>
      </c>
      <c r="L44" s="9"/>
      <c r="M44" s="9"/>
      <c r="N44" s="9">
        <v>32.299999999999997</v>
      </c>
      <c r="O44" s="9">
        <v>171.35</v>
      </c>
      <c r="P44" s="9">
        <v>85</v>
      </c>
      <c r="Q44" s="9">
        <v>1.1000000000000001</v>
      </c>
      <c r="R44" s="9"/>
    </row>
    <row r="45" spans="1:29" ht="12.75" customHeight="1">
      <c r="A45" s="10" t="s">
        <v>74</v>
      </c>
      <c r="B45" s="76">
        <v>808.33999999999992</v>
      </c>
      <c r="C45" s="9">
        <v>62.424999999999997</v>
      </c>
      <c r="D45" s="9"/>
      <c r="E45" s="9">
        <v>121.7</v>
      </c>
      <c r="F45" s="9">
        <v>142.59</v>
      </c>
      <c r="G45" s="9">
        <v>5.3150000000000004</v>
      </c>
      <c r="H45" s="9">
        <v>113.5</v>
      </c>
      <c r="I45" s="9">
        <v>2.14</v>
      </c>
      <c r="J45" s="9"/>
      <c r="K45" s="9">
        <v>42</v>
      </c>
      <c r="L45" s="9"/>
      <c r="M45" s="9"/>
      <c r="N45" s="9">
        <v>40.450000000000003</v>
      </c>
      <c r="O45" s="9">
        <v>184</v>
      </c>
      <c r="P45" s="9">
        <v>92.55</v>
      </c>
      <c r="Q45" s="9">
        <v>1.67</v>
      </c>
    </row>
    <row r="46" spans="1:29" ht="11.25" customHeight="1">
      <c r="A46" s="10" t="s">
        <v>57</v>
      </c>
      <c r="B46" s="85">
        <v>662.35</v>
      </c>
      <c r="C46" s="86">
        <v>109.6</v>
      </c>
      <c r="D46" s="86"/>
      <c r="E46" s="86">
        <v>101.4</v>
      </c>
      <c r="F46" s="86">
        <v>153.1</v>
      </c>
      <c r="G46" s="86">
        <v>4.8899999999999997</v>
      </c>
      <c r="H46" s="86">
        <v>103.8</v>
      </c>
      <c r="I46" s="86">
        <v>1.48</v>
      </c>
      <c r="J46" s="86"/>
      <c r="K46" s="86">
        <v>66.8</v>
      </c>
      <c r="L46" s="86"/>
      <c r="M46" s="86"/>
      <c r="N46" s="86">
        <v>21.75</v>
      </c>
      <c r="O46" s="86"/>
      <c r="P46" s="86">
        <v>96.55</v>
      </c>
      <c r="Q46" s="86">
        <v>2.98</v>
      </c>
      <c r="R46" s="71"/>
    </row>
    <row r="47" spans="1:29" ht="11.25" customHeight="1">
      <c r="A47" s="10" t="s">
        <v>58</v>
      </c>
      <c r="B47" s="85">
        <v>1033.1500000000001</v>
      </c>
      <c r="C47" s="86">
        <v>159.80000000000001</v>
      </c>
      <c r="D47" s="86"/>
      <c r="E47" s="86">
        <v>122.8</v>
      </c>
      <c r="F47" s="86">
        <v>191.7</v>
      </c>
      <c r="G47" s="86">
        <v>4.92</v>
      </c>
      <c r="H47" s="86">
        <v>123</v>
      </c>
      <c r="I47" s="86">
        <v>1.48</v>
      </c>
      <c r="J47" s="86"/>
      <c r="K47" s="86">
        <v>117.7</v>
      </c>
      <c r="L47" s="86"/>
      <c r="M47" s="86"/>
      <c r="N47" s="86">
        <v>14.85</v>
      </c>
      <c r="O47" s="86">
        <v>193.1</v>
      </c>
      <c r="P47" s="86">
        <v>100.75</v>
      </c>
      <c r="Q47" s="86">
        <v>3.05</v>
      </c>
      <c r="R47" s="71"/>
    </row>
    <row r="48" spans="1:29" ht="11.25" customHeight="1">
      <c r="A48" s="10" t="s">
        <v>59</v>
      </c>
      <c r="B48" s="85">
        <v>1233.4519999999998</v>
      </c>
      <c r="C48" s="86">
        <v>118.05</v>
      </c>
      <c r="D48" s="86"/>
      <c r="E48" s="86">
        <v>117.9</v>
      </c>
      <c r="F48" s="86">
        <v>186.1</v>
      </c>
      <c r="G48" s="86">
        <v>5.51</v>
      </c>
      <c r="H48" s="86">
        <v>123.5</v>
      </c>
      <c r="I48" s="86">
        <v>1.48</v>
      </c>
      <c r="J48" s="86"/>
      <c r="K48" s="86">
        <v>161.30000000000001</v>
      </c>
      <c r="L48" s="86"/>
      <c r="M48" s="86"/>
      <c r="N48" s="86">
        <v>27.3</v>
      </c>
      <c r="O48" s="86">
        <v>188.012</v>
      </c>
      <c r="P48" s="86">
        <v>301</v>
      </c>
      <c r="Q48" s="86">
        <v>3.3</v>
      </c>
      <c r="R48" s="71"/>
    </row>
    <row r="49" spans="1:29" ht="11.25" customHeight="1">
      <c r="A49" s="10" t="s">
        <v>60</v>
      </c>
      <c r="B49" s="85">
        <v>1266.3040000000001</v>
      </c>
      <c r="C49" s="86">
        <v>136.19399999999999</v>
      </c>
      <c r="D49" s="86"/>
      <c r="E49" s="86">
        <v>134.4</v>
      </c>
      <c r="F49" s="86">
        <v>243.3</v>
      </c>
      <c r="G49" s="86">
        <v>6</v>
      </c>
      <c r="H49" s="86">
        <v>193.7</v>
      </c>
      <c r="I49" s="86">
        <v>1.48</v>
      </c>
      <c r="J49" s="86"/>
      <c r="K49" s="86">
        <v>127.1</v>
      </c>
      <c r="L49" s="86"/>
      <c r="M49" s="86"/>
      <c r="N49" s="86">
        <v>32</v>
      </c>
      <c r="O49" s="86">
        <v>188.9</v>
      </c>
      <c r="P49" s="86">
        <v>200</v>
      </c>
      <c r="Q49" s="86">
        <v>3.23</v>
      </c>
      <c r="R49" s="71"/>
    </row>
    <row r="50" spans="1:29" ht="11.25" customHeight="1">
      <c r="A50" s="10" t="s">
        <v>61</v>
      </c>
      <c r="B50" s="85">
        <v>1157.963</v>
      </c>
      <c r="C50" s="86">
        <v>143.79</v>
      </c>
      <c r="D50" s="86"/>
      <c r="E50" s="86">
        <v>171.65</v>
      </c>
      <c r="F50" s="86">
        <v>262.3</v>
      </c>
      <c r="G50" s="86"/>
      <c r="H50" s="86">
        <v>136.5</v>
      </c>
      <c r="I50" s="86"/>
      <c r="J50" s="86"/>
      <c r="K50" s="86">
        <v>85.9</v>
      </c>
      <c r="L50" s="86"/>
      <c r="M50" s="86"/>
      <c r="N50" s="86">
        <v>33.548000000000002</v>
      </c>
      <c r="O50" s="86">
        <v>186.7</v>
      </c>
      <c r="P50" s="86">
        <v>133.92500000000001</v>
      </c>
      <c r="Q50" s="86">
        <v>3.65</v>
      </c>
      <c r="R50" s="71"/>
    </row>
    <row r="51" spans="1:29" ht="11.25" customHeight="1">
      <c r="A51" s="10" t="s">
        <v>62</v>
      </c>
      <c r="B51" s="85">
        <v>997.42500000000007</v>
      </c>
      <c r="C51" s="86">
        <v>140.65</v>
      </c>
      <c r="D51" s="86">
        <v>0.25</v>
      </c>
      <c r="E51" s="86">
        <v>133.44999999999999</v>
      </c>
      <c r="F51" s="86">
        <v>226.6</v>
      </c>
      <c r="G51" s="86">
        <v>4.87</v>
      </c>
      <c r="H51" s="86">
        <v>125</v>
      </c>
      <c r="I51" s="86">
        <v>1.5</v>
      </c>
      <c r="J51" s="86"/>
      <c r="K51" s="86">
        <v>68.2</v>
      </c>
      <c r="L51" s="86"/>
      <c r="M51" s="86"/>
      <c r="N51" s="86">
        <v>31.7</v>
      </c>
      <c r="O51" s="86">
        <v>148.43</v>
      </c>
      <c r="P51" s="86">
        <v>111.22499999999999</v>
      </c>
      <c r="Q51" s="86">
        <v>5.55</v>
      </c>
      <c r="R51" s="71"/>
    </row>
    <row r="52" spans="1:29" ht="11.25" customHeight="1">
      <c r="A52" s="10" t="s">
        <v>38</v>
      </c>
      <c r="B52" s="85">
        <v>844.0859999999999</v>
      </c>
      <c r="C52" s="86">
        <v>141.57</v>
      </c>
      <c r="D52" s="86">
        <v>0.5</v>
      </c>
      <c r="E52" s="86">
        <v>73.459999999999994</v>
      </c>
      <c r="F52" s="86">
        <v>183.90600000000001</v>
      </c>
      <c r="G52" s="86">
        <v>4.8</v>
      </c>
      <c r="H52" s="86">
        <v>96.2</v>
      </c>
      <c r="I52" s="86">
        <v>4.95</v>
      </c>
      <c r="J52" s="86"/>
      <c r="K52" s="86">
        <v>39.9</v>
      </c>
      <c r="L52" s="86"/>
      <c r="M52" s="86"/>
      <c r="N52" s="86">
        <v>30.9</v>
      </c>
      <c r="O52" s="86">
        <v>145.30000000000001</v>
      </c>
      <c r="P52" s="86">
        <v>116</v>
      </c>
      <c r="Q52" s="86">
        <v>6.6</v>
      </c>
      <c r="R52" s="71"/>
    </row>
    <row r="53" spans="1:29" ht="11.25" customHeight="1">
      <c r="A53" s="10" t="s">
        <v>39</v>
      </c>
      <c r="B53" s="76">
        <v>842.57099999999991</v>
      </c>
      <c r="C53" s="9">
        <v>134.631</v>
      </c>
      <c r="D53" s="9">
        <v>0.4</v>
      </c>
      <c r="E53" s="9">
        <v>64.349999999999994</v>
      </c>
      <c r="F53" s="9">
        <v>190.99</v>
      </c>
      <c r="G53" s="9">
        <v>5</v>
      </c>
      <c r="H53" s="9">
        <v>98.5</v>
      </c>
      <c r="I53" s="9">
        <v>9.5</v>
      </c>
      <c r="J53" s="9"/>
      <c r="K53" s="9">
        <v>40.700000000000003</v>
      </c>
      <c r="L53" s="9"/>
      <c r="M53" s="9"/>
      <c r="N53" s="9">
        <v>26.3</v>
      </c>
      <c r="O53" s="9">
        <v>135.19999999999999</v>
      </c>
      <c r="P53" s="9">
        <v>137</v>
      </c>
      <c r="Q53" s="9"/>
      <c r="R53" s="9"/>
    </row>
    <row r="54" spans="1:29" ht="12" customHeight="1">
      <c r="A54" s="10" t="s">
        <v>40</v>
      </c>
      <c r="B54" s="76">
        <v>728.28000000000009</v>
      </c>
      <c r="C54" s="9">
        <v>190.51</v>
      </c>
      <c r="D54" s="9">
        <v>0.3</v>
      </c>
      <c r="E54" s="9">
        <v>41.29</v>
      </c>
      <c r="F54" s="9">
        <v>97.35</v>
      </c>
      <c r="G54" s="9">
        <v>4</v>
      </c>
      <c r="H54" s="9">
        <v>121.4</v>
      </c>
      <c r="I54" s="9">
        <v>23</v>
      </c>
      <c r="J54" s="9"/>
      <c r="K54" s="9">
        <v>31.9</v>
      </c>
      <c r="L54" s="9"/>
      <c r="M54" s="9"/>
      <c r="N54" s="9">
        <v>13.7</v>
      </c>
      <c r="O54" s="9">
        <v>113.03</v>
      </c>
      <c r="P54" s="9">
        <v>87.6</v>
      </c>
      <c r="Q54" s="9">
        <v>4.2</v>
      </c>
      <c r="R54" s="9"/>
    </row>
    <row r="55" spans="1:29" ht="12.75" customHeight="1">
      <c r="A55" s="10" t="s">
        <v>41</v>
      </c>
      <c r="B55" s="76">
        <v>640.62</v>
      </c>
      <c r="C55" s="9">
        <v>162.35</v>
      </c>
      <c r="D55" s="9">
        <v>0.25</v>
      </c>
      <c r="E55" s="9">
        <v>40.89</v>
      </c>
      <c r="F55" s="9">
        <v>42.15</v>
      </c>
      <c r="G55" s="9"/>
      <c r="H55" s="9">
        <v>101</v>
      </c>
      <c r="I55" s="9">
        <v>43</v>
      </c>
      <c r="J55" s="9"/>
      <c r="K55" s="9">
        <v>48.9</v>
      </c>
      <c r="L55" s="9"/>
      <c r="M55" s="9"/>
      <c r="N55" s="9">
        <v>12.65</v>
      </c>
      <c r="O55" s="9">
        <v>104.03</v>
      </c>
      <c r="P55" s="9">
        <v>81.2</v>
      </c>
      <c r="Q55" s="9">
        <v>4.2</v>
      </c>
      <c r="R55" s="9"/>
    </row>
    <row r="56" spans="1:29" ht="12.75" customHeight="1">
      <c r="A56" s="10" t="s">
        <v>42</v>
      </c>
      <c r="B56" s="76">
        <v>522.221</v>
      </c>
      <c r="C56" s="9">
        <v>102.605</v>
      </c>
      <c r="D56" s="9">
        <v>0.2</v>
      </c>
      <c r="E56" s="9">
        <v>38.494999999999997</v>
      </c>
      <c r="F56" s="9">
        <v>44.076999999999998</v>
      </c>
      <c r="G56" s="9">
        <v>4.8</v>
      </c>
      <c r="H56" s="9">
        <v>84.8</v>
      </c>
      <c r="I56" s="9">
        <v>16</v>
      </c>
      <c r="J56" s="9"/>
      <c r="K56" s="9">
        <v>43.42</v>
      </c>
      <c r="L56" s="9"/>
      <c r="M56" s="9"/>
      <c r="N56" s="9">
        <v>12.05</v>
      </c>
      <c r="O56" s="9">
        <v>85.774000000000001</v>
      </c>
      <c r="P56" s="9">
        <v>85.5</v>
      </c>
      <c r="Q56" s="9">
        <v>4.5</v>
      </c>
      <c r="R56" s="9"/>
    </row>
    <row r="57" spans="1:29" ht="12.75" customHeight="1">
      <c r="A57" s="10" t="s">
        <v>44</v>
      </c>
      <c r="B57" s="76">
        <v>520.12800000000016</v>
      </c>
      <c r="C57" s="9">
        <v>97.855000000000004</v>
      </c>
      <c r="D57" s="9">
        <v>2</v>
      </c>
      <c r="E57" s="9">
        <v>41</v>
      </c>
      <c r="F57" s="9">
        <v>58.993000000000002</v>
      </c>
      <c r="G57" s="9">
        <v>4.8</v>
      </c>
      <c r="H57" s="9">
        <v>68.599999999999994</v>
      </c>
      <c r="I57" s="9">
        <v>8</v>
      </c>
      <c r="J57" s="9">
        <v>0.5</v>
      </c>
      <c r="K57" s="9">
        <v>31.3</v>
      </c>
      <c r="L57" s="9"/>
      <c r="M57" s="9">
        <v>10</v>
      </c>
      <c r="N57" s="9">
        <v>14.75</v>
      </c>
      <c r="O57" s="9">
        <v>97.13</v>
      </c>
      <c r="P57" s="9">
        <v>81</v>
      </c>
      <c r="Q57" s="9">
        <v>4.2</v>
      </c>
      <c r="R57" s="9"/>
    </row>
    <row r="58" spans="1:29" ht="12.75" customHeight="1">
      <c r="A58" s="10" t="s">
        <v>45</v>
      </c>
      <c r="B58" s="76">
        <v>985.53300000000013</v>
      </c>
      <c r="C58" s="9">
        <v>142.88800000000001</v>
      </c>
      <c r="D58" s="9">
        <v>1.5</v>
      </c>
      <c r="E58" s="9">
        <v>90.43</v>
      </c>
      <c r="F58" s="9">
        <v>153.57900000000001</v>
      </c>
      <c r="G58" s="9">
        <v>4.8</v>
      </c>
      <c r="H58" s="9">
        <v>130.30000000000001</v>
      </c>
      <c r="I58" s="9">
        <v>28</v>
      </c>
      <c r="J58" s="9">
        <v>1.921</v>
      </c>
      <c r="K58" s="9">
        <v>44.2</v>
      </c>
      <c r="L58" s="9"/>
      <c r="M58" s="9">
        <v>54.884999999999998</v>
      </c>
      <c r="N58" s="9">
        <v>22.05</v>
      </c>
      <c r="O58" s="9">
        <v>180.98</v>
      </c>
      <c r="P58" s="9">
        <v>123.8</v>
      </c>
      <c r="Q58" s="9">
        <v>6.2</v>
      </c>
      <c r="R58" s="9"/>
      <c r="AC58" s="3" t="s">
        <v>38</v>
      </c>
    </row>
    <row r="59" spans="1:29" ht="12.75" customHeight="1">
      <c r="A59" s="10" t="s">
        <v>46</v>
      </c>
      <c r="B59" s="76">
        <v>943.15099999999995</v>
      </c>
      <c r="C59" s="9">
        <v>120.971</v>
      </c>
      <c r="D59" s="9">
        <v>1.8</v>
      </c>
      <c r="E59" s="9">
        <v>81.2</v>
      </c>
      <c r="F59" s="9">
        <v>165.92</v>
      </c>
      <c r="G59" s="9">
        <v>4.8</v>
      </c>
      <c r="H59" s="9">
        <v>97.46</v>
      </c>
      <c r="I59" s="9">
        <v>19.291</v>
      </c>
      <c r="J59" s="9">
        <v>1.3129999999999999</v>
      </c>
      <c r="K59" s="9">
        <v>65.599999999999994</v>
      </c>
      <c r="L59" s="9"/>
      <c r="M59" s="9">
        <v>30.667999999999999</v>
      </c>
      <c r="N59" s="9">
        <v>24.35</v>
      </c>
      <c r="O59" s="9">
        <v>193.416</v>
      </c>
      <c r="P59" s="9">
        <v>128.36199999999999</v>
      </c>
      <c r="Q59" s="9">
        <v>8</v>
      </c>
      <c r="R59" s="9"/>
    </row>
    <row r="60" spans="1:29" ht="12.75" customHeight="1">
      <c r="A60" s="10" t="s">
        <v>47</v>
      </c>
      <c r="B60" s="76">
        <v>749.65499999999986</v>
      </c>
      <c r="C60" s="9">
        <v>119.08199999999999</v>
      </c>
      <c r="D60" s="9">
        <v>1.7</v>
      </c>
      <c r="E60" s="9">
        <v>66.38</v>
      </c>
      <c r="F60" s="9">
        <v>92.242000000000004</v>
      </c>
      <c r="G60" s="9">
        <v>5.5</v>
      </c>
      <c r="H60" s="9">
        <v>90.95</v>
      </c>
      <c r="I60" s="9">
        <v>14.74</v>
      </c>
      <c r="J60" s="9">
        <v>1.3129999999999999</v>
      </c>
      <c r="K60" s="9">
        <v>16.2</v>
      </c>
      <c r="L60" s="9"/>
      <c r="M60" s="9">
        <v>25.954999999999998</v>
      </c>
      <c r="N60" s="9">
        <v>19.2</v>
      </c>
      <c r="O60" s="9">
        <v>157.24299999999999</v>
      </c>
      <c r="P60" s="9">
        <v>131.65</v>
      </c>
      <c r="Q60" s="9">
        <v>7.5</v>
      </c>
      <c r="R60" s="9"/>
    </row>
    <row r="61" spans="1:29" ht="12.75" customHeight="1">
      <c r="A61" s="10" t="s">
        <v>48</v>
      </c>
      <c r="B61" s="76">
        <v>827.08600000000001</v>
      </c>
      <c r="C61" s="9">
        <v>113.761</v>
      </c>
      <c r="D61" s="9">
        <v>3</v>
      </c>
      <c r="E61" s="9">
        <v>79.7</v>
      </c>
      <c r="F61" s="9">
        <v>115.386</v>
      </c>
      <c r="G61" s="9">
        <v>5.7</v>
      </c>
      <c r="H61" s="9">
        <v>62.55</v>
      </c>
      <c r="I61" s="9">
        <v>20</v>
      </c>
      <c r="J61" s="9">
        <v>2.883</v>
      </c>
      <c r="K61" s="9">
        <v>22.9</v>
      </c>
      <c r="L61" s="9"/>
      <c r="M61" s="9">
        <v>38.857999999999997</v>
      </c>
      <c r="N61" s="9">
        <v>21</v>
      </c>
      <c r="O61" s="9">
        <v>195.94800000000001</v>
      </c>
      <c r="P61" s="9">
        <v>135.44999999999999</v>
      </c>
      <c r="Q61" s="9">
        <v>9.9499999999999993</v>
      </c>
      <c r="R61" s="9"/>
    </row>
    <row r="62" spans="1:29" ht="12.75" customHeight="1">
      <c r="A62" s="10" t="s">
        <v>49</v>
      </c>
      <c r="B62" s="76">
        <v>1005.799</v>
      </c>
      <c r="C62" s="9">
        <v>116.248</v>
      </c>
      <c r="D62" s="9">
        <v>2.48</v>
      </c>
      <c r="E62" s="9">
        <v>99.35</v>
      </c>
      <c r="F62" s="9">
        <v>191.63200000000001</v>
      </c>
      <c r="G62" s="9">
        <v>6</v>
      </c>
      <c r="H62" s="9">
        <v>108.5</v>
      </c>
      <c r="I62" s="9">
        <v>5.0999999999999996</v>
      </c>
      <c r="J62" s="9">
        <v>2.2519999999999998</v>
      </c>
      <c r="K62" s="9">
        <v>26.39</v>
      </c>
      <c r="L62" s="9"/>
      <c r="M62" s="9">
        <v>36.075000000000003</v>
      </c>
      <c r="N62" s="9">
        <v>22.15</v>
      </c>
      <c r="O62" s="9">
        <v>222.702</v>
      </c>
      <c r="P62" s="9">
        <v>148.91999999999999</v>
      </c>
      <c r="Q62" s="9">
        <v>18</v>
      </c>
      <c r="R62" s="9"/>
    </row>
    <row r="63" spans="1:29" ht="12.75" customHeight="1">
      <c r="A63" s="10" t="s">
        <v>51</v>
      </c>
      <c r="B63" s="81"/>
    </row>
    <row r="64" spans="1:29" ht="30" customHeight="1">
      <c r="A64" s="884" t="s">
        <v>64</v>
      </c>
      <c r="B64" s="884"/>
      <c r="C64" s="884"/>
      <c r="D64" s="884"/>
      <c r="E64" s="884"/>
      <c r="F64" s="884"/>
      <c r="G64" s="884"/>
      <c r="H64" s="884"/>
      <c r="I64" s="884"/>
      <c r="J64" s="884"/>
      <c r="K64" s="884"/>
      <c r="L64" s="884"/>
      <c r="M64" s="884"/>
      <c r="N64" s="884"/>
      <c r="O64" s="884"/>
      <c r="P64" s="884"/>
      <c r="Q64" s="884"/>
      <c r="R64" s="3"/>
    </row>
    <row r="65" spans="1:29" ht="11.25" customHeight="1">
      <c r="A65" s="10" t="s">
        <v>112</v>
      </c>
      <c r="B65" s="85">
        <v>1872.3000000000002</v>
      </c>
      <c r="C65" s="86">
        <v>301.8</v>
      </c>
      <c r="D65" s="86">
        <v>0.1</v>
      </c>
      <c r="E65" s="86">
        <v>151.80000000000001</v>
      </c>
      <c r="F65" s="86">
        <v>680.5</v>
      </c>
      <c r="G65" s="86">
        <v>2.7</v>
      </c>
      <c r="H65" s="86">
        <v>168.7</v>
      </c>
      <c r="I65" s="86">
        <v>10.9</v>
      </c>
      <c r="J65" s="86"/>
      <c r="K65" s="86">
        <v>122.1</v>
      </c>
      <c r="L65" s="86"/>
      <c r="M65" s="86">
        <v>7</v>
      </c>
      <c r="N65" s="86">
        <v>16.5</v>
      </c>
      <c r="O65" s="86">
        <v>377.7</v>
      </c>
      <c r="P65" s="86">
        <v>13.5</v>
      </c>
      <c r="Q65" s="86">
        <v>19</v>
      </c>
      <c r="R65" s="86">
        <v>0</v>
      </c>
    </row>
    <row r="66" spans="1:29" ht="11.25" customHeight="1">
      <c r="A66" s="10" t="s">
        <v>111</v>
      </c>
      <c r="B66" s="85">
        <v>2234.6000000000004</v>
      </c>
      <c r="C66" s="86">
        <v>435.6</v>
      </c>
      <c r="D66" s="86">
        <v>7.0000000000000007E-2</v>
      </c>
      <c r="E66" s="86">
        <v>112.5</v>
      </c>
      <c r="F66" s="86">
        <v>835.4</v>
      </c>
      <c r="G66" s="86">
        <v>12.48</v>
      </c>
      <c r="H66" s="86">
        <v>184.15</v>
      </c>
      <c r="I66" s="86">
        <v>30.85</v>
      </c>
      <c r="J66" s="86"/>
      <c r="K66" s="86">
        <v>99</v>
      </c>
      <c r="L66" s="86"/>
      <c r="M66" s="86">
        <v>9.5</v>
      </c>
      <c r="N66" s="86">
        <v>22.44</v>
      </c>
      <c r="O66" s="86">
        <v>462</v>
      </c>
      <c r="P66" s="86">
        <v>11.35</v>
      </c>
      <c r="Q66" s="86">
        <v>19.260000000000002</v>
      </c>
      <c r="R66" s="86">
        <v>0</v>
      </c>
    </row>
    <row r="67" spans="1:29" ht="11.25" customHeight="1">
      <c r="A67" s="10" t="s">
        <v>110</v>
      </c>
      <c r="B67" s="85">
        <v>1419.4000000000003</v>
      </c>
      <c r="C67" s="86">
        <v>292.3</v>
      </c>
      <c r="D67" s="86">
        <v>0.04</v>
      </c>
      <c r="E67" s="86">
        <v>101.5</v>
      </c>
      <c r="F67" s="86">
        <v>355.6</v>
      </c>
      <c r="G67" s="86">
        <v>19.899999999999999</v>
      </c>
      <c r="H67" s="86">
        <v>174.8</v>
      </c>
      <c r="I67" s="86">
        <v>47.6</v>
      </c>
      <c r="J67" s="86"/>
      <c r="K67" s="86">
        <v>32.5</v>
      </c>
      <c r="L67" s="86"/>
      <c r="M67" s="86">
        <v>4.2</v>
      </c>
      <c r="N67" s="86">
        <v>10.8</v>
      </c>
      <c r="O67" s="86">
        <v>370</v>
      </c>
      <c r="P67" s="86">
        <v>3.5</v>
      </c>
      <c r="Q67" s="86">
        <v>6.66</v>
      </c>
      <c r="R67" s="86">
        <v>0</v>
      </c>
    </row>
    <row r="68" spans="1:29" ht="11.25" customHeight="1">
      <c r="A68" s="10" t="s">
        <v>109</v>
      </c>
      <c r="B68" s="85">
        <v>2130.8000000000002</v>
      </c>
      <c r="C68" s="86">
        <v>281.10000000000002</v>
      </c>
      <c r="D68" s="86">
        <v>0</v>
      </c>
      <c r="E68" s="86">
        <v>89.6</v>
      </c>
      <c r="F68" s="86">
        <v>836.8</v>
      </c>
      <c r="G68" s="86">
        <v>25.6</v>
      </c>
      <c r="H68" s="86">
        <v>151.5</v>
      </c>
      <c r="I68" s="86">
        <v>42.1</v>
      </c>
      <c r="J68" s="86"/>
      <c r="K68" s="86">
        <v>193.2</v>
      </c>
      <c r="L68" s="86"/>
      <c r="M68" s="86">
        <v>3.5</v>
      </c>
      <c r="N68" s="86">
        <v>40.4</v>
      </c>
      <c r="O68" s="86">
        <v>439</v>
      </c>
      <c r="P68" s="86">
        <v>10</v>
      </c>
      <c r="Q68" s="86">
        <v>18</v>
      </c>
      <c r="R68" s="86">
        <v>0</v>
      </c>
    </row>
    <row r="69" spans="1:29" ht="11.25" customHeight="1">
      <c r="A69" s="10" t="s">
        <v>108</v>
      </c>
      <c r="B69" s="85">
        <v>2323.6999999999994</v>
      </c>
      <c r="C69" s="86">
        <v>526.1</v>
      </c>
      <c r="D69" s="86"/>
      <c r="E69" s="86">
        <v>59.3</v>
      </c>
      <c r="F69" s="86">
        <v>807</v>
      </c>
      <c r="G69" s="86">
        <v>21.72</v>
      </c>
      <c r="H69" s="86">
        <v>204.1</v>
      </c>
      <c r="I69" s="86">
        <v>49.2</v>
      </c>
      <c r="J69" s="86"/>
      <c r="K69" s="86">
        <v>181.1</v>
      </c>
      <c r="L69" s="86"/>
      <c r="M69" s="86">
        <v>3</v>
      </c>
      <c r="N69" s="86">
        <v>44.3</v>
      </c>
      <c r="O69" s="86">
        <v>406</v>
      </c>
      <c r="P69" s="86">
        <v>14.6</v>
      </c>
      <c r="Q69" s="86">
        <v>7.2649999999999997</v>
      </c>
      <c r="R69" s="86">
        <v>1.4999999999999999E-2</v>
      </c>
    </row>
    <row r="70" spans="1:29" ht="11.25" customHeight="1">
      <c r="A70" s="10" t="s">
        <v>107</v>
      </c>
      <c r="B70" s="85">
        <v>1937.4999999999998</v>
      </c>
      <c r="C70" s="86">
        <v>333.4</v>
      </c>
      <c r="D70" s="86"/>
      <c r="E70" s="86">
        <v>69</v>
      </c>
      <c r="F70" s="86">
        <v>773.3</v>
      </c>
      <c r="G70" s="86">
        <v>22.28</v>
      </c>
      <c r="H70" s="86">
        <v>118</v>
      </c>
      <c r="I70" s="86">
        <v>62</v>
      </c>
      <c r="J70" s="86"/>
      <c r="K70" s="86">
        <v>157.9</v>
      </c>
      <c r="L70" s="86"/>
      <c r="M70" s="86">
        <v>2.4</v>
      </c>
      <c r="N70" s="86">
        <v>49.55</v>
      </c>
      <c r="O70" s="86">
        <v>317.3</v>
      </c>
      <c r="P70" s="86">
        <v>25</v>
      </c>
      <c r="Q70" s="86">
        <v>7.3</v>
      </c>
      <c r="R70" s="86">
        <v>7.0000000000000007E-2</v>
      </c>
    </row>
    <row r="71" spans="1:29" ht="11.25" customHeight="1">
      <c r="A71" s="10" t="s">
        <v>106</v>
      </c>
      <c r="B71" s="76">
        <v>1834.4000000000005</v>
      </c>
      <c r="C71" s="9">
        <v>433.25</v>
      </c>
      <c r="D71" s="9"/>
      <c r="E71" s="9">
        <v>127.65</v>
      </c>
      <c r="F71" s="9">
        <v>585.5</v>
      </c>
      <c r="G71" s="9">
        <v>20.420000000000002</v>
      </c>
      <c r="H71" s="9">
        <v>146.9</v>
      </c>
      <c r="I71" s="9">
        <v>33.159999999999997</v>
      </c>
      <c r="J71" s="9"/>
      <c r="K71" s="9">
        <v>79.900000000000006</v>
      </c>
      <c r="L71" s="9"/>
      <c r="M71" s="9">
        <v>1.9</v>
      </c>
      <c r="N71" s="9">
        <v>22.3</v>
      </c>
      <c r="O71" s="9">
        <v>348.1</v>
      </c>
      <c r="P71" s="9">
        <v>27.7</v>
      </c>
      <c r="Q71" s="9">
        <v>7.48</v>
      </c>
      <c r="R71" s="9">
        <v>0.14000000000000001</v>
      </c>
    </row>
    <row r="72" spans="1:29" ht="12" customHeight="1">
      <c r="A72" s="10" t="s">
        <v>105</v>
      </c>
      <c r="B72" s="76">
        <v>2377</v>
      </c>
      <c r="C72" s="9">
        <v>450</v>
      </c>
      <c r="D72" s="9"/>
      <c r="E72" s="9">
        <v>174</v>
      </c>
      <c r="F72" s="9">
        <v>900</v>
      </c>
      <c r="G72" s="9">
        <v>28.9</v>
      </c>
      <c r="H72" s="9">
        <v>146</v>
      </c>
      <c r="I72" s="9">
        <v>34</v>
      </c>
      <c r="J72" s="9">
        <v>0.1</v>
      </c>
      <c r="K72" s="9">
        <v>113</v>
      </c>
      <c r="L72" s="9"/>
      <c r="M72" s="9">
        <v>7</v>
      </c>
      <c r="N72" s="9">
        <v>60</v>
      </c>
      <c r="O72" s="9">
        <v>420</v>
      </c>
      <c r="P72" s="9">
        <v>40</v>
      </c>
      <c r="Q72" s="9">
        <v>4</v>
      </c>
      <c r="R72" s="9">
        <v>0</v>
      </c>
    </row>
    <row r="73" spans="1:29" ht="12.75" customHeight="1">
      <c r="A73" s="10" t="s">
        <v>104</v>
      </c>
      <c r="B73" s="76">
        <v>2254</v>
      </c>
      <c r="C73" s="9">
        <v>536</v>
      </c>
      <c r="D73" s="9"/>
      <c r="E73" s="9">
        <v>108.7</v>
      </c>
      <c r="F73" s="9">
        <v>761</v>
      </c>
      <c r="G73" s="9">
        <v>12.5</v>
      </c>
      <c r="H73" s="9">
        <v>165</v>
      </c>
      <c r="I73" s="9">
        <v>29.5</v>
      </c>
      <c r="J73" s="9">
        <v>0.1</v>
      </c>
      <c r="K73" s="9">
        <v>154.5</v>
      </c>
      <c r="L73" s="9">
        <v>0.5</v>
      </c>
      <c r="M73" s="9">
        <v>3</v>
      </c>
      <c r="N73" s="9">
        <v>20.2</v>
      </c>
      <c r="O73" s="9">
        <v>412.6</v>
      </c>
      <c r="P73" s="9">
        <v>46.2</v>
      </c>
      <c r="Q73" s="9">
        <v>3.8</v>
      </c>
      <c r="R73" s="9">
        <v>0.4</v>
      </c>
    </row>
    <row r="74" spans="1:29" ht="12.75" customHeight="1">
      <c r="A74" s="10" t="s">
        <v>103</v>
      </c>
      <c r="B74" s="76">
        <v>2044</v>
      </c>
      <c r="C74" s="9">
        <v>388</v>
      </c>
      <c r="D74" s="9"/>
      <c r="E74" s="9">
        <v>114.5</v>
      </c>
      <c r="F74" s="9">
        <v>737</v>
      </c>
      <c r="G74" s="9">
        <v>14.8</v>
      </c>
      <c r="H74" s="9">
        <v>87.1</v>
      </c>
      <c r="I74" s="9">
        <v>22.3</v>
      </c>
      <c r="J74" s="9">
        <v>0</v>
      </c>
      <c r="K74" s="9">
        <v>189.1</v>
      </c>
      <c r="L74" s="9">
        <v>0.76</v>
      </c>
      <c r="M74" s="9">
        <v>4.0999999999999996</v>
      </c>
      <c r="N74" s="9">
        <v>37.200000000000003</v>
      </c>
      <c r="O74" s="9">
        <v>402.4</v>
      </c>
      <c r="P74" s="9">
        <v>44.2</v>
      </c>
      <c r="Q74" s="9">
        <v>2.14</v>
      </c>
      <c r="R74" s="9">
        <v>0.4</v>
      </c>
    </row>
    <row r="75" spans="1:29" ht="12.75" customHeight="1">
      <c r="A75" s="10" t="s">
        <v>102</v>
      </c>
      <c r="B75" s="76">
        <v>1278.9999999999998</v>
      </c>
      <c r="C75" s="9">
        <v>189</v>
      </c>
      <c r="D75" s="9"/>
      <c r="E75" s="9">
        <v>149.5</v>
      </c>
      <c r="F75" s="9">
        <v>339.4</v>
      </c>
      <c r="G75" s="9">
        <v>6.4</v>
      </c>
      <c r="H75" s="9">
        <v>57.4</v>
      </c>
      <c r="I75" s="9">
        <v>37.4</v>
      </c>
      <c r="J75" s="9">
        <v>0</v>
      </c>
      <c r="K75" s="9">
        <v>111.4</v>
      </c>
      <c r="L75" s="9">
        <v>7.0000000000000007E-2</v>
      </c>
      <c r="M75" s="9">
        <v>2</v>
      </c>
      <c r="N75" s="9">
        <v>8.3000000000000007</v>
      </c>
      <c r="O75" s="9">
        <v>327.10000000000002</v>
      </c>
      <c r="P75" s="9">
        <v>49.95</v>
      </c>
      <c r="Q75" s="9">
        <v>0.75</v>
      </c>
      <c r="R75" s="9">
        <v>0.33</v>
      </c>
    </row>
    <row r="76" spans="1:29" ht="12.75" customHeight="1">
      <c r="A76" s="10" t="s">
        <v>101</v>
      </c>
      <c r="B76" s="76">
        <v>2099.9999999999995</v>
      </c>
      <c r="C76" s="9">
        <v>406.1</v>
      </c>
      <c r="D76" s="9"/>
      <c r="E76" s="9">
        <v>173</v>
      </c>
      <c r="F76" s="9">
        <v>715</v>
      </c>
      <c r="G76" s="9">
        <v>9.984</v>
      </c>
      <c r="H76" s="9">
        <v>142.19999999999999</v>
      </c>
      <c r="I76" s="9">
        <v>33</v>
      </c>
      <c r="J76" s="9">
        <v>0.3</v>
      </c>
      <c r="K76" s="9">
        <v>190.3</v>
      </c>
      <c r="L76" s="9">
        <v>0.3</v>
      </c>
      <c r="M76" s="9">
        <v>15.2</v>
      </c>
      <c r="N76" s="9">
        <v>42.7</v>
      </c>
      <c r="O76" s="9">
        <v>306.39999999999998</v>
      </c>
      <c r="P76" s="9">
        <v>58.06</v>
      </c>
      <c r="Q76" s="9">
        <v>7.16</v>
      </c>
      <c r="R76" s="9">
        <v>0.29599999999999999</v>
      </c>
      <c r="AC76" s="3" t="s">
        <v>38</v>
      </c>
    </row>
    <row r="77" spans="1:29" ht="12.75" customHeight="1">
      <c r="A77" s="10" t="s">
        <v>100</v>
      </c>
      <c r="B77" s="76">
        <v>2509.9700000000003</v>
      </c>
      <c r="C77" s="9">
        <v>398.1</v>
      </c>
      <c r="D77" s="9"/>
      <c r="E77" s="9">
        <v>317.60000000000002</v>
      </c>
      <c r="F77" s="9">
        <v>711.6</v>
      </c>
      <c r="G77" s="9">
        <v>6.8</v>
      </c>
      <c r="H77" s="9">
        <v>209.1</v>
      </c>
      <c r="I77" s="9">
        <v>39</v>
      </c>
      <c r="J77" s="9">
        <v>0.74</v>
      </c>
      <c r="K77" s="9">
        <v>231.7</v>
      </c>
      <c r="L77" s="9">
        <v>0.53</v>
      </c>
      <c r="M77" s="9">
        <v>29.15</v>
      </c>
      <c r="N77" s="9">
        <v>46.1</v>
      </c>
      <c r="O77" s="9">
        <v>371.7</v>
      </c>
      <c r="P77" s="9">
        <v>135.69999999999999</v>
      </c>
      <c r="Q77" s="9">
        <v>11.78</v>
      </c>
      <c r="R77" s="9">
        <v>0.37</v>
      </c>
    </row>
    <row r="78" spans="1:29" ht="12.75" customHeight="1">
      <c r="A78" s="10" t="s">
        <v>99</v>
      </c>
      <c r="B78" s="76">
        <v>2519.9499999999998</v>
      </c>
      <c r="C78" s="9">
        <v>378.9</v>
      </c>
      <c r="D78" s="9">
        <v>6.85</v>
      </c>
      <c r="E78" s="9">
        <v>198.6</v>
      </c>
      <c r="F78" s="9">
        <v>782.1</v>
      </c>
      <c r="G78" s="9">
        <v>9.9</v>
      </c>
      <c r="H78" s="9">
        <v>187.1</v>
      </c>
      <c r="I78" s="9">
        <v>26.9</v>
      </c>
      <c r="J78" s="9">
        <v>1.1000000000000001</v>
      </c>
      <c r="K78" s="9">
        <v>234.2</v>
      </c>
      <c r="L78" s="9">
        <v>0.5</v>
      </c>
      <c r="M78" s="9">
        <v>37.799999999999997</v>
      </c>
      <c r="N78" s="9">
        <v>48.8</v>
      </c>
      <c r="O78" s="9">
        <v>414.4</v>
      </c>
      <c r="P78" s="9">
        <v>177.5</v>
      </c>
      <c r="Q78" s="9">
        <v>15</v>
      </c>
      <c r="R78" s="9">
        <v>0.30000000000000004</v>
      </c>
    </row>
    <row r="79" spans="1:29" ht="12.75" customHeight="1">
      <c r="A79" s="10" t="s">
        <v>98</v>
      </c>
      <c r="B79" s="76">
        <v>2369.9500000000003</v>
      </c>
      <c r="C79" s="9">
        <v>360</v>
      </c>
      <c r="D79" s="9">
        <v>6.8</v>
      </c>
      <c r="E79" s="9">
        <v>170</v>
      </c>
      <c r="F79" s="9">
        <v>649.70000000000005</v>
      </c>
      <c r="G79" s="9">
        <v>7.2</v>
      </c>
      <c r="H79" s="9">
        <v>225.5</v>
      </c>
      <c r="I79" s="9">
        <v>33.5</v>
      </c>
      <c r="J79" s="9">
        <v>0.85</v>
      </c>
      <c r="K79" s="9">
        <v>229.8</v>
      </c>
      <c r="L79" s="9">
        <v>0.9</v>
      </c>
      <c r="M79" s="9">
        <v>28.3</v>
      </c>
      <c r="N79" s="9">
        <v>50</v>
      </c>
      <c r="O79" s="9">
        <v>412</v>
      </c>
      <c r="P79" s="9">
        <v>177.5</v>
      </c>
      <c r="Q79" s="9">
        <v>17.3</v>
      </c>
      <c r="R79" s="9">
        <v>0.6</v>
      </c>
    </row>
    <row r="80" spans="1:29" ht="12.75" customHeight="1">
      <c r="A80" s="10" t="s">
        <v>97</v>
      </c>
      <c r="B80" s="76">
        <v>1964.8999999999999</v>
      </c>
      <c r="C80" s="9">
        <v>280</v>
      </c>
      <c r="D80" s="9">
        <v>17</v>
      </c>
      <c r="E80" s="9">
        <v>146.5</v>
      </c>
      <c r="F80" s="9">
        <v>535.5</v>
      </c>
      <c r="G80" s="9">
        <v>9.4</v>
      </c>
      <c r="H80" s="9">
        <v>175</v>
      </c>
      <c r="I80" s="9">
        <v>28</v>
      </c>
      <c r="J80" s="9">
        <v>2.2999999999999998</v>
      </c>
      <c r="K80" s="9">
        <v>196.7</v>
      </c>
      <c r="L80" s="9">
        <v>0</v>
      </c>
      <c r="M80" s="9">
        <v>17.68</v>
      </c>
      <c r="N80" s="9">
        <v>31.6</v>
      </c>
      <c r="O80" s="9">
        <v>380</v>
      </c>
      <c r="P80" s="9">
        <v>130</v>
      </c>
      <c r="Q80" s="9">
        <v>15.04</v>
      </c>
      <c r="R80" s="9">
        <v>0.18</v>
      </c>
    </row>
    <row r="81" spans="1:18" ht="12.75" customHeight="1">
      <c r="A81" s="10" t="s">
        <v>96</v>
      </c>
      <c r="B81" s="76">
        <v>1279.9499999999998</v>
      </c>
      <c r="C81" s="9">
        <v>201.8</v>
      </c>
      <c r="D81" s="9">
        <v>20</v>
      </c>
      <c r="E81" s="9">
        <v>77.584999999999994</v>
      </c>
      <c r="F81" s="9">
        <v>294.10000000000002</v>
      </c>
      <c r="G81" s="9">
        <v>6.53</v>
      </c>
      <c r="H81" s="9">
        <v>127.17</v>
      </c>
      <c r="I81" s="9">
        <v>11.4</v>
      </c>
      <c r="J81" s="9">
        <v>0.65</v>
      </c>
      <c r="K81" s="9">
        <v>160.52500000000001</v>
      </c>
      <c r="L81" s="9"/>
      <c r="M81" s="9">
        <v>8</v>
      </c>
      <c r="N81" s="9">
        <v>25.37</v>
      </c>
      <c r="O81" s="9">
        <v>203</v>
      </c>
      <c r="P81" s="9">
        <v>129.32499999999999</v>
      </c>
      <c r="Q81" s="9">
        <v>14.3</v>
      </c>
      <c r="R81" s="9">
        <v>0.19500000000000001</v>
      </c>
    </row>
    <row r="82" spans="1:18" ht="11.25" customHeight="1">
      <c r="A82" s="10" t="s">
        <v>95</v>
      </c>
      <c r="B82" s="85">
        <v>976.95000000000016</v>
      </c>
      <c r="C82" s="86">
        <v>151.76</v>
      </c>
      <c r="D82" s="86">
        <v>18</v>
      </c>
      <c r="E82" s="86">
        <v>56.45</v>
      </c>
      <c r="F82" s="86">
        <v>266.5</v>
      </c>
      <c r="G82" s="86">
        <v>1.534</v>
      </c>
      <c r="H82" s="86">
        <v>102.05</v>
      </c>
      <c r="I82" s="86">
        <v>4.5999999999999996</v>
      </c>
      <c r="J82" s="86">
        <v>0.45</v>
      </c>
      <c r="K82" s="86">
        <v>130.477</v>
      </c>
      <c r="L82" s="86">
        <v>0.9</v>
      </c>
      <c r="M82" s="86">
        <v>4</v>
      </c>
      <c r="N82" s="86">
        <v>28</v>
      </c>
      <c r="O82" s="86">
        <v>133.5</v>
      </c>
      <c r="P82" s="86">
        <v>71.965999999999994</v>
      </c>
      <c r="Q82" s="86">
        <v>6.57</v>
      </c>
      <c r="R82" s="86">
        <v>0.193</v>
      </c>
    </row>
    <row r="83" spans="1:18" ht="11.25" customHeight="1">
      <c r="A83" s="10" t="s">
        <v>94</v>
      </c>
      <c r="B83" s="85">
        <v>956</v>
      </c>
      <c r="C83" s="86">
        <v>147</v>
      </c>
      <c r="D83" s="86">
        <v>16</v>
      </c>
      <c r="E83" s="86">
        <v>56.5</v>
      </c>
      <c r="F83" s="86">
        <v>296</v>
      </c>
      <c r="G83" s="86">
        <v>1</v>
      </c>
      <c r="H83" s="86">
        <v>89</v>
      </c>
      <c r="I83" s="86">
        <v>17.5</v>
      </c>
      <c r="J83" s="86">
        <v>1</v>
      </c>
      <c r="K83" s="86">
        <v>126</v>
      </c>
      <c r="L83" s="86">
        <v>0.7</v>
      </c>
      <c r="M83" s="86">
        <v>6</v>
      </c>
      <c r="N83" s="86">
        <v>20</v>
      </c>
      <c r="O83" s="86">
        <v>140.69999999999999</v>
      </c>
      <c r="P83" s="86">
        <v>28.66</v>
      </c>
      <c r="Q83" s="86">
        <v>9.9</v>
      </c>
      <c r="R83" s="86">
        <v>0.04</v>
      </c>
    </row>
    <row r="84" spans="1:18" ht="11.25" customHeight="1">
      <c r="A84" s="10" t="s">
        <v>93</v>
      </c>
      <c r="B84" s="85">
        <v>592.63</v>
      </c>
      <c r="C84" s="86">
        <v>70</v>
      </c>
      <c r="D84" s="86">
        <v>1</v>
      </c>
      <c r="E84" s="86">
        <v>51.2</v>
      </c>
      <c r="F84" s="86">
        <v>150</v>
      </c>
      <c r="G84" s="86">
        <v>1</v>
      </c>
      <c r="H84" s="86">
        <v>44.3</v>
      </c>
      <c r="I84" s="86">
        <v>10</v>
      </c>
      <c r="J84" s="86">
        <v>0.95</v>
      </c>
      <c r="K84" s="86">
        <v>100</v>
      </c>
      <c r="L84" s="86">
        <v>0.3</v>
      </c>
      <c r="M84" s="86">
        <v>2</v>
      </c>
      <c r="N84" s="86">
        <v>10</v>
      </c>
      <c r="O84" s="86">
        <v>114</v>
      </c>
      <c r="P84" s="86">
        <v>37</v>
      </c>
      <c r="Q84" s="86">
        <v>0.88</v>
      </c>
      <c r="R84" s="85"/>
    </row>
    <row r="85" spans="1:18" ht="11.25" customHeight="1">
      <c r="A85" s="10" t="s">
        <v>92</v>
      </c>
      <c r="B85" s="85">
        <v>729.13499999999999</v>
      </c>
      <c r="C85" s="86">
        <v>29</v>
      </c>
      <c r="D85" s="86">
        <v>10</v>
      </c>
      <c r="E85" s="86">
        <v>31.8</v>
      </c>
      <c r="F85" s="86">
        <v>219</v>
      </c>
      <c r="G85" s="86">
        <v>1</v>
      </c>
      <c r="H85" s="86">
        <v>81</v>
      </c>
      <c r="I85" s="86">
        <v>3</v>
      </c>
      <c r="J85" s="86">
        <v>0.4</v>
      </c>
      <c r="K85" s="86">
        <v>94.7</v>
      </c>
      <c r="L85" s="86">
        <v>0.8</v>
      </c>
      <c r="M85" s="86">
        <v>7</v>
      </c>
      <c r="N85" s="86">
        <v>15</v>
      </c>
      <c r="O85" s="86">
        <v>154</v>
      </c>
      <c r="P85" s="86">
        <v>76</v>
      </c>
      <c r="Q85" s="86">
        <v>6.4349999999999996</v>
      </c>
      <c r="R85" s="85"/>
    </row>
    <row r="86" spans="1:18" ht="11.25" customHeight="1">
      <c r="A86" s="10" t="s">
        <v>91</v>
      </c>
      <c r="B86" s="85">
        <v>676</v>
      </c>
      <c r="C86" s="86">
        <v>37.4</v>
      </c>
      <c r="D86" s="86">
        <v>10</v>
      </c>
      <c r="E86" s="86">
        <v>60</v>
      </c>
      <c r="F86" s="86">
        <v>187.9</v>
      </c>
      <c r="G86" s="86">
        <v>1</v>
      </c>
      <c r="H86" s="86">
        <v>79.2</v>
      </c>
      <c r="I86" s="86">
        <v>2</v>
      </c>
      <c r="J86" s="86">
        <v>0.1</v>
      </c>
      <c r="K86" s="86">
        <v>110.2</v>
      </c>
      <c r="L86" s="86">
        <v>0.8</v>
      </c>
      <c r="M86" s="86">
        <v>2.1</v>
      </c>
      <c r="N86" s="86">
        <v>14.7</v>
      </c>
      <c r="O86" s="86">
        <v>99.7</v>
      </c>
      <c r="P86" s="86">
        <v>65.099999999999994</v>
      </c>
      <c r="Q86" s="86">
        <v>5.8</v>
      </c>
      <c r="R86" s="85"/>
    </row>
    <row r="87" spans="1:18" ht="11.25" customHeight="1">
      <c r="A87" s="10" t="s">
        <v>90</v>
      </c>
      <c r="B87" s="85">
        <v>764</v>
      </c>
      <c r="C87" s="86">
        <v>37.9</v>
      </c>
      <c r="D87" s="86">
        <v>8</v>
      </c>
      <c r="E87" s="86">
        <v>75</v>
      </c>
      <c r="F87" s="86">
        <v>220.2</v>
      </c>
      <c r="G87" s="86">
        <v>0.6</v>
      </c>
      <c r="H87" s="86">
        <v>87.2</v>
      </c>
      <c r="I87" s="86">
        <v>2</v>
      </c>
      <c r="J87" s="86"/>
      <c r="K87" s="86">
        <v>144.69999999999999</v>
      </c>
      <c r="L87" s="86">
        <v>0.5</v>
      </c>
      <c r="M87" s="86">
        <v>0.4</v>
      </c>
      <c r="N87" s="86">
        <v>15.8</v>
      </c>
      <c r="O87" s="86">
        <v>104</v>
      </c>
      <c r="P87" s="86">
        <v>64.2</v>
      </c>
      <c r="Q87" s="86">
        <v>3.5</v>
      </c>
      <c r="R87" s="85"/>
    </row>
    <row r="88" spans="1:18" ht="11.25" customHeight="1">
      <c r="A88" s="10" t="s">
        <v>89</v>
      </c>
      <c r="B88" s="85">
        <v>723.44999999999993</v>
      </c>
      <c r="C88" s="86">
        <v>39.9</v>
      </c>
      <c r="D88" s="86">
        <v>5.5</v>
      </c>
      <c r="E88" s="86">
        <v>63</v>
      </c>
      <c r="F88" s="86">
        <v>241</v>
      </c>
      <c r="G88" s="86">
        <v>1.6</v>
      </c>
      <c r="H88" s="86">
        <v>73.2</v>
      </c>
      <c r="I88" s="86">
        <v>2.25</v>
      </c>
      <c r="J88" s="86"/>
      <c r="K88" s="86">
        <v>121.7</v>
      </c>
      <c r="L88" s="86">
        <v>0.1</v>
      </c>
      <c r="M88" s="86">
        <v>0.8</v>
      </c>
      <c r="N88" s="86">
        <v>32</v>
      </c>
      <c r="O88" s="86">
        <v>84.3</v>
      </c>
      <c r="P88" s="86">
        <v>55</v>
      </c>
      <c r="Q88" s="86">
        <v>3.1</v>
      </c>
      <c r="R88" s="85"/>
    </row>
    <row r="89" spans="1:18" ht="11.25" customHeight="1">
      <c r="A89" s="10" t="s">
        <v>88</v>
      </c>
      <c r="B89" s="85">
        <v>612.57999999999993</v>
      </c>
      <c r="C89" s="86">
        <v>31.98</v>
      </c>
      <c r="D89" s="86">
        <v>6</v>
      </c>
      <c r="E89" s="86">
        <v>35.5</v>
      </c>
      <c r="F89" s="86">
        <v>213.5</v>
      </c>
      <c r="G89" s="86">
        <v>1.4</v>
      </c>
      <c r="H89" s="86">
        <v>58</v>
      </c>
      <c r="I89" s="86">
        <v>2.4</v>
      </c>
      <c r="J89" s="86"/>
      <c r="K89" s="86">
        <v>104.4</v>
      </c>
      <c r="L89" s="86">
        <v>0</v>
      </c>
      <c r="M89" s="86">
        <v>1.4</v>
      </c>
      <c r="N89" s="86">
        <v>30</v>
      </c>
      <c r="O89" s="86">
        <v>69.2</v>
      </c>
      <c r="P89" s="86">
        <v>55.8</v>
      </c>
      <c r="Q89" s="86">
        <v>3</v>
      </c>
      <c r="R89" s="85"/>
    </row>
    <row r="90" spans="1:18" ht="11.25" customHeight="1">
      <c r="A90" s="10" t="s">
        <v>87</v>
      </c>
      <c r="B90" s="85">
        <v>476.89</v>
      </c>
      <c r="C90" s="86">
        <v>31.61</v>
      </c>
      <c r="D90" s="86"/>
      <c r="E90" s="86">
        <v>28</v>
      </c>
      <c r="F90" s="86">
        <v>172</v>
      </c>
      <c r="G90" s="86">
        <v>1.98</v>
      </c>
      <c r="H90" s="86">
        <v>53.25</v>
      </c>
      <c r="I90" s="86">
        <v>2.2000000000000002</v>
      </c>
      <c r="J90" s="86"/>
      <c r="K90" s="86">
        <v>33.700000000000003</v>
      </c>
      <c r="L90" s="86">
        <v>0</v>
      </c>
      <c r="M90" s="86">
        <v>1.6</v>
      </c>
      <c r="N90" s="86">
        <v>26</v>
      </c>
      <c r="O90" s="86">
        <v>66.400000000000006</v>
      </c>
      <c r="P90" s="86">
        <v>57.2</v>
      </c>
      <c r="Q90" s="86">
        <v>2.95</v>
      </c>
      <c r="R90" s="85"/>
    </row>
    <row r="91" spans="1:18" ht="11.25" customHeight="1">
      <c r="A91" s="10" t="s">
        <v>86</v>
      </c>
      <c r="B91" s="85">
        <v>549.93000000000006</v>
      </c>
      <c r="C91" s="86">
        <v>44.2</v>
      </c>
      <c r="D91" s="86"/>
      <c r="E91" s="86">
        <v>24.4</v>
      </c>
      <c r="F91" s="86">
        <v>215.1</v>
      </c>
      <c r="G91" s="86">
        <v>1.3</v>
      </c>
      <c r="H91" s="86">
        <v>59.6</v>
      </c>
      <c r="I91" s="86">
        <v>2.08</v>
      </c>
      <c r="J91" s="86"/>
      <c r="K91" s="86">
        <v>36.799999999999997</v>
      </c>
      <c r="L91" s="86"/>
      <c r="M91" s="86">
        <v>0</v>
      </c>
      <c r="N91" s="86">
        <v>36</v>
      </c>
      <c r="O91" s="86">
        <v>80.8</v>
      </c>
      <c r="P91" s="86">
        <v>47.7</v>
      </c>
      <c r="Q91" s="86">
        <v>1.95</v>
      </c>
      <c r="R91" s="85"/>
    </row>
    <row r="92" spans="1:18" ht="11.25" customHeight="1">
      <c r="A92" s="10" t="s">
        <v>85</v>
      </c>
      <c r="B92" s="85">
        <v>678.25</v>
      </c>
      <c r="C92" s="86">
        <v>64.25</v>
      </c>
      <c r="D92" s="86"/>
      <c r="E92" s="86">
        <v>44.7</v>
      </c>
      <c r="F92" s="86">
        <v>254.6</v>
      </c>
      <c r="G92" s="86">
        <v>2</v>
      </c>
      <c r="H92" s="86">
        <v>50.5</v>
      </c>
      <c r="I92" s="86">
        <v>2.5</v>
      </c>
      <c r="J92" s="86">
        <v>0.3</v>
      </c>
      <c r="K92" s="86">
        <v>50.5</v>
      </c>
      <c r="L92" s="86"/>
      <c r="M92" s="86">
        <v>3</v>
      </c>
      <c r="N92" s="86">
        <v>30</v>
      </c>
      <c r="O92" s="86">
        <v>104.9</v>
      </c>
      <c r="P92" s="86">
        <v>67.7</v>
      </c>
      <c r="Q92" s="86">
        <v>3.3</v>
      </c>
      <c r="R92" s="85"/>
    </row>
    <row r="93" spans="1:18" ht="11.25" customHeight="1">
      <c r="A93" s="10" t="s">
        <v>84</v>
      </c>
      <c r="B93" s="76">
        <v>782.11000000000013</v>
      </c>
      <c r="C93" s="9">
        <v>70.45</v>
      </c>
      <c r="D93" s="9"/>
      <c r="E93" s="9">
        <v>25</v>
      </c>
      <c r="F93" s="9">
        <v>325.2</v>
      </c>
      <c r="G93" s="9">
        <v>1.26</v>
      </c>
      <c r="H93" s="9">
        <v>68</v>
      </c>
      <c r="I93" s="9">
        <v>1.1000000000000001</v>
      </c>
      <c r="J93" s="9">
        <v>0.3</v>
      </c>
      <c r="K93" s="9">
        <v>47.8</v>
      </c>
      <c r="L93" s="9"/>
      <c r="M93" s="9">
        <v>4</v>
      </c>
      <c r="N93" s="9">
        <v>36</v>
      </c>
      <c r="O93" s="9">
        <v>141.35</v>
      </c>
      <c r="P93" s="9">
        <v>60.2</v>
      </c>
      <c r="Q93" s="9">
        <v>1.45</v>
      </c>
      <c r="R93" s="9"/>
    </row>
    <row r="94" spans="1:18" ht="12" customHeight="1">
      <c r="A94" s="10" t="s">
        <v>83</v>
      </c>
      <c r="B94" s="76">
        <v>734.8</v>
      </c>
      <c r="C94" s="9">
        <v>69.3</v>
      </c>
      <c r="D94" s="9"/>
      <c r="E94" s="9">
        <v>36.9</v>
      </c>
      <c r="F94" s="9">
        <v>260.8</v>
      </c>
      <c r="G94" s="9">
        <v>2.2999999999999998</v>
      </c>
      <c r="H94" s="9">
        <v>57.4</v>
      </c>
      <c r="I94" s="9">
        <v>2.2000000000000002</v>
      </c>
      <c r="J94" s="9">
        <v>0.3</v>
      </c>
      <c r="K94" s="9">
        <v>33.799999999999997</v>
      </c>
      <c r="L94" s="9"/>
      <c r="M94" s="9">
        <v>6</v>
      </c>
      <c r="N94" s="9">
        <v>36</v>
      </c>
      <c r="O94" s="9">
        <v>164.3</v>
      </c>
      <c r="P94" s="9">
        <v>64.099999999999994</v>
      </c>
      <c r="Q94" s="9">
        <v>1.4</v>
      </c>
      <c r="R94" s="9"/>
    </row>
    <row r="95" spans="1:18" ht="12.75" customHeight="1">
      <c r="A95" s="10" t="s">
        <v>82</v>
      </c>
      <c r="B95" s="76">
        <v>719.59800000000007</v>
      </c>
      <c r="C95" s="9">
        <v>56.6</v>
      </c>
      <c r="D95" s="9"/>
      <c r="E95" s="9">
        <v>28</v>
      </c>
      <c r="F95" s="9">
        <v>285.10000000000002</v>
      </c>
      <c r="G95" s="9">
        <v>1.298</v>
      </c>
      <c r="H95" s="9">
        <v>40.5</v>
      </c>
      <c r="I95" s="9">
        <v>1</v>
      </c>
      <c r="J95" s="9">
        <v>0.3</v>
      </c>
      <c r="K95" s="9">
        <v>43.55</v>
      </c>
      <c r="L95" s="9"/>
      <c r="M95" s="9">
        <v>5</v>
      </c>
      <c r="N95" s="9">
        <v>36</v>
      </c>
      <c r="O95" s="9">
        <v>150.15</v>
      </c>
      <c r="P95" s="9">
        <v>70.599999999999994</v>
      </c>
      <c r="Q95" s="9">
        <v>1.5</v>
      </c>
      <c r="R95" s="9"/>
    </row>
    <row r="96" spans="1:18" ht="12.75" customHeight="1">
      <c r="A96" s="10" t="s">
        <v>81</v>
      </c>
      <c r="B96" s="76">
        <v>613.28499999999997</v>
      </c>
      <c r="C96" s="9">
        <v>46.85</v>
      </c>
      <c r="D96" s="9"/>
      <c r="E96" s="9">
        <v>38</v>
      </c>
      <c r="F96" s="9">
        <v>202.85</v>
      </c>
      <c r="G96" s="9">
        <v>2.1349999999999998</v>
      </c>
      <c r="H96" s="9">
        <v>56.7</v>
      </c>
      <c r="I96" s="9">
        <v>0.25</v>
      </c>
      <c r="J96" s="9"/>
      <c r="K96" s="9">
        <v>24.5</v>
      </c>
      <c r="L96" s="9"/>
      <c r="M96" s="9">
        <v>3.5</v>
      </c>
      <c r="N96" s="9">
        <v>36</v>
      </c>
      <c r="O96" s="9">
        <v>130.1</v>
      </c>
      <c r="P96" s="9">
        <v>70.900000000000006</v>
      </c>
      <c r="Q96" s="9">
        <v>1.5</v>
      </c>
      <c r="R96" s="9"/>
    </row>
    <row r="97" spans="1:29" ht="12.75" customHeight="1">
      <c r="A97" s="10" t="s">
        <v>80</v>
      </c>
      <c r="B97" s="76">
        <v>523.36699999999996</v>
      </c>
      <c r="C97" s="9">
        <v>31.25</v>
      </c>
      <c r="D97" s="9"/>
      <c r="E97" s="9">
        <v>23</v>
      </c>
      <c r="F97" s="9">
        <v>182.39</v>
      </c>
      <c r="G97" s="9">
        <v>1.022</v>
      </c>
      <c r="H97" s="9">
        <v>48.3</v>
      </c>
      <c r="I97" s="9">
        <v>2.9049999999999998</v>
      </c>
      <c r="J97" s="9"/>
      <c r="K97" s="9">
        <v>20.8</v>
      </c>
      <c r="L97" s="9"/>
      <c r="M97" s="9">
        <v>1.5</v>
      </c>
      <c r="N97" s="9">
        <v>36</v>
      </c>
      <c r="O97" s="9">
        <v>133.6</v>
      </c>
      <c r="P97" s="9">
        <v>41.1</v>
      </c>
      <c r="Q97" s="9">
        <v>1.5</v>
      </c>
      <c r="R97" s="9"/>
    </row>
    <row r="98" spans="1:29" ht="12.75" customHeight="1">
      <c r="A98" s="10" t="s">
        <v>79</v>
      </c>
      <c r="B98" s="76">
        <v>521.09500000000003</v>
      </c>
      <c r="C98" s="9">
        <v>22.265000000000001</v>
      </c>
      <c r="D98" s="9"/>
      <c r="E98" s="9">
        <v>40</v>
      </c>
      <c r="F98" s="9">
        <v>128.97</v>
      </c>
      <c r="G98" s="9">
        <v>1.27</v>
      </c>
      <c r="H98" s="9">
        <v>61.6</v>
      </c>
      <c r="I98" s="9">
        <v>2.84</v>
      </c>
      <c r="J98" s="9"/>
      <c r="K98" s="9">
        <v>12.8</v>
      </c>
      <c r="L98" s="9"/>
      <c r="M98" s="9">
        <v>0.6</v>
      </c>
      <c r="N98" s="9">
        <v>36</v>
      </c>
      <c r="O98" s="9">
        <v>157.25</v>
      </c>
      <c r="P98" s="9">
        <v>57</v>
      </c>
      <c r="Q98" s="9">
        <v>0.5</v>
      </c>
      <c r="R98" s="9"/>
      <c r="AC98" s="3" t="s">
        <v>38</v>
      </c>
    </row>
    <row r="99" spans="1:29" ht="12.75" customHeight="1">
      <c r="A99" s="10" t="s">
        <v>78</v>
      </c>
      <c r="B99" s="76">
        <v>461.99400000000003</v>
      </c>
      <c r="C99" s="9">
        <v>17.5</v>
      </c>
      <c r="D99" s="9"/>
      <c r="E99" s="9">
        <v>32.700000000000003</v>
      </c>
      <c r="F99" s="9">
        <v>78.23</v>
      </c>
      <c r="G99" s="9">
        <v>1.528</v>
      </c>
      <c r="H99" s="9">
        <v>70.2</v>
      </c>
      <c r="I99" s="9">
        <v>2.0960000000000001</v>
      </c>
      <c r="J99" s="9"/>
      <c r="K99" s="9">
        <v>15</v>
      </c>
      <c r="L99" s="9"/>
      <c r="M99" s="9"/>
      <c r="N99" s="9">
        <v>36</v>
      </c>
      <c r="O99" s="9">
        <v>152.69999999999999</v>
      </c>
      <c r="P99" s="9">
        <v>55</v>
      </c>
      <c r="Q99" s="9">
        <v>1.04</v>
      </c>
      <c r="R99" s="9"/>
    </row>
    <row r="100" spans="1:29" ht="12.75" customHeight="1">
      <c r="A100" s="10" t="s">
        <v>77</v>
      </c>
      <c r="B100" s="76">
        <v>557.96199999999999</v>
      </c>
      <c r="C100" s="9">
        <v>13.9</v>
      </c>
      <c r="D100" s="9"/>
      <c r="E100" s="9">
        <v>73</v>
      </c>
      <c r="F100" s="9">
        <v>97.2</v>
      </c>
      <c r="G100" s="9">
        <v>1.3</v>
      </c>
      <c r="H100" s="9">
        <v>92.5</v>
      </c>
      <c r="I100" s="9">
        <v>4.2370000000000001</v>
      </c>
      <c r="J100" s="9"/>
      <c r="K100" s="9">
        <v>19.399999999999999</v>
      </c>
      <c r="L100" s="9"/>
      <c r="M100" s="9"/>
      <c r="N100" s="9">
        <v>36</v>
      </c>
      <c r="O100" s="9">
        <v>159.6</v>
      </c>
      <c r="P100" s="9">
        <v>59.8</v>
      </c>
      <c r="Q100" s="9">
        <v>1.0249999999999999</v>
      </c>
      <c r="R100" s="9"/>
    </row>
    <row r="101" spans="1:29" ht="12.75" customHeight="1">
      <c r="A101" s="10" t="s">
        <v>76</v>
      </c>
      <c r="B101" s="76">
        <v>497.64</v>
      </c>
      <c r="C101" s="9">
        <v>24</v>
      </c>
      <c r="D101" s="9"/>
      <c r="E101" s="9">
        <v>95.2</v>
      </c>
      <c r="F101" s="9">
        <v>98.25</v>
      </c>
      <c r="G101" s="9">
        <v>1.44</v>
      </c>
      <c r="H101" s="9">
        <v>63.5</v>
      </c>
      <c r="I101" s="9">
        <v>4.74</v>
      </c>
      <c r="J101" s="9"/>
      <c r="K101" s="9">
        <v>12.89</v>
      </c>
      <c r="L101" s="9"/>
      <c r="M101" s="9"/>
      <c r="N101" s="9">
        <v>32</v>
      </c>
      <c r="O101" s="9">
        <v>121.34</v>
      </c>
      <c r="P101" s="9">
        <v>43.2</v>
      </c>
      <c r="Q101" s="9">
        <v>1.08</v>
      </c>
      <c r="R101" s="9"/>
    </row>
    <row r="102" spans="1:29" ht="12.75" customHeight="1">
      <c r="A102" s="10" t="s">
        <v>75</v>
      </c>
      <c r="B102" s="76">
        <v>594.41000000000008</v>
      </c>
      <c r="C102" s="9">
        <v>22.78</v>
      </c>
      <c r="D102" s="9"/>
      <c r="E102" s="9">
        <v>114.9</v>
      </c>
      <c r="F102" s="9">
        <v>106.41</v>
      </c>
      <c r="G102" s="9">
        <v>1.6</v>
      </c>
      <c r="H102" s="9">
        <v>83</v>
      </c>
      <c r="I102" s="9">
        <v>5.33</v>
      </c>
      <c r="J102" s="9"/>
      <c r="K102" s="9">
        <v>19.84</v>
      </c>
      <c r="L102" s="9"/>
      <c r="M102" s="9"/>
      <c r="N102" s="9">
        <v>24.3</v>
      </c>
      <c r="O102" s="9">
        <v>145.05000000000001</v>
      </c>
      <c r="P102" s="9">
        <v>70.099999999999994</v>
      </c>
      <c r="Q102" s="9">
        <v>1.1000000000000001</v>
      </c>
      <c r="R102" s="9"/>
    </row>
    <row r="103" spans="1:29" ht="12.75" customHeight="1">
      <c r="A103" s="10" t="s">
        <v>74</v>
      </c>
      <c r="B103" s="76">
        <v>620.41</v>
      </c>
      <c r="C103" s="9">
        <v>32.975000000000001</v>
      </c>
      <c r="D103" s="9"/>
      <c r="E103" s="9">
        <v>121.7</v>
      </c>
      <c r="F103" s="9">
        <v>122.99</v>
      </c>
      <c r="G103" s="9">
        <v>4.4850000000000003</v>
      </c>
      <c r="H103" s="9">
        <v>105.5</v>
      </c>
      <c r="I103" s="9">
        <v>2.14</v>
      </c>
      <c r="J103" s="9"/>
      <c r="K103" s="9">
        <v>25.9</v>
      </c>
      <c r="L103" s="9"/>
      <c r="M103" s="9"/>
      <c r="N103" s="9">
        <v>30.8</v>
      </c>
      <c r="O103" s="9">
        <v>108.5</v>
      </c>
      <c r="P103" s="9">
        <v>63.75</v>
      </c>
      <c r="Q103" s="9">
        <v>1.67</v>
      </c>
      <c r="R103" s="9"/>
    </row>
    <row r="104" spans="1:29" ht="12" customHeight="1">
      <c r="A104" s="10" t="s">
        <v>57</v>
      </c>
      <c r="B104" s="85">
        <v>382.84300000000002</v>
      </c>
      <c r="C104" s="86">
        <v>58.55</v>
      </c>
      <c r="D104" s="86"/>
      <c r="E104" s="86">
        <v>63.5</v>
      </c>
      <c r="F104" s="86">
        <v>116.95</v>
      </c>
      <c r="G104" s="86">
        <v>3.4329999999999998</v>
      </c>
      <c r="H104" s="86">
        <v>78.3</v>
      </c>
      <c r="I104" s="86">
        <v>1.48</v>
      </c>
      <c r="J104" s="86"/>
      <c r="K104" s="86">
        <v>19.8</v>
      </c>
      <c r="L104" s="86"/>
      <c r="M104" s="86"/>
      <c r="N104" s="86">
        <v>9.25</v>
      </c>
      <c r="O104" s="86"/>
      <c r="P104" s="86">
        <v>28.7</v>
      </c>
      <c r="Q104" s="86">
        <v>2.88</v>
      </c>
      <c r="R104" s="86"/>
    </row>
    <row r="105" spans="1:29" ht="12" customHeight="1">
      <c r="A105" s="10" t="s">
        <v>58</v>
      </c>
      <c r="B105" s="85">
        <v>755.23500000000001</v>
      </c>
      <c r="C105" s="86">
        <v>80.959999999999994</v>
      </c>
      <c r="D105" s="86"/>
      <c r="E105" s="86">
        <v>99.9</v>
      </c>
      <c r="F105" s="86">
        <v>161.6</v>
      </c>
      <c r="G105" s="86">
        <v>4.5949999999999998</v>
      </c>
      <c r="H105" s="86">
        <v>112.5</v>
      </c>
      <c r="I105" s="86">
        <v>1.48</v>
      </c>
      <c r="J105" s="86"/>
      <c r="K105" s="86">
        <v>39.799999999999997</v>
      </c>
      <c r="L105" s="86"/>
      <c r="M105" s="86"/>
      <c r="N105" s="86">
        <v>11.3</v>
      </c>
      <c r="O105" s="86">
        <v>154.69999999999999</v>
      </c>
      <c r="P105" s="86">
        <v>85.35</v>
      </c>
      <c r="Q105" s="86">
        <v>3.05</v>
      </c>
      <c r="R105" s="86"/>
    </row>
    <row r="106" spans="1:29" ht="12" customHeight="1">
      <c r="A106" s="10" t="s">
        <v>59</v>
      </c>
      <c r="B106" s="85">
        <v>1012.6170000000002</v>
      </c>
      <c r="C106" s="86">
        <v>97.02</v>
      </c>
      <c r="D106" s="86"/>
      <c r="E106" s="86">
        <v>97.39</v>
      </c>
      <c r="F106" s="86">
        <v>154.30000000000001</v>
      </c>
      <c r="G106" s="86">
        <v>5.3550000000000004</v>
      </c>
      <c r="H106" s="86">
        <v>112.5</v>
      </c>
      <c r="I106" s="86">
        <v>1.48</v>
      </c>
      <c r="J106" s="86"/>
      <c r="K106" s="86">
        <v>73.900000000000006</v>
      </c>
      <c r="L106" s="86"/>
      <c r="M106" s="86"/>
      <c r="N106" s="86">
        <v>21.05</v>
      </c>
      <c r="O106" s="86">
        <v>146.512</v>
      </c>
      <c r="P106" s="86">
        <v>300.91000000000003</v>
      </c>
      <c r="Q106" s="86">
        <v>2.2000000000000002</v>
      </c>
      <c r="R106" s="86"/>
    </row>
    <row r="107" spans="1:29" ht="12" customHeight="1">
      <c r="A107" s="10" t="s">
        <v>60</v>
      </c>
      <c r="B107" s="85">
        <v>913.81500000000005</v>
      </c>
      <c r="C107" s="86">
        <v>97.605000000000004</v>
      </c>
      <c r="D107" s="86"/>
      <c r="E107" s="86">
        <v>55.25</v>
      </c>
      <c r="F107" s="86">
        <v>202.3</v>
      </c>
      <c r="G107" s="86">
        <v>6</v>
      </c>
      <c r="H107" s="86">
        <v>178.5</v>
      </c>
      <c r="I107" s="86">
        <v>1.48</v>
      </c>
      <c r="J107" s="86"/>
      <c r="K107" s="86">
        <v>69.02</v>
      </c>
      <c r="L107" s="86"/>
      <c r="M107" s="86"/>
      <c r="N107" s="86">
        <v>25.37</v>
      </c>
      <c r="O107" s="86">
        <v>128.80000000000001</v>
      </c>
      <c r="P107" s="86">
        <v>147.29</v>
      </c>
      <c r="Q107" s="86">
        <v>2.2000000000000002</v>
      </c>
      <c r="R107" s="86"/>
    </row>
    <row r="108" spans="1:29" ht="12" customHeight="1">
      <c r="A108" s="10" t="s">
        <v>61</v>
      </c>
      <c r="B108" s="85">
        <v>889.99299999999982</v>
      </c>
      <c r="C108" s="86">
        <v>107.45</v>
      </c>
      <c r="D108" s="86"/>
      <c r="E108" s="86">
        <v>110.12</v>
      </c>
      <c r="F108" s="86">
        <v>188.6</v>
      </c>
      <c r="G108" s="86"/>
      <c r="H108" s="86">
        <v>130.19999999999999</v>
      </c>
      <c r="I108" s="86"/>
      <c r="J108" s="86"/>
      <c r="K108" s="86">
        <v>49.4</v>
      </c>
      <c r="L108" s="86"/>
      <c r="M108" s="86"/>
      <c r="N108" s="86">
        <v>24.968</v>
      </c>
      <c r="O108" s="86">
        <v>152</v>
      </c>
      <c r="P108" s="86">
        <v>125.27500000000001</v>
      </c>
      <c r="Q108" s="86">
        <v>1.98</v>
      </c>
      <c r="R108" s="86"/>
    </row>
    <row r="109" spans="1:29" ht="12" customHeight="1">
      <c r="A109" s="10" t="s">
        <v>62</v>
      </c>
      <c r="B109" s="85">
        <v>787.65699999999993</v>
      </c>
      <c r="C109" s="86">
        <v>80.069999999999993</v>
      </c>
      <c r="D109" s="86">
        <v>0.1</v>
      </c>
      <c r="E109" s="86">
        <v>107.962</v>
      </c>
      <c r="F109" s="86">
        <v>202.6</v>
      </c>
      <c r="G109" s="86">
        <v>3.87</v>
      </c>
      <c r="H109" s="86">
        <v>117</v>
      </c>
      <c r="I109" s="86">
        <v>0.75</v>
      </c>
      <c r="J109" s="86"/>
      <c r="K109" s="86">
        <v>33.5</v>
      </c>
      <c r="L109" s="86"/>
      <c r="M109" s="86"/>
      <c r="N109" s="86">
        <v>24.2</v>
      </c>
      <c r="O109" s="86">
        <v>108.43</v>
      </c>
      <c r="P109" s="86">
        <v>105.625</v>
      </c>
      <c r="Q109" s="86">
        <v>3.55</v>
      </c>
      <c r="R109" s="86"/>
    </row>
    <row r="110" spans="1:29" ht="12" customHeight="1">
      <c r="A110" s="10" t="s">
        <v>38</v>
      </c>
      <c r="B110" s="85">
        <v>658.57600000000002</v>
      </c>
      <c r="C110" s="86">
        <v>105.26</v>
      </c>
      <c r="D110" s="86">
        <v>0.3</v>
      </c>
      <c r="E110" s="86">
        <v>64.75</v>
      </c>
      <c r="F110" s="86">
        <v>149.07599999999999</v>
      </c>
      <c r="G110" s="86">
        <v>3.3</v>
      </c>
      <c r="H110" s="86">
        <v>85</v>
      </c>
      <c r="I110" s="86">
        <v>4.37</v>
      </c>
      <c r="J110" s="86"/>
      <c r="K110" s="86">
        <v>27.09</v>
      </c>
      <c r="L110" s="86"/>
      <c r="M110" s="86"/>
      <c r="N110" s="86">
        <v>18.95</v>
      </c>
      <c r="O110" s="86">
        <v>101</v>
      </c>
      <c r="P110" s="86">
        <v>94.98</v>
      </c>
      <c r="Q110" s="86">
        <v>4.5</v>
      </c>
      <c r="R110" s="86"/>
    </row>
    <row r="111" spans="1:29" ht="12" customHeight="1">
      <c r="A111" s="10" t="s">
        <v>39</v>
      </c>
      <c r="B111" s="76">
        <v>673.55</v>
      </c>
      <c r="C111" s="9">
        <v>91.06</v>
      </c>
      <c r="D111" s="9">
        <v>0.2</v>
      </c>
      <c r="E111" s="9">
        <v>63.77</v>
      </c>
      <c r="F111" s="9">
        <v>152.72</v>
      </c>
      <c r="G111" s="9">
        <v>4</v>
      </c>
      <c r="H111" s="9">
        <v>85.4</v>
      </c>
      <c r="I111" s="9">
        <v>3</v>
      </c>
      <c r="J111" s="9"/>
      <c r="K111" s="9">
        <v>40.1</v>
      </c>
      <c r="L111" s="9"/>
      <c r="M111" s="9"/>
      <c r="N111" s="9">
        <v>8.9</v>
      </c>
      <c r="O111" s="9">
        <v>90.2</v>
      </c>
      <c r="P111" s="9">
        <v>134.19999999999999</v>
      </c>
      <c r="Q111" s="9"/>
      <c r="R111" s="9"/>
    </row>
    <row r="112" spans="1:29" ht="12" customHeight="1">
      <c r="A112" s="10" t="s">
        <v>40</v>
      </c>
      <c r="B112" s="76">
        <v>541.95500000000004</v>
      </c>
      <c r="C112" s="9">
        <v>111.425</v>
      </c>
      <c r="D112" s="9">
        <v>0.2</v>
      </c>
      <c r="E112" s="9">
        <v>39.24</v>
      </c>
      <c r="F112" s="9">
        <v>70.650000000000006</v>
      </c>
      <c r="G112" s="9">
        <v>2.5</v>
      </c>
      <c r="H112" s="9">
        <v>106.3</v>
      </c>
      <c r="I112" s="9">
        <v>22</v>
      </c>
      <c r="J112" s="9"/>
      <c r="K112" s="9">
        <v>26.4</v>
      </c>
      <c r="L112" s="9"/>
      <c r="M112" s="9"/>
      <c r="N112" s="9">
        <v>6.7</v>
      </c>
      <c r="O112" s="9">
        <v>78.38</v>
      </c>
      <c r="P112" s="9">
        <v>75.7</v>
      </c>
      <c r="Q112" s="9">
        <v>2.46</v>
      </c>
      <c r="R112" s="9"/>
    </row>
    <row r="113" spans="1:18" ht="11.25" customHeight="1">
      <c r="A113" s="10" t="s">
        <v>41</v>
      </c>
      <c r="B113" s="76">
        <v>437.46299999999997</v>
      </c>
      <c r="C113" s="9">
        <v>86.765000000000001</v>
      </c>
      <c r="D113" s="9">
        <v>0.1</v>
      </c>
      <c r="E113" s="9">
        <v>37.965000000000003</v>
      </c>
      <c r="F113" s="9">
        <v>38.018000000000001</v>
      </c>
      <c r="G113" s="9"/>
      <c r="H113" s="9">
        <v>85.4</v>
      </c>
      <c r="I113" s="9">
        <v>40.549999999999997</v>
      </c>
      <c r="J113" s="9"/>
      <c r="K113" s="9">
        <v>31.9</v>
      </c>
      <c r="L113" s="9"/>
      <c r="M113" s="9"/>
      <c r="N113" s="9">
        <v>3.95</v>
      </c>
      <c r="O113" s="9">
        <v>56.53</v>
      </c>
      <c r="P113" s="9">
        <v>53.77</v>
      </c>
      <c r="Q113" s="9">
        <v>2.5150000000000001</v>
      </c>
      <c r="R113" s="9"/>
    </row>
    <row r="114" spans="1:18" ht="11.25" customHeight="1">
      <c r="A114" s="10" t="s">
        <v>42</v>
      </c>
      <c r="B114" s="76">
        <v>342.62299999999999</v>
      </c>
      <c r="C114" s="9">
        <v>67.881</v>
      </c>
      <c r="D114" s="9">
        <v>0.1</v>
      </c>
      <c r="E114" s="9">
        <v>33.494</v>
      </c>
      <c r="F114" s="9">
        <v>37.664000000000001</v>
      </c>
      <c r="G114" s="9">
        <v>3.84</v>
      </c>
      <c r="H114" s="9">
        <v>76.8</v>
      </c>
      <c r="I114" s="9">
        <v>1.9</v>
      </c>
      <c r="J114" s="9"/>
      <c r="K114" s="9">
        <v>18.36</v>
      </c>
      <c r="L114" s="9"/>
      <c r="M114" s="9"/>
      <c r="N114" s="9">
        <v>4.55</v>
      </c>
      <c r="O114" s="9">
        <v>41.774000000000001</v>
      </c>
      <c r="P114" s="9">
        <v>53.06</v>
      </c>
      <c r="Q114" s="9">
        <v>3.2</v>
      </c>
      <c r="R114" s="9"/>
    </row>
    <row r="115" spans="1:18" ht="11.25" customHeight="1">
      <c r="A115" s="10" t="s">
        <v>44</v>
      </c>
      <c r="B115" s="76">
        <v>395.20400000000001</v>
      </c>
      <c r="C115" s="9">
        <v>66.930999999999997</v>
      </c>
      <c r="D115" s="9">
        <v>1.9</v>
      </c>
      <c r="E115" s="9">
        <v>29.766999999999999</v>
      </c>
      <c r="F115" s="9">
        <v>51.915999999999997</v>
      </c>
      <c r="G115" s="9">
        <v>3.84</v>
      </c>
      <c r="H115" s="9">
        <v>61.7</v>
      </c>
      <c r="I115" s="9">
        <v>1.2</v>
      </c>
      <c r="J115" s="9">
        <v>0.5</v>
      </c>
      <c r="K115" s="9">
        <v>18.3</v>
      </c>
      <c r="L115" s="9"/>
      <c r="M115" s="9">
        <v>10</v>
      </c>
      <c r="N115" s="9">
        <v>9.5</v>
      </c>
      <c r="O115" s="9">
        <v>70.75</v>
      </c>
      <c r="P115" s="9">
        <v>66.099999999999994</v>
      </c>
      <c r="Q115" s="9">
        <v>2.8</v>
      </c>
      <c r="R115" s="9"/>
    </row>
    <row r="116" spans="1:18" ht="11.25" customHeight="1">
      <c r="A116" s="10" t="s">
        <v>45</v>
      </c>
      <c r="B116" s="76">
        <v>748.56600000000003</v>
      </c>
      <c r="C116" s="9">
        <v>92.341999999999999</v>
      </c>
      <c r="D116" s="9">
        <v>1.095</v>
      </c>
      <c r="E116" s="9">
        <v>69.561999999999998</v>
      </c>
      <c r="F116" s="9">
        <v>130.75399999999999</v>
      </c>
      <c r="G116" s="9">
        <v>4.8</v>
      </c>
      <c r="H116" s="9">
        <v>122.1</v>
      </c>
      <c r="I116" s="9">
        <v>5.9</v>
      </c>
      <c r="J116" s="9">
        <v>1.153</v>
      </c>
      <c r="K116" s="9">
        <v>8.91</v>
      </c>
      <c r="L116" s="9"/>
      <c r="M116" s="9">
        <v>49.664999999999999</v>
      </c>
      <c r="N116" s="9">
        <v>17.95</v>
      </c>
      <c r="O116" s="9">
        <v>140.08000000000001</v>
      </c>
      <c r="P116" s="9">
        <v>98.954999999999998</v>
      </c>
      <c r="Q116" s="9">
        <v>5.3</v>
      </c>
      <c r="R116" s="9"/>
    </row>
    <row r="117" spans="1:18" ht="11.25" customHeight="1">
      <c r="A117" s="10" t="s">
        <v>46</v>
      </c>
      <c r="B117" s="76">
        <v>699.88700000000006</v>
      </c>
      <c r="C117" s="9">
        <v>83.587000000000003</v>
      </c>
      <c r="D117" s="9">
        <v>1.19</v>
      </c>
      <c r="E117" s="9">
        <v>59.7</v>
      </c>
      <c r="F117" s="9">
        <v>148.90100000000001</v>
      </c>
      <c r="G117" s="9">
        <v>1.4370000000000001</v>
      </c>
      <c r="H117" s="9">
        <v>85.46</v>
      </c>
      <c r="I117" s="9">
        <v>1.7250000000000001</v>
      </c>
      <c r="J117" s="9">
        <v>0.91900000000000004</v>
      </c>
      <c r="K117" s="9">
        <v>26.8</v>
      </c>
      <c r="L117" s="9"/>
      <c r="M117" s="9">
        <v>26.271000000000001</v>
      </c>
      <c r="N117" s="9">
        <v>16.45</v>
      </c>
      <c r="O117" s="9">
        <v>142.05500000000001</v>
      </c>
      <c r="P117" s="9">
        <v>99.012</v>
      </c>
      <c r="Q117" s="9">
        <v>6.38</v>
      </c>
      <c r="R117" s="9"/>
    </row>
    <row r="118" spans="1:18" ht="11.25" customHeight="1">
      <c r="A118" s="10" t="s">
        <v>47</v>
      </c>
      <c r="B118" s="76">
        <v>500.42099999999999</v>
      </c>
      <c r="C118" s="9">
        <v>74.363</v>
      </c>
      <c r="D118" s="9">
        <v>1.04</v>
      </c>
      <c r="E118" s="9">
        <v>41.39</v>
      </c>
      <c r="F118" s="9">
        <v>70.221000000000004</v>
      </c>
      <c r="G118" s="9">
        <v>3.1</v>
      </c>
      <c r="H118" s="9">
        <v>70.525000000000006</v>
      </c>
      <c r="I118" s="9">
        <v>3.5369999999999999</v>
      </c>
      <c r="J118" s="9">
        <v>1.05</v>
      </c>
      <c r="K118" s="9">
        <v>4.5</v>
      </c>
      <c r="L118" s="9"/>
      <c r="M118" s="9">
        <v>21.724</v>
      </c>
      <c r="N118" s="9">
        <v>10.25</v>
      </c>
      <c r="O118" s="9">
        <v>96.831000000000003</v>
      </c>
      <c r="P118" s="9">
        <v>96.85</v>
      </c>
      <c r="Q118" s="9">
        <v>5.04</v>
      </c>
      <c r="R118" s="9"/>
    </row>
    <row r="119" spans="1:18" ht="11.25" customHeight="1">
      <c r="A119" s="10" t="s">
        <v>48</v>
      </c>
      <c r="B119" s="76">
        <v>626.18200000000002</v>
      </c>
      <c r="C119" s="9">
        <v>70.905000000000001</v>
      </c>
      <c r="D119" s="9">
        <v>2.2850000000000001</v>
      </c>
      <c r="E119" s="9">
        <v>71.879000000000005</v>
      </c>
      <c r="F119" s="9">
        <v>99.716999999999999</v>
      </c>
      <c r="G119" s="9">
        <v>2.7</v>
      </c>
      <c r="H119" s="9">
        <v>54.14</v>
      </c>
      <c r="I119" s="9">
        <v>3</v>
      </c>
      <c r="J119" s="9">
        <v>2.6</v>
      </c>
      <c r="K119" s="9">
        <v>14.98</v>
      </c>
      <c r="L119" s="9"/>
      <c r="M119" s="9">
        <v>36.427999999999997</v>
      </c>
      <c r="N119" s="9">
        <v>12.58</v>
      </c>
      <c r="O119" s="9">
        <v>144.74799999999999</v>
      </c>
      <c r="P119" s="9">
        <v>101.47499999999999</v>
      </c>
      <c r="Q119" s="9">
        <v>8.7449999999999992</v>
      </c>
      <c r="R119" s="9"/>
    </row>
    <row r="120" spans="1:18" ht="11.25" customHeight="1">
      <c r="A120" s="10" t="s">
        <v>49</v>
      </c>
      <c r="B120" s="76">
        <v>708.88700000000006</v>
      </c>
      <c r="C120" s="9">
        <v>66.275999999999996</v>
      </c>
      <c r="D120" s="9">
        <v>2.0499999999999998</v>
      </c>
      <c r="E120" s="9">
        <v>58.86</v>
      </c>
      <c r="F120" s="9">
        <v>167.291</v>
      </c>
      <c r="G120" s="9">
        <v>2.8</v>
      </c>
      <c r="H120" s="9">
        <v>97.77</v>
      </c>
      <c r="I120" s="9">
        <v>0.76500000000000001</v>
      </c>
      <c r="J120" s="9">
        <v>2.137</v>
      </c>
      <c r="K120" s="9">
        <v>13.365</v>
      </c>
      <c r="L120" s="9"/>
      <c r="M120" s="9">
        <v>31.385999999999999</v>
      </c>
      <c r="N120" s="9">
        <v>12.94</v>
      </c>
      <c r="O120" s="9">
        <v>128.80199999999999</v>
      </c>
      <c r="P120" s="9">
        <v>109.995</v>
      </c>
      <c r="Q120" s="9">
        <v>14.45</v>
      </c>
      <c r="R120" s="9"/>
    </row>
    <row r="121" spans="1:18" ht="11.25" customHeight="1">
      <c r="A121" s="10" t="s">
        <v>51</v>
      </c>
      <c r="B121" s="76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1:18" ht="30" customHeight="1">
      <c r="A122" s="883" t="s">
        <v>8</v>
      </c>
      <c r="B122" s="886"/>
      <c r="C122" s="886"/>
      <c r="D122" s="886"/>
      <c r="E122" s="886"/>
      <c r="F122" s="886"/>
      <c r="G122" s="886"/>
      <c r="H122" s="886"/>
      <c r="I122" s="886"/>
      <c r="J122" s="886"/>
      <c r="K122" s="886"/>
      <c r="L122" s="886"/>
      <c r="M122" s="886"/>
      <c r="N122" s="886"/>
      <c r="O122" s="886"/>
      <c r="P122" s="887"/>
      <c r="Q122" s="887"/>
      <c r="R122" s="3"/>
    </row>
    <row r="123" spans="1:18" ht="11.25" customHeight="1">
      <c r="A123" s="10" t="s">
        <v>112</v>
      </c>
      <c r="B123" s="85">
        <v>3820.0000000000005</v>
      </c>
      <c r="C123" s="86">
        <v>880</v>
      </c>
      <c r="D123" s="86">
        <v>0.1</v>
      </c>
      <c r="E123" s="86">
        <v>275</v>
      </c>
      <c r="F123" s="86">
        <v>1100</v>
      </c>
      <c r="G123" s="86">
        <v>4.5</v>
      </c>
      <c r="H123" s="86">
        <v>335</v>
      </c>
      <c r="I123" s="86">
        <v>31.3</v>
      </c>
      <c r="J123" s="86"/>
      <c r="K123" s="86">
        <v>233</v>
      </c>
      <c r="L123" s="86"/>
      <c r="M123" s="86">
        <v>24.5</v>
      </c>
      <c r="N123" s="86">
        <v>14.4</v>
      </c>
      <c r="O123" s="86">
        <v>868</v>
      </c>
      <c r="P123" s="86">
        <v>18.899999999999999</v>
      </c>
      <c r="Q123" s="86">
        <v>35.299999999999997</v>
      </c>
      <c r="R123" s="86">
        <v>0</v>
      </c>
    </row>
    <row r="124" spans="1:18" ht="11.25" customHeight="1">
      <c r="A124" s="10" t="s">
        <v>111</v>
      </c>
      <c r="B124" s="85">
        <v>4660</v>
      </c>
      <c r="C124" s="86">
        <v>925</v>
      </c>
      <c r="D124" s="86">
        <v>0.04</v>
      </c>
      <c r="E124" s="86">
        <v>214</v>
      </c>
      <c r="F124" s="86">
        <v>1770</v>
      </c>
      <c r="G124" s="86">
        <v>30.8</v>
      </c>
      <c r="H124" s="86">
        <v>395</v>
      </c>
      <c r="I124" s="86">
        <v>84</v>
      </c>
      <c r="J124" s="86"/>
      <c r="K124" s="86">
        <v>160</v>
      </c>
      <c r="L124" s="86"/>
      <c r="M124" s="86">
        <v>22.13</v>
      </c>
      <c r="N124" s="86">
        <v>17.329999999999998</v>
      </c>
      <c r="O124" s="86">
        <v>966</v>
      </c>
      <c r="P124" s="86">
        <v>18</v>
      </c>
      <c r="Q124" s="86">
        <v>57.7</v>
      </c>
      <c r="R124" s="86">
        <v>0</v>
      </c>
    </row>
    <row r="125" spans="1:18" ht="11.25" customHeight="1">
      <c r="A125" s="10" t="s">
        <v>110</v>
      </c>
      <c r="B125" s="85">
        <v>2360</v>
      </c>
      <c r="C125" s="86">
        <v>615</v>
      </c>
      <c r="D125" s="86">
        <v>0.02</v>
      </c>
      <c r="E125" s="86">
        <v>167</v>
      </c>
      <c r="F125" s="86">
        <v>461</v>
      </c>
      <c r="G125" s="86">
        <v>30.7</v>
      </c>
      <c r="H125" s="86">
        <v>291</v>
      </c>
      <c r="I125" s="86">
        <v>155</v>
      </c>
      <c r="J125" s="86"/>
      <c r="K125" s="86">
        <v>20</v>
      </c>
      <c r="L125" s="86"/>
      <c r="M125" s="86">
        <v>7.1</v>
      </c>
      <c r="N125" s="86">
        <v>7.15</v>
      </c>
      <c r="O125" s="86">
        <v>590</v>
      </c>
      <c r="P125" s="86">
        <v>2.87</v>
      </c>
      <c r="Q125" s="86">
        <v>13.16</v>
      </c>
      <c r="R125" s="86">
        <v>0</v>
      </c>
    </row>
    <row r="126" spans="1:18" ht="11.25" customHeight="1">
      <c r="A126" s="10" t="s">
        <v>109</v>
      </c>
      <c r="B126" s="85">
        <v>4960</v>
      </c>
      <c r="C126" s="86">
        <v>881</v>
      </c>
      <c r="D126" s="86">
        <v>0</v>
      </c>
      <c r="E126" s="86">
        <v>224</v>
      </c>
      <c r="F126" s="86">
        <v>1783</v>
      </c>
      <c r="G126" s="86">
        <v>55.1</v>
      </c>
      <c r="H126" s="86">
        <v>272</v>
      </c>
      <c r="I126" s="86">
        <v>137</v>
      </c>
      <c r="J126" s="86"/>
      <c r="K126" s="86">
        <v>478</v>
      </c>
      <c r="L126" s="86"/>
      <c r="M126" s="86">
        <v>14.8</v>
      </c>
      <c r="N126" s="86">
        <v>32</v>
      </c>
      <c r="O126" s="86">
        <v>1038</v>
      </c>
      <c r="P126" s="86">
        <v>9</v>
      </c>
      <c r="Q126" s="86">
        <v>36.1</v>
      </c>
      <c r="R126" s="86">
        <v>0</v>
      </c>
    </row>
    <row r="127" spans="1:18" ht="11.25" customHeight="1">
      <c r="A127" s="10" t="s">
        <v>108</v>
      </c>
      <c r="B127" s="85">
        <v>5900</v>
      </c>
      <c r="C127" s="86">
        <v>2000</v>
      </c>
      <c r="D127" s="86"/>
      <c r="E127" s="86">
        <v>81.8</v>
      </c>
      <c r="F127" s="86">
        <v>1600</v>
      </c>
      <c r="G127" s="86">
        <v>48</v>
      </c>
      <c r="H127" s="86">
        <v>540</v>
      </c>
      <c r="I127" s="86">
        <v>120</v>
      </c>
      <c r="J127" s="86"/>
      <c r="K127" s="86">
        <v>421</v>
      </c>
      <c r="L127" s="86"/>
      <c r="M127" s="86">
        <v>7.4</v>
      </c>
      <c r="N127" s="86">
        <v>50</v>
      </c>
      <c r="O127" s="86">
        <v>1000</v>
      </c>
      <c r="P127" s="86">
        <v>17</v>
      </c>
      <c r="Q127" s="86">
        <v>14.792</v>
      </c>
      <c r="R127" s="86">
        <v>8.0000000000000002E-3</v>
      </c>
    </row>
    <row r="128" spans="1:18" ht="11.25" customHeight="1">
      <c r="A128" s="10" t="s">
        <v>107</v>
      </c>
      <c r="B128" s="85">
        <v>4830</v>
      </c>
      <c r="C128" s="86">
        <v>990</v>
      </c>
      <c r="D128" s="86"/>
      <c r="E128" s="86">
        <v>144.6</v>
      </c>
      <c r="F128" s="86">
        <v>2020</v>
      </c>
      <c r="G128" s="86">
        <v>43.7</v>
      </c>
      <c r="H128" s="86">
        <v>222</v>
      </c>
      <c r="I128" s="86">
        <v>141</v>
      </c>
      <c r="J128" s="86"/>
      <c r="K128" s="86">
        <v>360</v>
      </c>
      <c r="L128" s="86"/>
      <c r="M128" s="86">
        <v>5.96</v>
      </c>
      <c r="N128" s="86">
        <v>55.6</v>
      </c>
      <c r="O128" s="86">
        <v>790</v>
      </c>
      <c r="P128" s="86">
        <v>42.5</v>
      </c>
      <c r="Q128" s="86">
        <v>14.6</v>
      </c>
      <c r="R128" s="86">
        <v>0.04</v>
      </c>
    </row>
    <row r="129" spans="1:29" ht="11.25" customHeight="1">
      <c r="A129" s="10" t="s">
        <v>106</v>
      </c>
      <c r="B129" s="76">
        <v>5060</v>
      </c>
      <c r="C129" s="9">
        <v>1611</v>
      </c>
      <c r="D129" s="9"/>
      <c r="E129" s="9">
        <v>315</v>
      </c>
      <c r="F129" s="9">
        <v>1364</v>
      </c>
      <c r="G129" s="9">
        <v>53.8</v>
      </c>
      <c r="H129" s="9">
        <v>332</v>
      </c>
      <c r="I129" s="9">
        <v>73.099999999999994</v>
      </c>
      <c r="J129" s="9"/>
      <c r="K129" s="9">
        <v>179</v>
      </c>
      <c r="L129" s="9"/>
      <c r="M129" s="9">
        <v>4.5999999999999996</v>
      </c>
      <c r="N129" s="9">
        <v>19</v>
      </c>
      <c r="O129" s="9">
        <v>1050</v>
      </c>
      <c r="P129" s="9">
        <v>41</v>
      </c>
      <c r="Q129" s="9">
        <v>17.399999999999999</v>
      </c>
      <c r="R129" s="9">
        <v>0.1</v>
      </c>
    </row>
    <row r="130" spans="1:29" ht="12" customHeight="1">
      <c r="A130" s="10" t="s">
        <v>105</v>
      </c>
      <c r="B130" s="76">
        <v>6600</v>
      </c>
      <c r="C130" s="9">
        <v>1510</v>
      </c>
      <c r="D130" s="9"/>
      <c r="E130" s="9">
        <v>420</v>
      </c>
      <c r="F130" s="9">
        <v>2500</v>
      </c>
      <c r="G130" s="9">
        <v>75</v>
      </c>
      <c r="H130" s="9">
        <v>310</v>
      </c>
      <c r="I130" s="9">
        <v>95</v>
      </c>
      <c r="J130" s="9">
        <v>0.2</v>
      </c>
      <c r="K130" s="9">
        <v>268</v>
      </c>
      <c r="L130" s="9"/>
      <c r="M130" s="9">
        <v>18.8</v>
      </c>
      <c r="N130" s="9">
        <v>90</v>
      </c>
      <c r="O130" s="9">
        <v>1230</v>
      </c>
      <c r="P130" s="9">
        <v>70</v>
      </c>
      <c r="Q130" s="9">
        <v>13</v>
      </c>
      <c r="R130" s="9">
        <v>0</v>
      </c>
    </row>
    <row r="131" spans="1:29" ht="12.75" customHeight="1">
      <c r="A131" s="10" t="s">
        <v>104</v>
      </c>
      <c r="B131" s="76">
        <v>7200</v>
      </c>
      <c r="C131" s="9">
        <v>2000</v>
      </c>
      <c r="D131" s="9"/>
      <c r="E131" s="9">
        <v>233</v>
      </c>
      <c r="F131" s="9">
        <v>2700</v>
      </c>
      <c r="G131" s="9">
        <v>26</v>
      </c>
      <c r="H131" s="9">
        <v>404</v>
      </c>
      <c r="I131" s="9">
        <v>70</v>
      </c>
      <c r="J131" s="9">
        <v>0.2</v>
      </c>
      <c r="K131" s="9">
        <v>400</v>
      </c>
      <c r="L131" s="9">
        <v>1.7</v>
      </c>
      <c r="M131" s="9">
        <v>10</v>
      </c>
      <c r="N131" s="9">
        <v>34</v>
      </c>
      <c r="O131" s="9">
        <v>1225</v>
      </c>
      <c r="P131" s="9">
        <v>85.5</v>
      </c>
      <c r="Q131" s="9">
        <v>10</v>
      </c>
      <c r="R131" s="9">
        <v>0.6</v>
      </c>
    </row>
    <row r="132" spans="1:29" ht="12.75" customHeight="1">
      <c r="A132" s="10" t="s">
        <v>103</v>
      </c>
      <c r="B132" s="76">
        <v>6200.0000000000018</v>
      </c>
      <c r="C132" s="9">
        <v>1300</v>
      </c>
      <c r="D132" s="9"/>
      <c r="E132" s="9">
        <v>218.7</v>
      </c>
      <c r="F132" s="9">
        <v>2591</v>
      </c>
      <c r="G132" s="9">
        <v>37</v>
      </c>
      <c r="H132" s="9">
        <v>151</v>
      </c>
      <c r="I132" s="9">
        <v>52.1</v>
      </c>
      <c r="J132" s="9">
        <v>0</v>
      </c>
      <c r="K132" s="9">
        <v>600</v>
      </c>
      <c r="L132" s="9">
        <v>2.6</v>
      </c>
      <c r="M132" s="9">
        <v>12.8</v>
      </c>
      <c r="N132" s="9">
        <v>85.6</v>
      </c>
      <c r="O132" s="9">
        <v>1058</v>
      </c>
      <c r="P132" s="9">
        <v>86</v>
      </c>
      <c r="Q132" s="9">
        <v>4.5999999999999996</v>
      </c>
      <c r="R132" s="9">
        <v>0.6</v>
      </c>
    </row>
    <row r="133" spans="1:29" ht="12.75" customHeight="1">
      <c r="A133" s="10" t="s">
        <v>102</v>
      </c>
      <c r="B133" s="76">
        <v>2960</v>
      </c>
      <c r="C133" s="9">
        <v>437</v>
      </c>
      <c r="D133" s="9"/>
      <c r="E133" s="9">
        <v>396</v>
      </c>
      <c r="F133" s="9">
        <v>777</v>
      </c>
      <c r="G133" s="9">
        <v>14.7</v>
      </c>
      <c r="H133" s="9">
        <v>95</v>
      </c>
      <c r="I133" s="9">
        <v>109</v>
      </c>
      <c r="J133" s="9">
        <v>0</v>
      </c>
      <c r="K133" s="9">
        <v>216</v>
      </c>
      <c r="L133" s="9">
        <v>0.24</v>
      </c>
      <c r="M133" s="9">
        <v>5.7</v>
      </c>
      <c r="N133" s="9">
        <v>14.1</v>
      </c>
      <c r="O133" s="9">
        <v>796</v>
      </c>
      <c r="P133" s="9">
        <v>97</v>
      </c>
      <c r="Q133" s="9">
        <v>1.8</v>
      </c>
      <c r="R133" s="9">
        <v>0.45999999999999996</v>
      </c>
    </row>
    <row r="134" spans="1:29" ht="12.75" customHeight="1">
      <c r="A134" s="10" t="s">
        <v>101</v>
      </c>
      <c r="B134" s="76">
        <v>7550.0000000000009</v>
      </c>
      <c r="C134" s="9">
        <v>1760</v>
      </c>
      <c r="D134" s="9"/>
      <c r="E134" s="9">
        <v>347</v>
      </c>
      <c r="F134" s="9">
        <v>2920</v>
      </c>
      <c r="G134" s="9">
        <v>29.7</v>
      </c>
      <c r="H134" s="9">
        <v>498</v>
      </c>
      <c r="I134" s="9">
        <v>70.8</v>
      </c>
      <c r="J134" s="9">
        <v>0.68</v>
      </c>
      <c r="K134" s="9">
        <v>484</v>
      </c>
      <c r="L134" s="9">
        <v>1</v>
      </c>
      <c r="M134" s="9">
        <v>43.3</v>
      </c>
      <c r="N134" s="9">
        <v>126.6</v>
      </c>
      <c r="O134" s="9">
        <v>1115</v>
      </c>
      <c r="P134" s="9">
        <v>137.30000000000001</v>
      </c>
      <c r="Q134" s="9">
        <v>16.2</v>
      </c>
      <c r="R134" s="9">
        <v>0.42</v>
      </c>
      <c r="AC134" s="3" t="s">
        <v>38</v>
      </c>
    </row>
    <row r="135" spans="1:29" ht="12.75" customHeight="1">
      <c r="A135" s="10" t="s">
        <v>100</v>
      </c>
      <c r="B135" s="76">
        <v>7999.9249999999993</v>
      </c>
      <c r="C135" s="9">
        <v>1410</v>
      </c>
      <c r="D135" s="9"/>
      <c r="E135" s="9">
        <v>893</v>
      </c>
      <c r="F135" s="9">
        <v>2330</v>
      </c>
      <c r="G135" s="9">
        <v>20</v>
      </c>
      <c r="H135" s="9">
        <v>590</v>
      </c>
      <c r="I135" s="9">
        <v>88.9</v>
      </c>
      <c r="J135" s="9">
        <v>1.845</v>
      </c>
      <c r="K135" s="9">
        <v>600</v>
      </c>
      <c r="L135" s="9">
        <v>1.5</v>
      </c>
      <c r="M135" s="9">
        <v>82.2</v>
      </c>
      <c r="N135" s="9">
        <v>115</v>
      </c>
      <c r="O135" s="9">
        <v>1477</v>
      </c>
      <c r="P135" s="9">
        <v>350</v>
      </c>
      <c r="Q135" s="9">
        <v>40</v>
      </c>
      <c r="R135" s="9">
        <v>0.48</v>
      </c>
    </row>
    <row r="136" spans="1:29" ht="12.75" customHeight="1">
      <c r="A136" s="10" t="s">
        <v>99</v>
      </c>
      <c r="B136" s="76">
        <v>8099.9000000000005</v>
      </c>
      <c r="C136" s="9">
        <v>1451</v>
      </c>
      <c r="D136" s="9">
        <v>19</v>
      </c>
      <c r="E136" s="9">
        <v>300</v>
      </c>
      <c r="F136" s="9">
        <v>3100</v>
      </c>
      <c r="G136" s="9">
        <v>25</v>
      </c>
      <c r="H136" s="9">
        <v>414</v>
      </c>
      <c r="I136" s="9">
        <v>80.8</v>
      </c>
      <c r="J136" s="9">
        <v>2.2000000000000002</v>
      </c>
      <c r="K136" s="9">
        <v>639</v>
      </c>
      <c r="L136" s="9">
        <v>1.7</v>
      </c>
      <c r="M136" s="9">
        <v>92.3</v>
      </c>
      <c r="N136" s="9">
        <v>127</v>
      </c>
      <c r="O136" s="9">
        <v>1330</v>
      </c>
      <c r="P136" s="9">
        <v>468.7</v>
      </c>
      <c r="Q136" s="9">
        <v>48.6</v>
      </c>
      <c r="R136" s="9">
        <v>0.6</v>
      </c>
    </row>
    <row r="137" spans="1:29" ht="12.75" customHeight="1">
      <c r="A137" s="10" t="s">
        <v>98</v>
      </c>
      <c r="B137" s="76">
        <v>6899.8649999999998</v>
      </c>
      <c r="C137" s="9">
        <v>1400</v>
      </c>
      <c r="D137" s="9">
        <v>19</v>
      </c>
      <c r="E137" s="9">
        <v>440</v>
      </c>
      <c r="F137" s="9">
        <v>2100</v>
      </c>
      <c r="G137" s="9">
        <v>20</v>
      </c>
      <c r="H137" s="9">
        <v>518</v>
      </c>
      <c r="I137" s="9">
        <v>81</v>
      </c>
      <c r="J137" s="9">
        <v>2.3650000000000002</v>
      </c>
      <c r="K137" s="9">
        <v>603</v>
      </c>
      <c r="L137" s="9">
        <v>1.1000000000000001</v>
      </c>
      <c r="M137" s="9">
        <v>82</v>
      </c>
      <c r="N137" s="9">
        <v>115</v>
      </c>
      <c r="O137" s="9">
        <v>1000</v>
      </c>
      <c r="P137" s="9">
        <v>466.3</v>
      </c>
      <c r="Q137" s="9">
        <v>51</v>
      </c>
      <c r="R137" s="9">
        <v>1.1000000000000001</v>
      </c>
    </row>
    <row r="138" spans="1:29" ht="12.75" customHeight="1">
      <c r="A138" s="10" t="s">
        <v>97</v>
      </c>
      <c r="B138" s="76">
        <v>6199.7</v>
      </c>
      <c r="C138" s="9">
        <v>980</v>
      </c>
      <c r="D138" s="9">
        <v>34</v>
      </c>
      <c r="E138" s="9">
        <v>380</v>
      </c>
      <c r="F138" s="9">
        <v>2140</v>
      </c>
      <c r="G138" s="9">
        <v>18</v>
      </c>
      <c r="H138" s="9">
        <v>455</v>
      </c>
      <c r="I138" s="9">
        <v>78.5</v>
      </c>
      <c r="J138" s="9">
        <v>6.9</v>
      </c>
      <c r="K138" s="9">
        <v>545</v>
      </c>
      <c r="L138" s="9">
        <v>0</v>
      </c>
      <c r="M138" s="9">
        <v>47</v>
      </c>
      <c r="N138" s="9">
        <v>98</v>
      </c>
      <c r="O138" s="9">
        <v>1072</v>
      </c>
      <c r="P138" s="9">
        <v>300</v>
      </c>
      <c r="Q138" s="9">
        <v>45</v>
      </c>
      <c r="R138" s="9">
        <v>0.3</v>
      </c>
    </row>
    <row r="139" spans="1:29" ht="12.75" customHeight="1">
      <c r="A139" s="10" t="s">
        <v>96</v>
      </c>
      <c r="B139" s="76">
        <v>3999.875</v>
      </c>
      <c r="C139" s="9">
        <v>730.4</v>
      </c>
      <c r="D139" s="9">
        <v>54.3</v>
      </c>
      <c r="E139" s="9">
        <v>140.1</v>
      </c>
      <c r="F139" s="9">
        <v>1018.5</v>
      </c>
      <c r="G139" s="9">
        <v>5.15</v>
      </c>
      <c r="H139" s="9">
        <v>373.1</v>
      </c>
      <c r="I139" s="9">
        <v>19</v>
      </c>
      <c r="J139" s="9">
        <v>1.4750000000000001</v>
      </c>
      <c r="K139" s="9">
        <v>520.6</v>
      </c>
      <c r="L139" s="9"/>
      <c r="M139" s="9">
        <v>18.600000000000001</v>
      </c>
      <c r="N139" s="9">
        <v>56.9</v>
      </c>
      <c r="O139" s="9">
        <v>623</v>
      </c>
      <c r="P139" s="9">
        <v>398.8</v>
      </c>
      <c r="Q139" s="9">
        <v>39.5</v>
      </c>
      <c r="R139" s="9">
        <v>0.45</v>
      </c>
    </row>
    <row r="140" spans="1:29" ht="11.25" customHeight="1">
      <c r="A140" s="10" t="s">
        <v>95</v>
      </c>
      <c r="B140" s="85">
        <v>2996.6300000000006</v>
      </c>
      <c r="C140" s="86">
        <v>460</v>
      </c>
      <c r="D140" s="86">
        <v>27</v>
      </c>
      <c r="E140" s="86">
        <v>166</v>
      </c>
      <c r="F140" s="86">
        <v>1030</v>
      </c>
      <c r="G140" s="86">
        <v>4.6500000000000004</v>
      </c>
      <c r="H140" s="86">
        <v>265</v>
      </c>
      <c r="I140" s="86">
        <v>10.199999999999999</v>
      </c>
      <c r="J140" s="86">
        <v>1.33</v>
      </c>
      <c r="K140" s="86">
        <v>365.5</v>
      </c>
      <c r="L140" s="86">
        <v>1.8</v>
      </c>
      <c r="M140" s="86">
        <v>10.5</v>
      </c>
      <c r="N140" s="86">
        <v>72</v>
      </c>
      <c r="O140" s="86">
        <v>448.8</v>
      </c>
      <c r="P140" s="86">
        <v>124.35</v>
      </c>
      <c r="Q140" s="86">
        <v>9</v>
      </c>
      <c r="R140" s="86">
        <v>0.5</v>
      </c>
    </row>
    <row r="141" spans="1:29" ht="11.25" customHeight="1">
      <c r="A141" s="10" t="s">
        <v>94</v>
      </c>
      <c r="B141" s="85">
        <v>3199.9999999999995</v>
      </c>
      <c r="C141" s="86">
        <v>540</v>
      </c>
      <c r="D141" s="86">
        <v>44</v>
      </c>
      <c r="E141" s="86">
        <v>150</v>
      </c>
      <c r="F141" s="86">
        <v>1140</v>
      </c>
      <c r="G141" s="86">
        <v>3.2</v>
      </c>
      <c r="H141" s="86">
        <v>330</v>
      </c>
      <c r="I141" s="86">
        <v>30</v>
      </c>
      <c r="J141" s="86">
        <v>2.2000000000000002</v>
      </c>
      <c r="K141" s="86">
        <v>290</v>
      </c>
      <c r="L141" s="86">
        <v>0.5</v>
      </c>
      <c r="M141" s="86">
        <v>18</v>
      </c>
      <c r="N141" s="86">
        <v>47</v>
      </c>
      <c r="O141" s="86">
        <v>515</v>
      </c>
      <c r="P141" s="86">
        <v>65</v>
      </c>
      <c r="Q141" s="86">
        <v>25</v>
      </c>
      <c r="R141" s="86">
        <v>0.1</v>
      </c>
    </row>
    <row r="142" spans="1:29" ht="11.25" customHeight="1">
      <c r="A142" s="10" t="s">
        <v>93</v>
      </c>
      <c r="B142" s="85">
        <v>1500</v>
      </c>
      <c r="C142" s="86">
        <v>252</v>
      </c>
      <c r="D142" s="86">
        <v>0.9</v>
      </c>
      <c r="E142" s="86">
        <v>130</v>
      </c>
      <c r="F142" s="86">
        <v>435</v>
      </c>
      <c r="G142" s="86">
        <v>2.2999999999999998</v>
      </c>
      <c r="H142" s="86">
        <v>82</v>
      </c>
      <c r="I142" s="86">
        <v>30</v>
      </c>
      <c r="J142" s="86">
        <v>2.4</v>
      </c>
      <c r="K142" s="86">
        <v>200</v>
      </c>
      <c r="L142" s="86">
        <v>0.9</v>
      </c>
      <c r="M142" s="86">
        <v>3.8</v>
      </c>
      <c r="N142" s="86">
        <v>25</v>
      </c>
      <c r="O142" s="86">
        <v>275</v>
      </c>
      <c r="P142" s="86">
        <v>60</v>
      </c>
      <c r="Q142" s="86">
        <v>0.7</v>
      </c>
      <c r="R142" s="85"/>
    </row>
    <row r="143" spans="1:29" ht="11.25" customHeight="1">
      <c r="A143" s="10" t="s">
        <v>92</v>
      </c>
      <c r="B143" s="85">
        <v>2050</v>
      </c>
      <c r="C143" s="86">
        <v>100</v>
      </c>
      <c r="D143" s="86">
        <v>23.1</v>
      </c>
      <c r="E143" s="86">
        <v>81.8</v>
      </c>
      <c r="F143" s="86">
        <v>644</v>
      </c>
      <c r="G143" s="86">
        <v>3</v>
      </c>
      <c r="H143" s="86">
        <v>250</v>
      </c>
      <c r="I143" s="86">
        <v>7.1</v>
      </c>
      <c r="J143" s="86">
        <v>1.3</v>
      </c>
      <c r="K143" s="86">
        <v>215</v>
      </c>
      <c r="L143" s="86">
        <v>2.4</v>
      </c>
      <c r="M143" s="86">
        <v>20.8</v>
      </c>
      <c r="N143" s="86">
        <v>37</v>
      </c>
      <c r="O143" s="86">
        <v>465</v>
      </c>
      <c r="P143" s="86">
        <v>180</v>
      </c>
      <c r="Q143" s="86">
        <v>19.5</v>
      </c>
      <c r="R143" s="85"/>
    </row>
    <row r="144" spans="1:29" ht="11.25" customHeight="1">
      <c r="A144" s="10" t="s">
        <v>91</v>
      </c>
      <c r="B144" s="85">
        <v>2252.4000000000005</v>
      </c>
      <c r="C144" s="86">
        <v>150.80000000000001</v>
      </c>
      <c r="D144" s="86">
        <v>32.6</v>
      </c>
      <c r="E144" s="86">
        <v>150.30000000000001</v>
      </c>
      <c r="F144" s="86">
        <v>760.7</v>
      </c>
      <c r="G144" s="86">
        <v>2.5</v>
      </c>
      <c r="H144" s="86">
        <v>239.5</v>
      </c>
      <c r="I144" s="86">
        <v>7</v>
      </c>
      <c r="J144" s="86">
        <v>0.3</v>
      </c>
      <c r="K144" s="86">
        <v>269.7</v>
      </c>
      <c r="L144" s="86">
        <v>2.4</v>
      </c>
      <c r="M144" s="86">
        <v>5.7</v>
      </c>
      <c r="N144" s="86">
        <v>38.200000000000003</v>
      </c>
      <c r="O144" s="86">
        <v>369.7</v>
      </c>
      <c r="P144" s="86">
        <v>203</v>
      </c>
      <c r="Q144" s="86">
        <v>20</v>
      </c>
      <c r="R144" s="85"/>
    </row>
    <row r="145" spans="1:29" ht="11.25" customHeight="1">
      <c r="A145" s="10" t="s">
        <v>90</v>
      </c>
      <c r="B145" s="85">
        <v>2766.9999999999995</v>
      </c>
      <c r="C145" s="86">
        <v>148.69999999999999</v>
      </c>
      <c r="D145" s="86">
        <v>26.4</v>
      </c>
      <c r="E145" s="86">
        <v>212.3</v>
      </c>
      <c r="F145" s="86">
        <v>881.2</v>
      </c>
      <c r="G145" s="86">
        <v>1.8</v>
      </c>
      <c r="H145" s="86">
        <v>318.5</v>
      </c>
      <c r="I145" s="86">
        <v>5.6</v>
      </c>
      <c r="J145" s="86"/>
      <c r="K145" s="86">
        <v>529.9</v>
      </c>
      <c r="L145" s="86">
        <v>1.6</v>
      </c>
      <c r="M145" s="86">
        <v>1.4</v>
      </c>
      <c r="N145" s="86">
        <v>58.5</v>
      </c>
      <c r="O145" s="86">
        <v>369.6</v>
      </c>
      <c r="P145" s="86">
        <v>199</v>
      </c>
      <c r="Q145" s="86">
        <v>12.5</v>
      </c>
      <c r="R145" s="85"/>
    </row>
    <row r="146" spans="1:29" ht="11.25" customHeight="1">
      <c r="A146" s="10" t="s">
        <v>89</v>
      </c>
      <c r="B146" s="85">
        <v>2859.7</v>
      </c>
      <c r="C146" s="86">
        <v>163.1</v>
      </c>
      <c r="D146" s="86">
        <v>19.3</v>
      </c>
      <c r="E146" s="86">
        <v>201.6</v>
      </c>
      <c r="F146" s="86">
        <v>1088</v>
      </c>
      <c r="G146" s="86">
        <v>3.6</v>
      </c>
      <c r="H146" s="86">
        <v>271.10000000000002</v>
      </c>
      <c r="I146" s="86">
        <v>5.6</v>
      </c>
      <c r="J146" s="86"/>
      <c r="K146" s="86">
        <v>459</v>
      </c>
      <c r="L146" s="86">
        <v>0.4</v>
      </c>
      <c r="M146" s="86">
        <v>3.3</v>
      </c>
      <c r="N146" s="86">
        <v>112</v>
      </c>
      <c r="O146" s="86">
        <v>325.60000000000002</v>
      </c>
      <c r="P146" s="86">
        <v>195.7</v>
      </c>
      <c r="Q146" s="86">
        <v>11.4</v>
      </c>
      <c r="R146" s="85"/>
    </row>
    <row r="147" spans="1:29" ht="11.25" customHeight="1">
      <c r="A147" s="10" t="s">
        <v>88</v>
      </c>
      <c r="B147" s="85">
        <v>2148.0000000000005</v>
      </c>
      <c r="C147" s="86">
        <v>128.4</v>
      </c>
      <c r="D147" s="86">
        <v>24</v>
      </c>
      <c r="E147" s="86">
        <v>74.900000000000006</v>
      </c>
      <c r="F147" s="86">
        <v>915.3</v>
      </c>
      <c r="G147" s="86">
        <v>3.9</v>
      </c>
      <c r="H147" s="86">
        <v>200.4</v>
      </c>
      <c r="I147" s="86">
        <v>6.5</v>
      </c>
      <c r="J147" s="86"/>
      <c r="K147" s="86">
        <v>309.10000000000002</v>
      </c>
      <c r="L147" s="86">
        <v>0</v>
      </c>
      <c r="M147" s="86">
        <v>4.8</v>
      </c>
      <c r="N147" s="86">
        <v>57</v>
      </c>
      <c r="O147" s="86">
        <v>267.60000000000002</v>
      </c>
      <c r="P147" s="86">
        <v>146.80000000000001</v>
      </c>
      <c r="Q147" s="86">
        <v>9.3000000000000007</v>
      </c>
      <c r="R147" s="85"/>
    </row>
    <row r="148" spans="1:29" ht="11.25" customHeight="1">
      <c r="A148" s="10" t="s">
        <v>87</v>
      </c>
      <c r="B148" s="85">
        <v>1649.4819999999997</v>
      </c>
      <c r="C148" s="86">
        <v>126.9</v>
      </c>
      <c r="D148" s="86"/>
      <c r="E148" s="86">
        <v>70.8</v>
      </c>
      <c r="F148" s="86">
        <v>597.6</v>
      </c>
      <c r="G148" s="86">
        <v>4.9820000000000002</v>
      </c>
      <c r="H148" s="86">
        <v>207.4</v>
      </c>
      <c r="I148" s="86">
        <v>7.3</v>
      </c>
      <c r="J148" s="86"/>
      <c r="K148" s="86">
        <v>86.5</v>
      </c>
      <c r="L148" s="86">
        <v>0</v>
      </c>
      <c r="M148" s="86">
        <v>5.6</v>
      </c>
      <c r="N148" s="86">
        <v>54.6</v>
      </c>
      <c r="O148" s="86">
        <v>286.89999999999998</v>
      </c>
      <c r="P148" s="86">
        <v>191.6</v>
      </c>
      <c r="Q148" s="86">
        <v>9.3000000000000007</v>
      </c>
      <c r="R148" s="85"/>
    </row>
    <row r="149" spans="1:29" ht="11.25" customHeight="1">
      <c r="A149" s="10" t="s">
        <v>86</v>
      </c>
      <c r="B149" s="85">
        <v>2131.7200000000003</v>
      </c>
      <c r="C149" s="86">
        <v>156.82</v>
      </c>
      <c r="D149" s="86"/>
      <c r="E149" s="86">
        <v>84.9</v>
      </c>
      <c r="F149" s="86">
        <v>887.2</v>
      </c>
      <c r="G149" s="86">
        <v>3.7</v>
      </c>
      <c r="H149" s="86">
        <v>225.3</v>
      </c>
      <c r="I149" s="86">
        <v>13.9</v>
      </c>
      <c r="J149" s="86"/>
      <c r="K149" s="86">
        <v>88.4</v>
      </c>
      <c r="L149" s="86"/>
      <c r="M149" s="86">
        <v>0</v>
      </c>
      <c r="N149" s="86">
        <v>126</v>
      </c>
      <c r="O149" s="86">
        <v>385</v>
      </c>
      <c r="P149" s="86">
        <v>154.80000000000001</v>
      </c>
      <c r="Q149" s="86">
        <v>5.7</v>
      </c>
      <c r="R149" s="85"/>
    </row>
    <row r="150" spans="1:29" ht="11.25" customHeight="1">
      <c r="A150" s="10" t="s">
        <v>85</v>
      </c>
      <c r="B150" s="85">
        <v>2498.9999999999995</v>
      </c>
      <c r="C150" s="86">
        <v>287.60000000000002</v>
      </c>
      <c r="D150" s="86"/>
      <c r="E150" s="86">
        <v>159.1</v>
      </c>
      <c r="F150" s="86">
        <v>927.4</v>
      </c>
      <c r="G150" s="86">
        <v>7</v>
      </c>
      <c r="H150" s="86">
        <v>197.6</v>
      </c>
      <c r="I150" s="86">
        <v>8.8000000000000007</v>
      </c>
      <c r="J150" s="86">
        <v>1</v>
      </c>
      <c r="K150" s="86">
        <v>151.69999999999999</v>
      </c>
      <c r="L150" s="86"/>
      <c r="M150" s="86">
        <v>10.3</v>
      </c>
      <c r="N150" s="86">
        <v>54</v>
      </c>
      <c r="O150" s="86">
        <v>436.8</v>
      </c>
      <c r="P150" s="86">
        <v>245.1</v>
      </c>
      <c r="Q150" s="86">
        <v>12.6</v>
      </c>
      <c r="R150" s="85"/>
    </row>
    <row r="151" spans="1:29" ht="11.25" customHeight="1">
      <c r="A151" s="10" t="s">
        <v>84</v>
      </c>
      <c r="B151" s="76">
        <v>3762.3349999999996</v>
      </c>
      <c r="C151" s="9">
        <v>376.54</v>
      </c>
      <c r="D151" s="9"/>
      <c r="E151" s="9">
        <v>95</v>
      </c>
      <c r="F151" s="9">
        <v>1603.9</v>
      </c>
      <c r="G151" s="9">
        <v>3.33</v>
      </c>
      <c r="H151" s="9">
        <v>309.2</v>
      </c>
      <c r="I151" s="9">
        <v>3.5</v>
      </c>
      <c r="J151" s="9">
        <v>0.99</v>
      </c>
      <c r="K151" s="9">
        <v>157.5</v>
      </c>
      <c r="L151" s="9"/>
      <c r="M151" s="9">
        <v>13.2</v>
      </c>
      <c r="N151" s="9">
        <v>144</v>
      </c>
      <c r="O151" s="9">
        <v>823.54499999999996</v>
      </c>
      <c r="P151" s="9">
        <v>224.5</v>
      </c>
      <c r="Q151" s="9">
        <v>7.13</v>
      </c>
      <c r="R151" s="9"/>
    </row>
    <row r="152" spans="1:29" ht="12" customHeight="1">
      <c r="A152" s="10" t="s">
        <v>83</v>
      </c>
      <c r="B152" s="76">
        <v>3221.75</v>
      </c>
      <c r="C152" s="9">
        <v>330.39</v>
      </c>
      <c r="D152" s="9"/>
      <c r="E152" s="9">
        <v>112.8</v>
      </c>
      <c r="F152" s="9">
        <v>1117.7</v>
      </c>
      <c r="G152" s="9">
        <v>6.5</v>
      </c>
      <c r="H152" s="9">
        <v>273.39999999999998</v>
      </c>
      <c r="I152" s="9">
        <v>6.2</v>
      </c>
      <c r="J152" s="9">
        <v>1.2</v>
      </c>
      <c r="K152" s="9">
        <v>124.66</v>
      </c>
      <c r="L152" s="9"/>
      <c r="M152" s="9">
        <v>22.2</v>
      </c>
      <c r="N152" s="9">
        <v>144</v>
      </c>
      <c r="O152" s="9">
        <v>850.6</v>
      </c>
      <c r="P152" s="9">
        <v>225.2</v>
      </c>
      <c r="Q152" s="9">
        <v>6.9</v>
      </c>
      <c r="R152" s="9"/>
    </row>
    <row r="153" spans="1:29" ht="12.75" customHeight="1">
      <c r="A153" s="10" t="s">
        <v>82</v>
      </c>
      <c r="B153" s="76">
        <v>3344.4930000000004</v>
      </c>
      <c r="C153" s="9">
        <v>274.41300000000001</v>
      </c>
      <c r="D153" s="9"/>
      <c r="E153" s="9">
        <v>96.05</v>
      </c>
      <c r="F153" s="9">
        <v>1526.4</v>
      </c>
      <c r="G153" s="9">
        <v>3.75</v>
      </c>
      <c r="H153" s="9">
        <v>128.9</v>
      </c>
      <c r="I153" s="9">
        <v>3</v>
      </c>
      <c r="J153" s="9">
        <v>1.2</v>
      </c>
      <c r="K153" s="9">
        <v>164.3</v>
      </c>
      <c r="L153" s="9"/>
      <c r="M153" s="9">
        <v>17.5</v>
      </c>
      <c r="N153" s="9">
        <v>162</v>
      </c>
      <c r="O153" s="9">
        <v>713.58</v>
      </c>
      <c r="P153" s="9">
        <v>247.8</v>
      </c>
      <c r="Q153" s="9">
        <v>5.6</v>
      </c>
      <c r="R153" s="9"/>
    </row>
    <row r="154" spans="1:29" ht="12.75" customHeight="1">
      <c r="A154" s="10" t="s">
        <v>81</v>
      </c>
      <c r="B154" s="76">
        <v>2908.7749999999996</v>
      </c>
      <c r="C154" s="9">
        <v>202.5</v>
      </c>
      <c r="D154" s="9"/>
      <c r="E154" s="9">
        <v>114.16</v>
      </c>
      <c r="F154" s="9">
        <v>1133.19</v>
      </c>
      <c r="G154" s="9">
        <v>4.9850000000000003</v>
      </c>
      <c r="H154" s="9">
        <v>260.29000000000002</v>
      </c>
      <c r="I154" s="9">
        <v>1.25</v>
      </c>
      <c r="J154" s="9"/>
      <c r="K154" s="9">
        <v>93.26</v>
      </c>
      <c r="L154" s="9"/>
      <c r="M154" s="9">
        <v>12.25</v>
      </c>
      <c r="N154" s="9">
        <v>162</v>
      </c>
      <c r="O154" s="9">
        <v>697.08</v>
      </c>
      <c r="P154" s="9">
        <v>222.56</v>
      </c>
      <c r="Q154" s="9">
        <v>5.25</v>
      </c>
      <c r="R154" s="9"/>
    </row>
    <row r="155" spans="1:29" ht="12.75" customHeight="1">
      <c r="A155" s="10" t="s">
        <v>80</v>
      </c>
      <c r="B155" s="76">
        <v>2804.7250000000004</v>
      </c>
      <c r="C155" s="9">
        <v>136.47999999999999</v>
      </c>
      <c r="D155" s="9"/>
      <c r="E155" s="9">
        <v>69</v>
      </c>
      <c r="F155" s="9">
        <v>1217.67</v>
      </c>
      <c r="G155" s="9">
        <v>2.6219999999999999</v>
      </c>
      <c r="H155" s="9">
        <v>220.13</v>
      </c>
      <c r="I155" s="9">
        <v>13.073</v>
      </c>
      <c r="J155" s="9"/>
      <c r="K155" s="9">
        <v>73.97</v>
      </c>
      <c r="L155" s="9"/>
      <c r="M155" s="9">
        <v>5.25</v>
      </c>
      <c r="N155" s="9">
        <v>216</v>
      </c>
      <c r="O155" s="9">
        <v>690.08</v>
      </c>
      <c r="P155" s="9">
        <v>155.80000000000001</v>
      </c>
      <c r="Q155" s="9">
        <v>4.6500000000000004</v>
      </c>
      <c r="R155" s="9"/>
    </row>
    <row r="156" spans="1:29" ht="12.75" customHeight="1">
      <c r="A156" s="10" t="s">
        <v>79</v>
      </c>
      <c r="B156" s="76">
        <v>2663.55</v>
      </c>
      <c r="C156" s="9">
        <v>98.61</v>
      </c>
      <c r="D156" s="9"/>
      <c r="E156" s="9">
        <v>144.30000000000001</v>
      </c>
      <c r="F156" s="9">
        <v>818.75</v>
      </c>
      <c r="G156" s="9">
        <v>3.05</v>
      </c>
      <c r="H156" s="9">
        <v>293.2</v>
      </c>
      <c r="I156" s="9">
        <v>11.46</v>
      </c>
      <c r="J156" s="9"/>
      <c r="K156" s="9">
        <v>41.61</v>
      </c>
      <c r="L156" s="9"/>
      <c r="M156" s="9">
        <v>2.4</v>
      </c>
      <c r="N156" s="9">
        <v>216</v>
      </c>
      <c r="O156" s="9">
        <v>809.67</v>
      </c>
      <c r="P156" s="9">
        <v>223.6</v>
      </c>
      <c r="Q156" s="9">
        <v>0.9</v>
      </c>
      <c r="R156" s="9"/>
      <c r="AC156" s="3" t="s">
        <v>38</v>
      </c>
    </row>
    <row r="157" spans="1:29" ht="12.75" customHeight="1">
      <c r="A157" s="10" t="s">
        <v>78</v>
      </c>
      <c r="B157" s="76">
        <v>2121.7329999999997</v>
      </c>
      <c r="C157" s="9">
        <v>87.35</v>
      </c>
      <c r="D157" s="9"/>
      <c r="E157" s="9">
        <v>91.57</v>
      </c>
      <c r="F157" s="9">
        <v>360.47</v>
      </c>
      <c r="G157" s="9">
        <v>3.573</v>
      </c>
      <c r="H157" s="9">
        <v>363.58</v>
      </c>
      <c r="I157" s="9">
        <v>8.5500000000000007</v>
      </c>
      <c r="J157" s="9"/>
      <c r="K157" s="9">
        <v>57</v>
      </c>
      <c r="L157" s="9"/>
      <c r="M157" s="9"/>
      <c r="N157" s="9">
        <v>180</v>
      </c>
      <c r="O157" s="9">
        <v>768.6</v>
      </c>
      <c r="P157" s="9">
        <v>196.25</v>
      </c>
      <c r="Q157" s="9">
        <v>4.79</v>
      </c>
      <c r="R157" s="9"/>
    </row>
    <row r="158" spans="1:29" ht="12.75" customHeight="1">
      <c r="A158" s="10" t="s">
        <v>77</v>
      </c>
      <c r="B158" s="76">
        <v>2894.2499999999995</v>
      </c>
      <c r="C158" s="9">
        <v>76.34</v>
      </c>
      <c r="D158" s="9"/>
      <c r="E158" s="9">
        <v>252.45</v>
      </c>
      <c r="F158" s="9">
        <v>618.17999999999995</v>
      </c>
      <c r="G158" s="9">
        <v>2.73</v>
      </c>
      <c r="H158" s="9">
        <v>507.08</v>
      </c>
      <c r="I158" s="9">
        <v>15.9</v>
      </c>
      <c r="J158" s="9"/>
      <c r="K158" s="9">
        <v>78</v>
      </c>
      <c r="L158" s="9"/>
      <c r="M158" s="9"/>
      <c r="N158" s="9">
        <v>255.6</v>
      </c>
      <c r="O158" s="9">
        <v>888.21</v>
      </c>
      <c r="P158" s="9">
        <v>195.35</v>
      </c>
      <c r="Q158" s="9">
        <v>4.41</v>
      </c>
      <c r="R158" s="9"/>
    </row>
    <row r="159" spans="1:29" ht="12.75" customHeight="1">
      <c r="A159" s="10" t="s">
        <v>76</v>
      </c>
      <c r="B159" s="76">
        <v>2327.8649999999998</v>
      </c>
      <c r="C159" s="9">
        <v>122.64</v>
      </c>
      <c r="D159" s="9"/>
      <c r="E159" s="9">
        <v>438.35</v>
      </c>
      <c r="F159" s="9">
        <v>525.15</v>
      </c>
      <c r="G159" s="9">
        <v>3.02</v>
      </c>
      <c r="H159" s="9">
        <v>336.52</v>
      </c>
      <c r="I159" s="9">
        <v>15.074999999999999</v>
      </c>
      <c r="J159" s="9"/>
      <c r="K159" s="9">
        <v>27.81</v>
      </c>
      <c r="L159" s="9"/>
      <c r="M159" s="9"/>
      <c r="N159" s="9">
        <v>128</v>
      </c>
      <c r="O159" s="9">
        <v>539.14</v>
      </c>
      <c r="P159" s="9">
        <v>187.39</v>
      </c>
      <c r="Q159" s="9">
        <v>4.7699999999999996</v>
      </c>
      <c r="R159" s="9"/>
    </row>
    <row r="160" spans="1:29" ht="12.75" customHeight="1">
      <c r="A160" s="10" t="s">
        <v>75</v>
      </c>
      <c r="B160" s="76">
        <v>2794.9669999999996</v>
      </c>
      <c r="C160" s="9">
        <v>124.965</v>
      </c>
      <c r="D160" s="9"/>
      <c r="E160" s="9">
        <v>384.02</v>
      </c>
      <c r="F160" s="9">
        <v>638.28</v>
      </c>
      <c r="G160" s="9">
        <v>3.04</v>
      </c>
      <c r="H160" s="9">
        <v>468.74</v>
      </c>
      <c r="I160" s="9">
        <v>15.002000000000001</v>
      </c>
      <c r="J160" s="9"/>
      <c r="K160" s="9">
        <v>43.33</v>
      </c>
      <c r="L160" s="9"/>
      <c r="M160" s="9"/>
      <c r="N160" s="9">
        <v>143.51</v>
      </c>
      <c r="O160" s="9">
        <v>736.65</v>
      </c>
      <c r="P160" s="9">
        <v>232.51</v>
      </c>
      <c r="Q160" s="9">
        <v>4.92</v>
      </c>
      <c r="R160" s="9"/>
    </row>
    <row r="161" spans="1:18" ht="12.75" customHeight="1">
      <c r="A161" s="10" t="s">
        <v>74</v>
      </c>
      <c r="B161" s="76">
        <v>2940.7880000000005</v>
      </c>
      <c r="C161" s="9">
        <v>160.09</v>
      </c>
      <c r="D161" s="9"/>
      <c r="E161" s="9">
        <v>463.25</v>
      </c>
      <c r="F161" s="9">
        <v>675.01</v>
      </c>
      <c r="G161" s="9">
        <v>8.8079999999999998</v>
      </c>
      <c r="H161" s="9">
        <v>593.4</v>
      </c>
      <c r="I161" s="9">
        <v>8.76</v>
      </c>
      <c r="J161" s="9"/>
      <c r="K161" s="9">
        <v>95.5</v>
      </c>
      <c r="L161" s="9"/>
      <c r="M161" s="9"/>
      <c r="N161" s="9">
        <v>106.83</v>
      </c>
      <c r="O161" s="9">
        <v>577.47</v>
      </c>
      <c r="P161" s="9">
        <v>244.84</v>
      </c>
      <c r="Q161" s="9">
        <v>6.83</v>
      </c>
      <c r="R161" s="9"/>
    </row>
    <row r="162" spans="1:18" ht="11.25" customHeight="1">
      <c r="A162" s="10" t="s">
        <v>57</v>
      </c>
      <c r="B162" s="84">
        <v>1475.8699999999997</v>
      </c>
      <c r="C162" s="83">
        <v>229.05</v>
      </c>
      <c r="D162" s="83"/>
      <c r="E162" s="83">
        <v>141.68</v>
      </c>
      <c r="F162" s="83">
        <v>699.93</v>
      </c>
      <c r="G162" s="83">
        <v>4.5999999999999996</v>
      </c>
      <c r="H162" s="83">
        <v>276.72000000000003</v>
      </c>
      <c r="I162" s="83">
        <v>3.7</v>
      </c>
      <c r="J162" s="83"/>
      <c r="K162" s="83">
        <v>38.04</v>
      </c>
      <c r="L162" s="83"/>
      <c r="M162" s="83"/>
      <c r="N162" s="83">
        <v>36.08</v>
      </c>
      <c r="O162" s="83"/>
      <c r="P162" s="47">
        <v>33.11</v>
      </c>
      <c r="Q162" s="47">
        <v>12.96</v>
      </c>
      <c r="R162" s="78"/>
    </row>
    <row r="163" spans="1:18" ht="11.25" customHeight="1">
      <c r="A163" s="10" t="s">
        <v>58</v>
      </c>
      <c r="B163" s="84">
        <v>3637.4270000000001</v>
      </c>
      <c r="C163" s="83">
        <v>431.72</v>
      </c>
      <c r="D163" s="83"/>
      <c r="E163" s="83">
        <v>356.87</v>
      </c>
      <c r="F163" s="83">
        <v>830.18</v>
      </c>
      <c r="G163" s="83">
        <v>8.4269999999999996</v>
      </c>
      <c r="H163" s="83">
        <v>610.1</v>
      </c>
      <c r="I163" s="83">
        <v>3.26</v>
      </c>
      <c r="J163" s="83"/>
      <c r="K163" s="83">
        <v>119.25</v>
      </c>
      <c r="L163" s="83"/>
      <c r="M163" s="83"/>
      <c r="N163" s="83">
        <v>42.13</v>
      </c>
      <c r="O163" s="83">
        <v>836.68</v>
      </c>
      <c r="P163" s="47">
        <v>383.99</v>
      </c>
      <c r="Q163" s="47">
        <v>14.82</v>
      </c>
      <c r="R163" s="78"/>
    </row>
    <row r="164" spans="1:18" ht="11.25" customHeight="1">
      <c r="A164" s="10" t="s">
        <v>59</v>
      </c>
      <c r="B164" s="84">
        <v>4458.4419999999991</v>
      </c>
      <c r="C164" s="83">
        <v>459.96</v>
      </c>
      <c r="D164" s="83"/>
      <c r="E164" s="83">
        <v>308.57</v>
      </c>
      <c r="F164" s="83">
        <v>792.48</v>
      </c>
      <c r="G164" s="83">
        <v>12.112</v>
      </c>
      <c r="H164" s="83">
        <v>561.77</v>
      </c>
      <c r="I164" s="83">
        <v>4.07</v>
      </c>
      <c r="J164" s="83"/>
      <c r="K164" s="83">
        <v>248.35</v>
      </c>
      <c r="L164" s="83"/>
      <c r="M164" s="83"/>
      <c r="N164" s="83">
        <v>92.52</v>
      </c>
      <c r="O164" s="83">
        <v>743.83</v>
      </c>
      <c r="P164" s="47">
        <v>1221.1199999999999</v>
      </c>
      <c r="Q164" s="47">
        <v>13.66</v>
      </c>
      <c r="R164" s="78"/>
    </row>
    <row r="165" spans="1:18" ht="11.25" customHeight="1">
      <c r="A165" s="10" t="s">
        <v>60</v>
      </c>
      <c r="B165" s="84">
        <v>4252.3100000000004</v>
      </c>
      <c r="C165" s="83">
        <v>499.62</v>
      </c>
      <c r="D165" s="83"/>
      <c r="E165" s="83">
        <v>139.37</v>
      </c>
      <c r="F165" s="83">
        <v>1005.99</v>
      </c>
      <c r="G165" s="83">
        <v>14.4</v>
      </c>
      <c r="H165" s="83">
        <v>1026.6300000000001</v>
      </c>
      <c r="I165" s="83">
        <v>3.55</v>
      </c>
      <c r="J165" s="83"/>
      <c r="K165" s="83">
        <v>329.2</v>
      </c>
      <c r="L165" s="83"/>
      <c r="M165" s="83"/>
      <c r="N165" s="83">
        <v>86.3</v>
      </c>
      <c r="O165" s="83">
        <v>651.89</v>
      </c>
      <c r="P165" s="47">
        <v>487.87</v>
      </c>
      <c r="Q165" s="47">
        <v>7.49</v>
      </c>
      <c r="R165" s="78"/>
    </row>
    <row r="166" spans="1:18" ht="11.25" customHeight="1">
      <c r="A166" s="10" t="s">
        <v>61</v>
      </c>
      <c r="B166" s="84">
        <v>3635.8369999999995</v>
      </c>
      <c r="C166" s="83">
        <v>475.93700000000001</v>
      </c>
      <c r="D166" s="83"/>
      <c r="E166" s="83">
        <v>250.07</v>
      </c>
      <c r="F166" s="83">
        <v>1046.76</v>
      </c>
      <c r="G166" s="83"/>
      <c r="H166" s="83">
        <v>633.65</v>
      </c>
      <c r="I166" s="83"/>
      <c r="J166" s="83"/>
      <c r="K166" s="83">
        <v>109.1</v>
      </c>
      <c r="L166" s="83"/>
      <c r="M166" s="83"/>
      <c r="N166" s="83">
        <v>102.21</v>
      </c>
      <c r="O166" s="83">
        <v>724.14</v>
      </c>
      <c r="P166" s="47">
        <v>287.89</v>
      </c>
      <c r="Q166" s="47">
        <v>6.08</v>
      </c>
      <c r="R166" s="78"/>
    </row>
    <row r="167" spans="1:18" ht="11.25" customHeight="1">
      <c r="A167" s="10" t="s">
        <v>62</v>
      </c>
      <c r="B167" s="84">
        <v>3466.41</v>
      </c>
      <c r="C167" s="83">
        <v>341.86</v>
      </c>
      <c r="D167" s="83">
        <v>0.5</v>
      </c>
      <c r="E167" s="83">
        <v>473.31</v>
      </c>
      <c r="F167" s="83">
        <v>994.79</v>
      </c>
      <c r="G167" s="83">
        <v>13.55</v>
      </c>
      <c r="H167" s="83">
        <v>547.94000000000005</v>
      </c>
      <c r="I167" s="83">
        <v>2.25</v>
      </c>
      <c r="J167" s="83"/>
      <c r="K167" s="83">
        <v>72.09</v>
      </c>
      <c r="L167" s="83"/>
      <c r="M167" s="83"/>
      <c r="N167" s="83">
        <v>107.03</v>
      </c>
      <c r="O167" s="83">
        <v>536.41</v>
      </c>
      <c r="P167" s="47">
        <v>361.23</v>
      </c>
      <c r="Q167" s="47">
        <v>15.45</v>
      </c>
      <c r="R167" s="78"/>
    </row>
    <row r="168" spans="1:18" ht="11.25" customHeight="1">
      <c r="A168" s="10" t="s">
        <v>38</v>
      </c>
      <c r="B168" s="84">
        <v>3098.1480000000001</v>
      </c>
      <c r="C168" s="83">
        <v>473.71</v>
      </c>
      <c r="D168" s="83">
        <v>1.26</v>
      </c>
      <c r="E168" s="83">
        <v>221.95</v>
      </c>
      <c r="F168" s="83">
        <v>920.57600000000002</v>
      </c>
      <c r="G168" s="83">
        <v>8.25</v>
      </c>
      <c r="H168" s="83">
        <v>441.99</v>
      </c>
      <c r="I168" s="83">
        <v>13.11</v>
      </c>
      <c r="J168" s="83"/>
      <c r="K168" s="83">
        <v>92.822000000000003</v>
      </c>
      <c r="L168" s="83"/>
      <c r="M168" s="83"/>
      <c r="N168" s="83">
        <v>95.86</v>
      </c>
      <c r="O168" s="83">
        <v>500.35</v>
      </c>
      <c r="P168" s="47">
        <v>308.83999999999997</v>
      </c>
      <c r="Q168" s="47">
        <v>19.43</v>
      </c>
      <c r="R168" s="78"/>
    </row>
    <row r="169" spans="1:18" ht="11.25" customHeight="1">
      <c r="A169" s="10" t="s">
        <v>39</v>
      </c>
      <c r="B169" s="76">
        <v>3029.3300000000004</v>
      </c>
      <c r="C169" s="9">
        <v>432.82100000000003</v>
      </c>
      <c r="D169" s="9">
        <v>0.94</v>
      </c>
      <c r="E169" s="9">
        <v>227.73400000000001</v>
      </c>
      <c r="F169" s="9">
        <v>862.51499999999999</v>
      </c>
      <c r="G169" s="9">
        <v>12</v>
      </c>
      <c r="H169" s="9">
        <v>399.3</v>
      </c>
      <c r="I169" s="9">
        <v>10.5</v>
      </c>
      <c r="J169" s="9"/>
      <c r="K169" s="9">
        <v>149.80000000000001</v>
      </c>
      <c r="L169" s="9"/>
      <c r="M169" s="9"/>
      <c r="N169" s="9">
        <v>45.11</v>
      </c>
      <c r="O169" s="9">
        <v>404.56</v>
      </c>
      <c r="P169" s="9">
        <v>484.05</v>
      </c>
      <c r="Q169" s="9"/>
      <c r="R169" s="9"/>
    </row>
    <row r="170" spans="1:18" ht="12" customHeight="1">
      <c r="A170" s="10" t="s">
        <v>40</v>
      </c>
      <c r="B170" s="76">
        <v>2526.931</v>
      </c>
      <c r="C170" s="9">
        <v>536.72500000000002</v>
      </c>
      <c r="D170" s="9">
        <v>0.84</v>
      </c>
      <c r="E170" s="9">
        <v>164.08699999999999</v>
      </c>
      <c r="F170" s="9">
        <v>410.149</v>
      </c>
      <c r="G170" s="9">
        <v>7.5</v>
      </c>
      <c r="H170" s="9">
        <v>558.25</v>
      </c>
      <c r="I170" s="9">
        <v>66</v>
      </c>
      <c r="J170" s="9"/>
      <c r="K170" s="9">
        <v>81.150000000000006</v>
      </c>
      <c r="L170" s="9"/>
      <c r="M170" s="9"/>
      <c r="N170" s="9">
        <v>30</v>
      </c>
      <c r="O170" s="9">
        <v>357.09</v>
      </c>
      <c r="P170" s="9">
        <v>304.49</v>
      </c>
      <c r="Q170" s="9">
        <v>10.65</v>
      </c>
      <c r="R170" s="9"/>
    </row>
    <row r="171" spans="1:18" ht="12" customHeight="1">
      <c r="A171" s="10" t="s">
        <v>41</v>
      </c>
      <c r="B171" s="76">
        <v>1563.4449999999997</v>
      </c>
      <c r="C171" s="9">
        <v>368.04599999999999</v>
      </c>
      <c r="D171" s="9">
        <v>0.23</v>
      </c>
      <c r="E171" s="9">
        <v>134.07900000000001</v>
      </c>
      <c r="F171" s="9">
        <v>183.61600000000001</v>
      </c>
      <c r="G171" s="9"/>
      <c r="H171" s="9">
        <v>326.47000000000003</v>
      </c>
      <c r="I171" s="9">
        <v>97.32</v>
      </c>
      <c r="J171" s="9"/>
      <c r="K171" s="9">
        <v>83.311999999999998</v>
      </c>
      <c r="L171" s="9"/>
      <c r="M171" s="9"/>
      <c r="N171" s="9">
        <v>15</v>
      </c>
      <c r="O171" s="9">
        <v>195.79</v>
      </c>
      <c r="P171" s="9">
        <v>151.185</v>
      </c>
      <c r="Q171" s="9">
        <v>8.3970000000000002</v>
      </c>
      <c r="R171" s="9"/>
    </row>
    <row r="172" spans="1:18" ht="12" customHeight="1">
      <c r="A172" s="10" t="s">
        <v>42</v>
      </c>
      <c r="B172" s="76">
        <v>1601.4349999999999</v>
      </c>
      <c r="C172" s="9">
        <v>335.60899999999998</v>
      </c>
      <c r="D172" s="9">
        <v>0.45</v>
      </c>
      <c r="E172" s="9">
        <v>117.64400000000001</v>
      </c>
      <c r="F172" s="9">
        <v>217.178</v>
      </c>
      <c r="G172" s="9">
        <v>16.126999999999999</v>
      </c>
      <c r="H172" s="9">
        <v>409.315</v>
      </c>
      <c r="I172" s="9">
        <v>4.75</v>
      </c>
      <c r="J172" s="9"/>
      <c r="K172" s="9">
        <v>51.69</v>
      </c>
      <c r="L172" s="9"/>
      <c r="M172" s="9"/>
      <c r="N172" s="9">
        <v>17.05</v>
      </c>
      <c r="O172" s="9">
        <v>201.256</v>
      </c>
      <c r="P172" s="9">
        <v>218.05600000000001</v>
      </c>
      <c r="Q172" s="9">
        <v>12.31</v>
      </c>
      <c r="R172" s="9"/>
    </row>
    <row r="173" spans="1:18" ht="12" customHeight="1">
      <c r="A173" s="10" t="s">
        <v>44</v>
      </c>
      <c r="B173" s="76">
        <v>1829.9139999999998</v>
      </c>
      <c r="C173" s="9">
        <v>327.37200000000001</v>
      </c>
      <c r="D173" s="9">
        <v>6.08</v>
      </c>
      <c r="E173" s="9">
        <v>118.465</v>
      </c>
      <c r="F173" s="9">
        <v>289.18799999999999</v>
      </c>
      <c r="G173" s="9">
        <v>16.126999999999999</v>
      </c>
      <c r="H173" s="9">
        <v>332.79</v>
      </c>
      <c r="I173" s="9">
        <v>3.12</v>
      </c>
      <c r="J173" s="9">
        <v>1.4</v>
      </c>
      <c r="K173" s="9">
        <v>67.010000000000005</v>
      </c>
      <c r="L173" s="9"/>
      <c r="M173" s="9">
        <v>27.675999999999998</v>
      </c>
      <c r="N173" s="9">
        <v>27.37</v>
      </c>
      <c r="O173" s="9">
        <v>363.34500000000003</v>
      </c>
      <c r="P173" s="9">
        <v>240.33099999999999</v>
      </c>
      <c r="Q173" s="9">
        <v>9.64</v>
      </c>
      <c r="R173" s="9"/>
    </row>
    <row r="174" spans="1:18" ht="12" customHeight="1">
      <c r="A174" s="10" t="s">
        <v>45</v>
      </c>
      <c r="B174" s="76">
        <v>3319.3409999999999</v>
      </c>
      <c r="C174" s="9">
        <v>484.904</v>
      </c>
      <c r="D174" s="9">
        <v>3.3690000000000002</v>
      </c>
      <c r="E174" s="9">
        <v>221.374</v>
      </c>
      <c r="F174" s="9">
        <v>749.84299999999996</v>
      </c>
      <c r="G174" s="9">
        <v>19.2</v>
      </c>
      <c r="H174" s="9">
        <v>524.65499999999997</v>
      </c>
      <c r="I174" s="9">
        <v>14.75</v>
      </c>
      <c r="J174" s="9">
        <v>4.6120000000000001</v>
      </c>
      <c r="K174" s="9">
        <v>27.81</v>
      </c>
      <c r="L174" s="9"/>
      <c r="M174" s="9">
        <v>98.335999999999999</v>
      </c>
      <c r="N174" s="9">
        <v>71.284999999999997</v>
      </c>
      <c r="O174" s="9">
        <v>679.1</v>
      </c>
      <c r="P174" s="9">
        <v>402.233</v>
      </c>
      <c r="Q174" s="9">
        <v>17.87</v>
      </c>
      <c r="R174" s="9"/>
    </row>
    <row r="175" spans="1:18" ht="12" customHeight="1">
      <c r="A175" s="10" t="s">
        <v>46</v>
      </c>
      <c r="B175" s="76">
        <v>2883.3009999999999</v>
      </c>
      <c r="C175" s="9">
        <v>417.49</v>
      </c>
      <c r="D175" s="9">
        <v>3.5179999999999998</v>
      </c>
      <c r="E175" s="9">
        <v>161.19200000000001</v>
      </c>
      <c r="F175" s="9">
        <v>742.64400000000001</v>
      </c>
      <c r="G175" s="9">
        <v>4.3109999999999999</v>
      </c>
      <c r="H175" s="9">
        <v>382.505</v>
      </c>
      <c r="I175" s="9">
        <v>4.3650000000000002</v>
      </c>
      <c r="J175" s="9">
        <v>3.476</v>
      </c>
      <c r="K175" s="9">
        <v>70.91</v>
      </c>
      <c r="L175" s="9"/>
      <c r="M175" s="9">
        <v>42.514000000000003</v>
      </c>
      <c r="N175" s="9">
        <v>62.4</v>
      </c>
      <c r="O175" s="9">
        <v>593.65300000000002</v>
      </c>
      <c r="P175" s="9">
        <v>375.92599999999999</v>
      </c>
      <c r="Q175" s="9">
        <v>18.396999999999998</v>
      </c>
      <c r="R175" s="9"/>
    </row>
    <row r="176" spans="1:18" ht="12" customHeight="1">
      <c r="A176" s="10" t="s">
        <v>47</v>
      </c>
      <c r="B176" s="76">
        <v>1610.1020000000001</v>
      </c>
      <c r="C176" s="9">
        <v>293.84899999999999</v>
      </c>
      <c r="D176" s="9">
        <v>3.048</v>
      </c>
      <c r="E176" s="9">
        <v>92.629000000000005</v>
      </c>
      <c r="F176" s="9">
        <v>253.10300000000001</v>
      </c>
      <c r="G176" s="9">
        <v>10.8</v>
      </c>
      <c r="H176" s="9">
        <v>191.93299999999999</v>
      </c>
      <c r="I176" s="9">
        <v>8.843</v>
      </c>
      <c r="J176" s="9">
        <v>3.1509999999999998</v>
      </c>
      <c r="K176" s="9">
        <v>9.5</v>
      </c>
      <c r="L176" s="9"/>
      <c r="M176" s="9">
        <v>44.518000000000001</v>
      </c>
      <c r="N176" s="9">
        <v>27.954999999999998</v>
      </c>
      <c r="O176" s="9">
        <v>303.37299999999999</v>
      </c>
      <c r="P176" s="9">
        <v>352.529</v>
      </c>
      <c r="Q176" s="9">
        <v>14.871</v>
      </c>
      <c r="R176" s="9"/>
    </row>
    <row r="177" spans="1:18" ht="12" customHeight="1">
      <c r="A177" s="10" t="s">
        <v>48</v>
      </c>
      <c r="B177" s="76">
        <v>2495.5329999999999</v>
      </c>
      <c r="C177" s="9">
        <v>364.91199999999998</v>
      </c>
      <c r="D177" s="9">
        <v>5.484</v>
      </c>
      <c r="E177" s="9">
        <v>126.372</v>
      </c>
      <c r="F177" s="9">
        <v>491.66699999999997</v>
      </c>
      <c r="G177" s="9">
        <v>10.85</v>
      </c>
      <c r="H177" s="9">
        <v>267.75</v>
      </c>
      <c r="I177" s="9">
        <v>9</v>
      </c>
      <c r="J177" s="9">
        <v>7.8</v>
      </c>
      <c r="K177" s="9">
        <v>57.64</v>
      </c>
      <c r="L177" s="9"/>
      <c r="M177" s="9">
        <v>112.369</v>
      </c>
      <c r="N177" s="9">
        <v>45.026000000000003</v>
      </c>
      <c r="O177" s="9">
        <v>662.09699999999998</v>
      </c>
      <c r="P177" s="9">
        <v>314.3</v>
      </c>
      <c r="Q177" s="9">
        <v>20.265999999999998</v>
      </c>
      <c r="R177" s="9"/>
    </row>
    <row r="178" spans="1:18" ht="12" customHeight="1">
      <c r="A178" s="10" t="s">
        <v>49</v>
      </c>
      <c r="B178" s="76">
        <v>2853.15</v>
      </c>
      <c r="C178" s="9">
        <v>305.59399999999999</v>
      </c>
      <c r="D178" s="9">
        <v>4.8949999999999996</v>
      </c>
      <c r="E178" s="9">
        <v>94.462000000000003</v>
      </c>
      <c r="F178" s="9">
        <v>878.26199999999994</v>
      </c>
      <c r="G178" s="9">
        <v>9.8000000000000007</v>
      </c>
      <c r="H178" s="9">
        <v>437.18200000000002</v>
      </c>
      <c r="I178" s="9">
        <v>2.6779999999999999</v>
      </c>
      <c r="J178" s="9">
        <v>7.6929999999999996</v>
      </c>
      <c r="K178" s="9">
        <v>44.177999999999997</v>
      </c>
      <c r="L178" s="9"/>
      <c r="M178" s="9">
        <v>79.239999999999995</v>
      </c>
      <c r="N178" s="9">
        <v>44.125</v>
      </c>
      <c r="O178" s="9">
        <v>584.77499999999998</v>
      </c>
      <c r="P178" s="9">
        <v>325.82600000000002</v>
      </c>
      <c r="Q178" s="9">
        <v>34.44</v>
      </c>
      <c r="R178" s="9"/>
    </row>
    <row r="179" spans="1:18" ht="12" customHeight="1">
      <c r="A179" s="10" t="s">
        <v>51</v>
      </c>
      <c r="B179" s="76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</row>
    <row r="180" spans="1:18" ht="30" customHeight="1">
      <c r="A180" s="879" t="s">
        <v>9</v>
      </c>
      <c r="B180" s="887"/>
      <c r="C180" s="887"/>
      <c r="D180" s="887"/>
      <c r="E180" s="887"/>
      <c r="F180" s="887"/>
      <c r="G180" s="887"/>
      <c r="H180" s="887"/>
      <c r="I180" s="887"/>
      <c r="J180" s="887"/>
      <c r="K180" s="887"/>
      <c r="L180" s="887"/>
      <c r="M180" s="887"/>
      <c r="N180" s="887"/>
      <c r="O180" s="887"/>
      <c r="P180" s="887"/>
      <c r="Q180" s="887"/>
      <c r="R180" s="3"/>
    </row>
    <row r="181" spans="1:18" ht="11.25" customHeight="1">
      <c r="A181" s="10" t="s">
        <v>112</v>
      </c>
      <c r="B181" s="850">
        <f>(B65/B123)*10000</f>
        <v>4901.3089005235597</v>
      </c>
      <c r="C181" s="851">
        <f t="shared" ref="C181:R196" si="0">(C65/C123)*10000</f>
        <v>3429.5454545454545</v>
      </c>
      <c r="D181" s="851">
        <f t="shared" si="0"/>
        <v>10000</v>
      </c>
      <c r="E181" s="851">
        <f t="shared" si="0"/>
        <v>5520.0000000000009</v>
      </c>
      <c r="F181" s="851">
        <f t="shared" si="0"/>
        <v>6186.3636363636369</v>
      </c>
      <c r="G181" s="851">
        <f t="shared" si="0"/>
        <v>6000.0000000000009</v>
      </c>
      <c r="H181" s="851">
        <f t="shared" si="0"/>
        <v>5035.8208955223881</v>
      </c>
      <c r="I181" s="851">
        <f t="shared" si="0"/>
        <v>3482.4281150159745</v>
      </c>
      <c r="J181" s="851"/>
      <c r="K181" s="851">
        <f t="shared" si="0"/>
        <v>5240.3433476394848</v>
      </c>
      <c r="L181" s="851"/>
      <c r="M181" s="851">
        <f t="shared" si="0"/>
        <v>2857.1428571428569</v>
      </c>
      <c r="N181" s="851">
        <f t="shared" si="0"/>
        <v>11458.333333333332</v>
      </c>
      <c r="O181" s="851">
        <f t="shared" si="0"/>
        <v>4351.3824884792621</v>
      </c>
      <c r="P181" s="851">
        <f t="shared" si="0"/>
        <v>7142.8571428571431</v>
      </c>
      <c r="Q181" s="851">
        <f t="shared" si="0"/>
        <v>5382.4362606232298</v>
      </c>
      <c r="R181" s="851"/>
    </row>
    <row r="182" spans="1:18" ht="11.25" customHeight="1">
      <c r="A182" s="10" t="s">
        <v>111</v>
      </c>
      <c r="B182" s="850">
        <f t="shared" ref="B182:Q236" si="1">(B66/B124)*10000</f>
        <v>4795.2789699570822</v>
      </c>
      <c r="C182" s="851">
        <f t="shared" si="1"/>
        <v>4709.1891891891892</v>
      </c>
      <c r="D182" s="851">
        <f t="shared" si="1"/>
        <v>17500.000000000004</v>
      </c>
      <c r="E182" s="851">
        <f t="shared" si="1"/>
        <v>5257.0093457943922</v>
      </c>
      <c r="F182" s="851">
        <f t="shared" si="1"/>
        <v>4719.7740112994343</v>
      </c>
      <c r="G182" s="851">
        <f t="shared" si="1"/>
        <v>4051.9480519480521</v>
      </c>
      <c r="H182" s="851">
        <f t="shared" si="1"/>
        <v>4662.0253164556962</v>
      </c>
      <c r="I182" s="851">
        <f t="shared" si="1"/>
        <v>3672.6190476190477</v>
      </c>
      <c r="J182" s="851"/>
      <c r="K182" s="851">
        <f t="shared" si="1"/>
        <v>6187.5</v>
      </c>
      <c r="L182" s="851"/>
      <c r="M182" s="851">
        <f t="shared" si="1"/>
        <v>4292.8151830094894</v>
      </c>
      <c r="N182" s="851">
        <f t="shared" si="1"/>
        <v>12948.643969994231</v>
      </c>
      <c r="O182" s="851">
        <f t="shared" si="1"/>
        <v>4782.608695652174</v>
      </c>
      <c r="P182" s="851">
        <f t="shared" si="1"/>
        <v>6305.5555555555557</v>
      </c>
      <c r="Q182" s="851">
        <f t="shared" si="1"/>
        <v>3337.9549393414213</v>
      </c>
      <c r="R182" s="851"/>
    </row>
    <row r="183" spans="1:18" ht="11.25" customHeight="1">
      <c r="A183" s="10" t="s">
        <v>110</v>
      </c>
      <c r="B183" s="850">
        <f t="shared" si="1"/>
        <v>6014.4067796610179</v>
      </c>
      <c r="C183" s="851">
        <f t="shared" si="0"/>
        <v>4752.8455284552847</v>
      </c>
      <c r="D183" s="851">
        <f t="shared" si="0"/>
        <v>20000</v>
      </c>
      <c r="E183" s="851">
        <f t="shared" si="0"/>
        <v>6077.8443113772455</v>
      </c>
      <c r="F183" s="851">
        <f t="shared" si="0"/>
        <v>7713.6659436008676</v>
      </c>
      <c r="G183" s="851">
        <f t="shared" si="0"/>
        <v>6482.0846905537455</v>
      </c>
      <c r="H183" s="851">
        <f t="shared" si="0"/>
        <v>6006.8728522336778</v>
      </c>
      <c r="I183" s="851">
        <f t="shared" si="0"/>
        <v>3070.9677419354844</v>
      </c>
      <c r="J183" s="851"/>
      <c r="K183" s="851">
        <f t="shared" si="0"/>
        <v>16250</v>
      </c>
      <c r="L183" s="851"/>
      <c r="M183" s="851">
        <f t="shared" si="0"/>
        <v>5915.49295774648</v>
      </c>
      <c r="N183" s="851">
        <f t="shared" si="0"/>
        <v>15104.895104895104</v>
      </c>
      <c r="O183" s="851">
        <f t="shared" si="0"/>
        <v>6271.1864406779659</v>
      </c>
      <c r="P183" s="851">
        <f t="shared" si="0"/>
        <v>12195.121951219511</v>
      </c>
      <c r="Q183" s="851">
        <f t="shared" si="0"/>
        <v>5060.7902735562311</v>
      </c>
      <c r="R183" s="851"/>
    </row>
    <row r="184" spans="1:18" ht="11.25" customHeight="1">
      <c r="A184" s="10" t="s">
        <v>109</v>
      </c>
      <c r="B184" s="850">
        <f t="shared" si="1"/>
        <v>4295.9677419354839</v>
      </c>
      <c r="C184" s="851">
        <f t="shared" si="0"/>
        <v>3190.6923950056753</v>
      </c>
      <c r="D184" s="851"/>
      <c r="E184" s="851">
        <f t="shared" si="0"/>
        <v>3999.9999999999995</v>
      </c>
      <c r="F184" s="851">
        <f t="shared" si="0"/>
        <v>4693.2136848008968</v>
      </c>
      <c r="G184" s="851">
        <f t="shared" si="0"/>
        <v>4646.0980036297642</v>
      </c>
      <c r="H184" s="851">
        <f t="shared" si="0"/>
        <v>5569.8529411764712</v>
      </c>
      <c r="I184" s="851">
        <f t="shared" si="0"/>
        <v>3072.9927007299275</v>
      </c>
      <c r="J184" s="851"/>
      <c r="K184" s="851">
        <f t="shared" si="0"/>
        <v>4041.8410041841003</v>
      </c>
      <c r="L184" s="851"/>
      <c r="M184" s="851">
        <f t="shared" si="0"/>
        <v>2364.864864864865</v>
      </c>
      <c r="N184" s="851">
        <f t="shared" si="0"/>
        <v>12625</v>
      </c>
      <c r="O184" s="851">
        <f t="shared" si="0"/>
        <v>4229.287090558767</v>
      </c>
      <c r="P184" s="851">
        <f t="shared" si="0"/>
        <v>11111.111111111111</v>
      </c>
      <c r="Q184" s="851">
        <f t="shared" si="0"/>
        <v>4986.1495844875344</v>
      </c>
      <c r="R184" s="851"/>
    </row>
    <row r="185" spans="1:18" ht="11.25" customHeight="1">
      <c r="A185" s="10" t="s">
        <v>108</v>
      </c>
      <c r="B185" s="850">
        <f t="shared" si="1"/>
        <v>3938.4745762711855</v>
      </c>
      <c r="C185" s="851">
        <f t="shared" si="0"/>
        <v>2630.5</v>
      </c>
      <c r="D185" s="851"/>
      <c r="E185" s="851">
        <f t="shared" si="0"/>
        <v>7249.3887530562351</v>
      </c>
      <c r="F185" s="851">
        <f t="shared" si="0"/>
        <v>5043.75</v>
      </c>
      <c r="G185" s="851">
        <f t="shared" si="0"/>
        <v>4525</v>
      </c>
      <c r="H185" s="851">
        <f t="shared" si="0"/>
        <v>3779.6296296296296</v>
      </c>
      <c r="I185" s="851">
        <f t="shared" si="0"/>
        <v>4100</v>
      </c>
      <c r="J185" s="851"/>
      <c r="K185" s="851">
        <f t="shared" si="0"/>
        <v>4301.662707838479</v>
      </c>
      <c r="L185" s="851"/>
      <c r="M185" s="851">
        <f t="shared" si="0"/>
        <v>4054.0540540540537</v>
      </c>
      <c r="N185" s="851">
        <f t="shared" si="0"/>
        <v>8859.9999999999982</v>
      </c>
      <c r="O185" s="851">
        <f t="shared" si="0"/>
        <v>4060.0000000000005</v>
      </c>
      <c r="P185" s="851">
        <f t="shared" si="0"/>
        <v>8588.2352941176468</v>
      </c>
      <c r="Q185" s="851">
        <f t="shared" si="0"/>
        <v>4911.4386154678205</v>
      </c>
      <c r="R185" s="851">
        <f t="shared" si="0"/>
        <v>18750</v>
      </c>
    </row>
    <row r="186" spans="1:18" ht="11.25" customHeight="1">
      <c r="A186" s="10" t="s">
        <v>107</v>
      </c>
      <c r="B186" s="850">
        <f t="shared" si="1"/>
        <v>4011.3871635610758</v>
      </c>
      <c r="C186" s="851">
        <f t="shared" si="0"/>
        <v>3367.6767676767677</v>
      </c>
      <c r="D186" s="851"/>
      <c r="E186" s="851">
        <f t="shared" si="0"/>
        <v>4771.7842323651457</v>
      </c>
      <c r="F186" s="851">
        <f t="shared" si="0"/>
        <v>3828.2178217821779</v>
      </c>
      <c r="G186" s="851">
        <f t="shared" si="0"/>
        <v>5098.3981693363849</v>
      </c>
      <c r="H186" s="851">
        <f t="shared" si="0"/>
        <v>5315.3153153153153</v>
      </c>
      <c r="I186" s="851">
        <f t="shared" si="0"/>
        <v>4397.1631205673757</v>
      </c>
      <c r="J186" s="851"/>
      <c r="K186" s="851">
        <f t="shared" si="0"/>
        <v>4386.1111111111113</v>
      </c>
      <c r="L186" s="851"/>
      <c r="M186" s="851">
        <f t="shared" si="0"/>
        <v>4026.8456375838923</v>
      </c>
      <c r="N186" s="851">
        <f t="shared" si="0"/>
        <v>8911.8705035971216</v>
      </c>
      <c r="O186" s="851">
        <f t="shared" si="0"/>
        <v>4016.4556962025317</v>
      </c>
      <c r="P186" s="851">
        <f t="shared" si="0"/>
        <v>5882.3529411764712</v>
      </c>
      <c r="Q186" s="851">
        <f t="shared" si="0"/>
        <v>5000</v>
      </c>
      <c r="R186" s="851">
        <f t="shared" si="0"/>
        <v>17500.000000000004</v>
      </c>
    </row>
    <row r="187" spans="1:18" ht="11.25" customHeight="1">
      <c r="A187" s="10" t="s">
        <v>106</v>
      </c>
      <c r="B187" s="850">
        <f t="shared" si="1"/>
        <v>3625.2964426877484</v>
      </c>
      <c r="C187" s="851">
        <f t="shared" si="0"/>
        <v>2689.3234016139045</v>
      </c>
      <c r="D187" s="851"/>
      <c r="E187" s="851">
        <f t="shared" si="0"/>
        <v>4052.3809523809523</v>
      </c>
      <c r="F187" s="851">
        <f t="shared" si="0"/>
        <v>4292.5219941348978</v>
      </c>
      <c r="G187" s="851">
        <f t="shared" si="0"/>
        <v>3795.5390334572498</v>
      </c>
      <c r="H187" s="851">
        <f t="shared" si="0"/>
        <v>4424.6987951807232</v>
      </c>
      <c r="I187" s="851">
        <f t="shared" si="0"/>
        <v>4536.2517099863198</v>
      </c>
      <c r="J187" s="851"/>
      <c r="K187" s="851">
        <f t="shared" si="0"/>
        <v>4463.6871508379891</v>
      </c>
      <c r="L187" s="851"/>
      <c r="M187" s="851">
        <f t="shared" si="0"/>
        <v>4130.434782608696</v>
      </c>
      <c r="N187" s="851">
        <f t="shared" si="0"/>
        <v>11736.842105263158</v>
      </c>
      <c r="O187" s="851">
        <f t="shared" si="0"/>
        <v>3315.2380952380954</v>
      </c>
      <c r="P187" s="851">
        <f t="shared" si="0"/>
        <v>6756.0975609756088</v>
      </c>
      <c r="Q187" s="851">
        <f t="shared" si="0"/>
        <v>4298.8505747126446</v>
      </c>
      <c r="R187" s="851">
        <f t="shared" si="0"/>
        <v>14000.000000000002</v>
      </c>
    </row>
    <row r="188" spans="1:18" ht="11.25" customHeight="1">
      <c r="A188" s="10" t="s">
        <v>105</v>
      </c>
      <c r="B188" s="850">
        <f t="shared" si="1"/>
        <v>3601.5151515151515</v>
      </c>
      <c r="C188" s="851">
        <f t="shared" si="0"/>
        <v>2980.1324503311262</v>
      </c>
      <c r="D188" s="851"/>
      <c r="E188" s="851">
        <f t="shared" si="0"/>
        <v>4142.8571428571431</v>
      </c>
      <c r="F188" s="851">
        <f t="shared" si="0"/>
        <v>3600</v>
      </c>
      <c r="G188" s="851">
        <f t="shared" si="0"/>
        <v>3853.333333333333</v>
      </c>
      <c r="H188" s="851">
        <f t="shared" si="0"/>
        <v>4709.6774193548381</v>
      </c>
      <c r="I188" s="851">
        <f t="shared" si="0"/>
        <v>3578.9473684210525</v>
      </c>
      <c r="J188" s="851">
        <f t="shared" si="0"/>
        <v>5000</v>
      </c>
      <c r="K188" s="851">
        <f t="shared" si="0"/>
        <v>4216.4179104477607</v>
      </c>
      <c r="L188" s="851"/>
      <c r="M188" s="851">
        <f t="shared" si="0"/>
        <v>3723.4042553191489</v>
      </c>
      <c r="N188" s="851">
        <f t="shared" si="0"/>
        <v>6666.6666666666661</v>
      </c>
      <c r="O188" s="851">
        <f t="shared" si="0"/>
        <v>3414.6341463414637</v>
      </c>
      <c r="P188" s="851">
        <f t="shared" si="0"/>
        <v>5714.2857142857138</v>
      </c>
      <c r="Q188" s="851">
        <f t="shared" si="0"/>
        <v>3076.9230769230771</v>
      </c>
      <c r="R188" s="851"/>
    </row>
    <row r="189" spans="1:18" ht="12" customHeight="1">
      <c r="A189" s="10" t="s">
        <v>104</v>
      </c>
      <c r="B189" s="850">
        <f t="shared" si="1"/>
        <v>3130.5555555555552</v>
      </c>
      <c r="C189" s="851">
        <f t="shared" si="0"/>
        <v>2680</v>
      </c>
      <c r="D189" s="851"/>
      <c r="E189" s="851">
        <f t="shared" si="0"/>
        <v>4665.2360515021464</v>
      </c>
      <c r="F189" s="851">
        <f t="shared" si="0"/>
        <v>2818.5185185185187</v>
      </c>
      <c r="G189" s="851">
        <f t="shared" si="0"/>
        <v>4807.6923076923076</v>
      </c>
      <c r="H189" s="851">
        <f t="shared" si="0"/>
        <v>4084.158415841584</v>
      </c>
      <c r="I189" s="851">
        <f t="shared" si="0"/>
        <v>4214.2857142857147</v>
      </c>
      <c r="J189" s="851">
        <f t="shared" si="0"/>
        <v>5000</v>
      </c>
      <c r="K189" s="851">
        <f t="shared" si="0"/>
        <v>3862.5</v>
      </c>
      <c r="L189" s="851">
        <f t="shared" si="0"/>
        <v>2941.1764705882356</v>
      </c>
      <c r="M189" s="851">
        <f t="shared" si="0"/>
        <v>3000</v>
      </c>
      <c r="N189" s="851">
        <f t="shared" si="0"/>
        <v>5941.1764705882351</v>
      </c>
      <c r="O189" s="851">
        <f t="shared" si="0"/>
        <v>3368.1632653061229</v>
      </c>
      <c r="P189" s="851">
        <f t="shared" si="0"/>
        <v>5403.5087719298244</v>
      </c>
      <c r="Q189" s="851">
        <f t="shared" si="0"/>
        <v>3800</v>
      </c>
      <c r="R189" s="851">
        <f t="shared" si="0"/>
        <v>6666.666666666667</v>
      </c>
    </row>
    <row r="190" spans="1:18" ht="12" customHeight="1">
      <c r="A190" s="10" t="s">
        <v>103</v>
      </c>
      <c r="B190" s="850">
        <f t="shared" si="1"/>
        <v>3296.7741935483864</v>
      </c>
      <c r="C190" s="851">
        <f t="shared" si="0"/>
        <v>2984.6153846153843</v>
      </c>
      <c r="D190" s="851"/>
      <c r="E190" s="851">
        <f t="shared" si="0"/>
        <v>5235.4823959762234</v>
      </c>
      <c r="F190" s="851">
        <f t="shared" si="0"/>
        <v>2844.4615978386723</v>
      </c>
      <c r="G190" s="851">
        <f t="shared" si="0"/>
        <v>4000</v>
      </c>
      <c r="H190" s="851">
        <f t="shared" si="0"/>
        <v>5768.2119205298013</v>
      </c>
      <c r="I190" s="851">
        <f t="shared" si="0"/>
        <v>4280.2303262955857</v>
      </c>
      <c r="J190" s="851"/>
      <c r="K190" s="851">
        <f t="shared" si="0"/>
        <v>3151.6666666666665</v>
      </c>
      <c r="L190" s="851">
        <f t="shared" si="0"/>
        <v>2923.0769230769233</v>
      </c>
      <c r="M190" s="851">
        <f t="shared" si="0"/>
        <v>3203.1249999999995</v>
      </c>
      <c r="N190" s="851">
        <f t="shared" si="0"/>
        <v>4345.7943925233649</v>
      </c>
      <c r="O190" s="851">
        <f t="shared" si="0"/>
        <v>3803.4026465028355</v>
      </c>
      <c r="P190" s="851">
        <f t="shared" si="0"/>
        <v>5139.5348837209312</v>
      </c>
      <c r="Q190" s="851">
        <f t="shared" si="0"/>
        <v>4652.1739130434789</v>
      </c>
      <c r="R190" s="851">
        <f t="shared" si="0"/>
        <v>6666.666666666667</v>
      </c>
    </row>
    <row r="191" spans="1:18" ht="12" customHeight="1">
      <c r="A191" s="10" t="s">
        <v>102</v>
      </c>
      <c r="B191" s="850">
        <f t="shared" si="1"/>
        <v>4320.9459459459458</v>
      </c>
      <c r="C191" s="851">
        <f t="shared" si="0"/>
        <v>4324.9427917620133</v>
      </c>
      <c r="D191" s="851"/>
      <c r="E191" s="851">
        <f t="shared" si="0"/>
        <v>3775.2525252525256</v>
      </c>
      <c r="F191" s="851">
        <f t="shared" si="0"/>
        <v>4368.0823680823678</v>
      </c>
      <c r="G191" s="851">
        <f t="shared" si="0"/>
        <v>4353.74149659864</v>
      </c>
      <c r="H191" s="851">
        <f t="shared" si="0"/>
        <v>6042.1052631578941</v>
      </c>
      <c r="I191" s="851">
        <f t="shared" si="0"/>
        <v>3431.1926605504582</v>
      </c>
      <c r="J191" s="851"/>
      <c r="K191" s="851">
        <f t="shared" si="0"/>
        <v>5157.4074074074069</v>
      </c>
      <c r="L191" s="851">
        <f t="shared" si="0"/>
        <v>2916.666666666667</v>
      </c>
      <c r="M191" s="851">
        <f t="shared" si="0"/>
        <v>3508.7719298245611</v>
      </c>
      <c r="N191" s="851">
        <f t="shared" si="0"/>
        <v>5886.5248226950362</v>
      </c>
      <c r="O191" s="851">
        <f t="shared" si="0"/>
        <v>4109.29648241206</v>
      </c>
      <c r="P191" s="851">
        <f t="shared" si="0"/>
        <v>5149.4845360824747</v>
      </c>
      <c r="Q191" s="851">
        <f t="shared" si="0"/>
        <v>4166.6666666666661</v>
      </c>
      <c r="R191" s="851">
        <f t="shared" si="0"/>
        <v>7173.9130434782619</v>
      </c>
    </row>
    <row r="192" spans="1:18" ht="12" customHeight="1">
      <c r="A192" s="10" t="s">
        <v>101</v>
      </c>
      <c r="B192" s="850">
        <f t="shared" si="1"/>
        <v>2781.4569536423833</v>
      </c>
      <c r="C192" s="851">
        <f t="shared" si="0"/>
        <v>2307.3863636363635</v>
      </c>
      <c r="D192" s="851"/>
      <c r="E192" s="851">
        <f t="shared" si="0"/>
        <v>4985.5907780979824</v>
      </c>
      <c r="F192" s="851">
        <f t="shared" si="0"/>
        <v>2448.6301369863013</v>
      </c>
      <c r="G192" s="851">
        <f t="shared" si="0"/>
        <v>3361.6161616161617</v>
      </c>
      <c r="H192" s="851">
        <f t="shared" si="0"/>
        <v>2855.4216867469877</v>
      </c>
      <c r="I192" s="851">
        <f t="shared" si="0"/>
        <v>4661.016949152543</v>
      </c>
      <c r="J192" s="851">
        <f t="shared" si="0"/>
        <v>4411.7647058823522</v>
      </c>
      <c r="K192" s="851">
        <f t="shared" si="0"/>
        <v>3931.818181818182</v>
      </c>
      <c r="L192" s="851">
        <f t="shared" si="0"/>
        <v>3000</v>
      </c>
      <c r="M192" s="851">
        <f t="shared" si="0"/>
        <v>3510.3926096997689</v>
      </c>
      <c r="N192" s="851">
        <f t="shared" si="0"/>
        <v>3372.8278041074254</v>
      </c>
      <c r="O192" s="851">
        <f t="shared" si="0"/>
        <v>2747.9820627802687</v>
      </c>
      <c r="P192" s="851">
        <f t="shared" si="0"/>
        <v>4228.6962855061902</v>
      </c>
      <c r="Q192" s="851">
        <f t="shared" si="0"/>
        <v>4419.7530864197533</v>
      </c>
      <c r="R192" s="851">
        <f t="shared" si="0"/>
        <v>7047.6190476190468</v>
      </c>
    </row>
    <row r="193" spans="1:18" ht="12" customHeight="1">
      <c r="A193" s="10" t="s">
        <v>100</v>
      </c>
      <c r="B193" s="850">
        <f t="shared" si="1"/>
        <v>3137.4919139866943</v>
      </c>
      <c r="C193" s="851">
        <f t="shared" si="0"/>
        <v>2823.4042553191489</v>
      </c>
      <c r="D193" s="851"/>
      <c r="E193" s="851">
        <f t="shared" si="0"/>
        <v>3556.5509518477047</v>
      </c>
      <c r="F193" s="851">
        <f t="shared" si="0"/>
        <v>3054.0772532188844</v>
      </c>
      <c r="G193" s="851">
        <f t="shared" si="0"/>
        <v>3399.9999999999995</v>
      </c>
      <c r="H193" s="851">
        <f t="shared" si="0"/>
        <v>3544.0677966101694</v>
      </c>
      <c r="I193" s="851">
        <f t="shared" si="0"/>
        <v>4386.9516310461186</v>
      </c>
      <c r="J193" s="851">
        <f t="shared" si="0"/>
        <v>4010.8401084010843</v>
      </c>
      <c r="K193" s="851">
        <f t="shared" si="0"/>
        <v>3861.6666666666665</v>
      </c>
      <c r="L193" s="851">
        <f t="shared" si="0"/>
        <v>3533.3333333333335</v>
      </c>
      <c r="M193" s="851">
        <f t="shared" si="0"/>
        <v>3546.2287104622869</v>
      </c>
      <c r="N193" s="851">
        <f t="shared" si="0"/>
        <v>4008.695652173913</v>
      </c>
      <c r="O193" s="851">
        <f t="shared" si="0"/>
        <v>2516.5876777251183</v>
      </c>
      <c r="P193" s="851">
        <f t="shared" si="0"/>
        <v>3877.1428571428569</v>
      </c>
      <c r="Q193" s="851">
        <f t="shared" si="0"/>
        <v>2945</v>
      </c>
      <c r="R193" s="851">
        <f t="shared" si="0"/>
        <v>7708.3333333333339</v>
      </c>
    </row>
    <row r="194" spans="1:18" ht="12" customHeight="1">
      <c r="A194" s="10" t="s">
        <v>99</v>
      </c>
      <c r="B194" s="850">
        <f t="shared" si="1"/>
        <v>3111.0877912072983</v>
      </c>
      <c r="C194" s="851">
        <f t="shared" si="0"/>
        <v>2611.3025499655405</v>
      </c>
      <c r="D194" s="851">
        <f t="shared" si="0"/>
        <v>3605.2631578947362</v>
      </c>
      <c r="E194" s="851">
        <f t="shared" si="0"/>
        <v>6620</v>
      </c>
      <c r="F194" s="851">
        <f t="shared" si="0"/>
        <v>2522.9032258064517</v>
      </c>
      <c r="G194" s="851">
        <f t="shared" si="0"/>
        <v>3960</v>
      </c>
      <c r="H194" s="851">
        <f t="shared" si="0"/>
        <v>4519.3236714975847</v>
      </c>
      <c r="I194" s="851">
        <f t="shared" si="0"/>
        <v>3329.2079207920792</v>
      </c>
      <c r="J194" s="851">
        <f t="shared" si="0"/>
        <v>5000</v>
      </c>
      <c r="K194" s="851">
        <f t="shared" si="0"/>
        <v>3665.1017214397498</v>
      </c>
      <c r="L194" s="851">
        <f t="shared" si="0"/>
        <v>2941.1764705882356</v>
      </c>
      <c r="M194" s="851">
        <f t="shared" si="0"/>
        <v>4095.3412784398697</v>
      </c>
      <c r="N194" s="851">
        <f t="shared" si="0"/>
        <v>3842.51968503937</v>
      </c>
      <c r="O194" s="851">
        <f t="shared" si="0"/>
        <v>3115.78947368421</v>
      </c>
      <c r="P194" s="851">
        <f t="shared" si="0"/>
        <v>3787.0706208662259</v>
      </c>
      <c r="Q194" s="851">
        <f t="shared" si="0"/>
        <v>3086.4197530864194</v>
      </c>
      <c r="R194" s="851">
        <f t="shared" si="0"/>
        <v>5000.0000000000009</v>
      </c>
    </row>
    <row r="195" spans="1:18" ht="12" customHeight="1">
      <c r="A195" s="10" t="s">
        <v>98</v>
      </c>
      <c r="B195" s="850">
        <f t="shared" si="1"/>
        <v>3434.7773470930233</v>
      </c>
      <c r="C195" s="851">
        <f t="shared" si="0"/>
        <v>2571.4285714285711</v>
      </c>
      <c r="D195" s="851">
        <f t="shared" si="0"/>
        <v>3578.9473684210525</v>
      </c>
      <c r="E195" s="851">
        <f t="shared" si="0"/>
        <v>3863.6363636363635</v>
      </c>
      <c r="F195" s="851">
        <f t="shared" si="0"/>
        <v>3093.8095238095243</v>
      </c>
      <c r="G195" s="851">
        <f t="shared" si="0"/>
        <v>3600</v>
      </c>
      <c r="H195" s="851">
        <f t="shared" si="0"/>
        <v>4353.2818532818537</v>
      </c>
      <c r="I195" s="851">
        <f t="shared" si="0"/>
        <v>4135.8024691358023</v>
      </c>
      <c r="J195" s="851">
        <f t="shared" si="0"/>
        <v>3594.0803382663844</v>
      </c>
      <c r="K195" s="851">
        <f t="shared" si="0"/>
        <v>3810.9452736318412</v>
      </c>
      <c r="L195" s="851">
        <f t="shared" si="0"/>
        <v>8181.8181818181811</v>
      </c>
      <c r="M195" s="851">
        <f t="shared" si="0"/>
        <v>3451.2195121951222</v>
      </c>
      <c r="N195" s="851">
        <f t="shared" si="0"/>
        <v>4347.826086956522</v>
      </c>
      <c r="O195" s="851">
        <f t="shared" si="0"/>
        <v>4120</v>
      </c>
      <c r="P195" s="851">
        <f t="shared" si="0"/>
        <v>3806.5622989491744</v>
      </c>
      <c r="Q195" s="851">
        <f t="shared" si="0"/>
        <v>3392.1568627450984</v>
      </c>
      <c r="R195" s="851">
        <f t="shared" si="0"/>
        <v>5454.545454545454</v>
      </c>
    </row>
    <row r="196" spans="1:18" ht="12" customHeight="1">
      <c r="A196" s="10" t="s">
        <v>97</v>
      </c>
      <c r="B196" s="850">
        <f t="shared" si="1"/>
        <v>3169.3469038824455</v>
      </c>
      <c r="C196" s="851">
        <f t="shared" si="0"/>
        <v>2857.1428571428569</v>
      </c>
      <c r="D196" s="851">
        <f t="shared" si="0"/>
        <v>5000</v>
      </c>
      <c r="E196" s="851">
        <f t="shared" si="0"/>
        <v>3855.2631578947367</v>
      </c>
      <c r="F196" s="851">
        <f t="shared" si="0"/>
        <v>2502.336448598131</v>
      </c>
      <c r="G196" s="851">
        <f t="shared" si="0"/>
        <v>5222.2222222222226</v>
      </c>
      <c r="H196" s="851">
        <f t="shared" si="0"/>
        <v>3846.1538461538462</v>
      </c>
      <c r="I196" s="851">
        <f t="shared" si="0"/>
        <v>3566.8789808917195</v>
      </c>
      <c r="J196" s="851">
        <f t="shared" si="0"/>
        <v>3333.333333333333</v>
      </c>
      <c r="K196" s="851">
        <f t="shared" si="0"/>
        <v>3609.1743119266052</v>
      </c>
      <c r="L196" s="851"/>
      <c r="M196" s="851">
        <f t="shared" si="0"/>
        <v>3761.7021276595747</v>
      </c>
      <c r="N196" s="851">
        <f t="shared" si="0"/>
        <v>3224.4897959183677</v>
      </c>
      <c r="O196" s="851">
        <f t="shared" si="0"/>
        <v>3544.7761194029854</v>
      </c>
      <c r="P196" s="851">
        <f t="shared" si="0"/>
        <v>4333.333333333333</v>
      </c>
      <c r="Q196" s="851">
        <f t="shared" si="0"/>
        <v>3342.2222222222222</v>
      </c>
      <c r="R196" s="851">
        <f t="shared" si="0"/>
        <v>6000</v>
      </c>
    </row>
    <row r="197" spans="1:18" ht="12" customHeight="1">
      <c r="A197" s="10" t="s">
        <v>96</v>
      </c>
      <c r="B197" s="850">
        <f t="shared" si="1"/>
        <v>3199.9749992187249</v>
      </c>
      <c r="C197" s="851">
        <f t="shared" ref="C197:R212" si="2">(C81/C139)*10000</f>
        <v>2762.8696604600223</v>
      </c>
      <c r="D197" s="851">
        <f t="shared" si="2"/>
        <v>3683.2412523020257</v>
      </c>
      <c r="E197" s="851">
        <f t="shared" si="2"/>
        <v>5537.8301213418981</v>
      </c>
      <c r="F197" s="851">
        <f t="shared" si="2"/>
        <v>2887.5797741777128</v>
      </c>
      <c r="G197" s="851">
        <f t="shared" si="2"/>
        <v>12679.611650485436</v>
      </c>
      <c r="H197" s="851">
        <f t="shared" si="2"/>
        <v>3408.4695792012863</v>
      </c>
      <c r="I197" s="851">
        <f t="shared" si="2"/>
        <v>6000</v>
      </c>
      <c r="J197" s="851">
        <f t="shared" si="2"/>
        <v>4406.7796610169489</v>
      </c>
      <c r="K197" s="851">
        <f t="shared" si="2"/>
        <v>3083.4613907030352</v>
      </c>
      <c r="L197" s="851"/>
      <c r="M197" s="851">
        <f t="shared" si="2"/>
        <v>4301.0752688172042</v>
      </c>
      <c r="N197" s="851">
        <f t="shared" si="2"/>
        <v>4458.6994727592273</v>
      </c>
      <c r="O197" s="851">
        <f t="shared" si="2"/>
        <v>3258.4269662921351</v>
      </c>
      <c r="P197" s="851">
        <f t="shared" si="2"/>
        <v>3242.8535606820456</v>
      </c>
      <c r="Q197" s="851">
        <f t="shared" si="2"/>
        <v>3620.2531645569625</v>
      </c>
      <c r="R197" s="851">
        <f t="shared" si="2"/>
        <v>4333.333333333333</v>
      </c>
    </row>
    <row r="198" spans="1:18" ht="12" customHeight="1">
      <c r="A198" s="10" t="s">
        <v>95</v>
      </c>
      <c r="B198" s="850">
        <f t="shared" si="1"/>
        <v>3260.1622489262936</v>
      </c>
      <c r="C198" s="851">
        <f t="shared" si="2"/>
        <v>3299.1304347826085</v>
      </c>
      <c r="D198" s="851">
        <f t="shared" si="2"/>
        <v>6666.6666666666661</v>
      </c>
      <c r="E198" s="851">
        <f t="shared" si="2"/>
        <v>3400.6024096385545</v>
      </c>
      <c r="F198" s="851">
        <f t="shared" si="2"/>
        <v>2587.3786407766993</v>
      </c>
      <c r="G198" s="851">
        <f t="shared" si="2"/>
        <v>3298.9247311827958</v>
      </c>
      <c r="H198" s="851">
        <f t="shared" si="2"/>
        <v>3850.9433962264152</v>
      </c>
      <c r="I198" s="851">
        <f t="shared" si="2"/>
        <v>4509.8039215686276</v>
      </c>
      <c r="J198" s="851">
        <f t="shared" si="2"/>
        <v>3383.458646616541</v>
      </c>
      <c r="K198" s="851">
        <f t="shared" si="2"/>
        <v>3569.8221614227086</v>
      </c>
      <c r="L198" s="851">
        <f t="shared" si="2"/>
        <v>5000</v>
      </c>
      <c r="M198" s="851">
        <f t="shared" si="2"/>
        <v>3809.5238095238092</v>
      </c>
      <c r="N198" s="851">
        <f t="shared" si="2"/>
        <v>3888.8888888888891</v>
      </c>
      <c r="O198" s="851">
        <f t="shared" si="2"/>
        <v>2974.5989304812829</v>
      </c>
      <c r="P198" s="851">
        <f t="shared" si="2"/>
        <v>5787.3743466023316</v>
      </c>
      <c r="Q198" s="851">
        <f t="shared" si="2"/>
        <v>7300</v>
      </c>
      <c r="R198" s="851">
        <f t="shared" si="2"/>
        <v>3860</v>
      </c>
    </row>
    <row r="199" spans="1:18" ht="11.25" customHeight="1">
      <c r="A199" s="10" t="s">
        <v>94</v>
      </c>
      <c r="B199" s="850">
        <f t="shared" si="1"/>
        <v>2987.5</v>
      </c>
      <c r="C199" s="851">
        <f t="shared" si="2"/>
        <v>2722.2222222222222</v>
      </c>
      <c r="D199" s="851">
        <f t="shared" si="2"/>
        <v>3636.3636363636365</v>
      </c>
      <c r="E199" s="851">
        <f t="shared" si="2"/>
        <v>3766.6666666666665</v>
      </c>
      <c r="F199" s="851">
        <f t="shared" si="2"/>
        <v>2596.4912280701751</v>
      </c>
      <c r="G199" s="851">
        <f t="shared" si="2"/>
        <v>3125</v>
      </c>
      <c r="H199" s="851">
        <f t="shared" si="2"/>
        <v>2696.969696969697</v>
      </c>
      <c r="I199" s="851">
        <f t="shared" si="2"/>
        <v>5833.3333333333339</v>
      </c>
      <c r="J199" s="851">
        <f t="shared" si="2"/>
        <v>4545.454545454545</v>
      </c>
      <c r="K199" s="851">
        <f t="shared" si="2"/>
        <v>4344.8275862068967</v>
      </c>
      <c r="L199" s="851">
        <f t="shared" si="2"/>
        <v>14000</v>
      </c>
      <c r="M199" s="851">
        <f t="shared" si="2"/>
        <v>3333.333333333333</v>
      </c>
      <c r="N199" s="851">
        <f t="shared" si="2"/>
        <v>4255.3191489361707</v>
      </c>
      <c r="O199" s="851">
        <f t="shared" si="2"/>
        <v>2732.0388349514565</v>
      </c>
      <c r="P199" s="851">
        <f t="shared" si="2"/>
        <v>4409.2307692307695</v>
      </c>
      <c r="Q199" s="851">
        <f t="shared" si="2"/>
        <v>3960</v>
      </c>
      <c r="R199" s="851">
        <f t="shared" si="2"/>
        <v>3999.9999999999995</v>
      </c>
    </row>
    <row r="200" spans="1:18" ht="11.25" customHeight="1">
      <c r="A200" s="10" t="s">
        <v>93</v>
      </c>
      <c r="B200" s="850">
        <f t="shared" si="1"/>
        <v>3950.8666666666663</v>
      </c>
      <c r="C200" s="851">
        <f t="shared" si="2"/>
        <v>2777.7777777777778</v>
      </c>
      <c r="D200" s="851">
        <f t="shared" si="2"/>
        <v>11111.111111111111</v>
      </c>
      <c r="E200" s="851">
        <f t="shared" si="2"/>
        <v>3938.4615384615386</v>
      </c>
      <c r="F200" s="851">
        <f t="shared" si="2"/>
        <v>3448.2758620689656</v>
      </c>
      <c r="G200" s="851">
        <f t="shared" si="2"/>
        <v>4347.826086956522</v>
      </c>
      <c r="H200" s="851">
        <f t="shared" si="2"/>
        <v>5402.4390243902435</v>
      </c>
      <c r="I200" s="851">
        <f t="shared" si="2"/>
        <v>3333.333333333333</v>
      </c>
      <c r="J200" s="851">
        <f t="shared" si="2"/>
        <v>3958.333333333333</v>
      </c>
      <c r="K200" s="851">
        <f t="shared" si="2"/>
        <v>5000</v>
      </c>
      <c r="L200" s="851">
        <f t="shared" si="2"/>
        <v>3333.333333333333</v>
      </c>
      <c r="M200" s="851">
        <f t="shared" si="2"/>
        <v>5263.1578947368416</v>
      </c>
      <c r="N200" s="851">
        <f t="shared" si="2"/>
        <v>4000</v>
      </c>
      <c r="O200" s="851">
        <f t="shared" si="2"/>
        <v>4145.454545454546</v>
      </c>
      <c r="P200" s="851">
        <f t="shared" si="2"/>
        <v>6166.666666666667</v>
      </c>
      <c r="Q200" s="851">
        <f t="shared" si="2"/>
        <v>12571.428571428574</v>
      </c>
      <c r="R200" s="851"/>
    </row>
    <row r="201" spans="1:18" ht="11.25" customHeight="1">
      <c r="A201" s="10" t="s">
        <v>92</v>
      </c>
      <c r="B201" s="850">
        <f t="shared" si="1"/>
        <v>3556.7560975609758</v>
      </c>
      <c r="C201" s="851">
        <f t="shared" si="2"/>
        <v>2900</v>
      </c>
      <c r="D201" s="851">
        <f t="shared" si="2"/>
        <v>4329.0043290043286</v>
      </c>
      <c r="E201" s="851">
        <f t="shared" si="2"/>
        <v>3887.5305623471886</v>
      </c>
      <c r="F201" s="851">
        <f t="shared" si="2"/>
        <v>3400.6211180124224</v>
      </c>
      <c r="G201" s="851">
        <f t="shared" si="2"/>
        <v>3333.333333333333</v>
      </c>
      <c r="H201" s="851">
        <f t="shared" si="2"/>
        <v>3240</v>
      </c>
      <c r="I201" s="851">
        <f t="shared" si="2"/>
        <v>4225.352112676057</v>
      </c>
      <c r="J201" s="851">
        <f t="shared" si="2"/>
        <v>3076.9230769230771</v>
      </c>
      <c r="K201" s="851">
        <f t="shared" si="2"/>
        <v>4404.6511627906975</v>
      </c>
      <c r="L201" s="851">
        <f t="shared" si="2"/>
        <v>3333.3333333333335</v>
      </c>
      <c r="M201" s="851">
        <f t="shared" si="2"/>
        <v>3365.3846153846152</v>
      </c>
      <c r="N201" s="851">
        <f t="shared" si="2"/>
        <v>4054.0540540540542</v>
      </c>
      <c r="O201" s="851">
        <f t="shared" si="2"/>
        <v>3311.8279569892475</v>
      </c>
      <c r="P201" s="851">
        <f t="shared" si="2"/>
        <v>4222.2222222222226</v>
      </c>
      <c r="Q201" s="851">
        <f t="shared" si="2"/>
        <v>3299.9999999999995</v>
      </c>
      <c r="R201" s="851"/>
    </row>
    <row r="202" spans="1:18" ht="11.25" customHeight="1">
      <c r="A202" s="10" t="s">
        <v>91</v>
      </c>
      <c r="B202" s="850">
        <f t="shared" si="1"/>
        <v>3001.2431184514289</v>
      </c>
      <c r="C202" s="851">
        <f t="shared" si="2"/>
        <v>2480.1061007957555</v>
      </c>
      <c r="D202" s="851">
        <f t="shared" si="2"/>
        <v>3067.4846625766872</v>
      </c>
      <c r="E202" s="851">
        <f t="shared" si="2"/>
        <v>3992.0159680638717</v>
      </c>
      <c r="F202" s="851">
        <f t="shared" si="2"/>
        <v>2470.0933350861051</v>
      </c>
      <c r="G202" s="851">
        <f t="shared" si="2"/>
        <v>4000</v>
      </c>
      <c r="H202" s="851">
        <f t="shared" si="2"/>
        <v>3306.8893528183717</v>
      </c>
      <c r="I202" s="851">
        <f t="shared" si="2"/>
        <v>2857.1428571428569</v>
      </c>
      <c r="J202" s="851">
        <f t="shared" si="2"/>
        <v>3333.3333333333335</v>
      </c>
      <c r="K202" s="851">
        <f t="shared" si="2"/>
        <v>4086.0215053763445</v>
      </c>
      <c r="L202" s="851">
        <f t="shared" si="2"/>
        <v>3333.3333333333335</v>
      </c>
      <c r="M202" s="851">
        <f t="shared" si="2"/>
        <v>3684.2105263157891</v>
      </c>
      <c r="N202" s="851">
        <f t="shared" si="2"/>
        <v>3848.1675392670149</v>
      </c>
      <c r="O202" s="851">
        <f t="shared" si="2"/>
        <v>2696.7811739248045</v>
      </c>
      <c r="P202" s="851">
        <f t="shared" si="2"/>
        <v>3206.8965517241377</v>
      </c>
      <c r="Q202" s="851">
        <f t="shared" si="2"/>
        <v>2900</v>
      </c>
      <c r="R202" s="851"/>
    </row>
    <row r="203" spans="1:18" ht="11.25" customHeight="1">
      <c r="A203" s="10" t="s">
        <v>90</v>
      </c>
      <c r="B203" s="850">
        <f t="shared" si="1"/>
        <v>2761.1131189013377</v>
      </c>
      <c r="C203" s="851">
        <f t="shared" si="2"/>
        <v>2548.755884330868</v>
      </c>
      <c r="D203" s="851">
        <f t="shared" si="2"/>
        <v>3030.3030303030305</v>
      </c>
      <c r="E203" s="851">
        <f t="shared" si="2"/>
        <v>3532.7366933584549</v>
      </c>
      <c r="F203" s="851">
        <f t="shared" si="2"/>
        <v>2498.8651838402175</v>
      </c>
      <c r="G203" s="851">
        <f t="shared" si="2"/>
        <v>3333.333333333333</v>
      </c>
      <c r="H203" s="851">
        <f t="shared" si="2"/>
        <v>2737.8335949764519</v>
      </c>
      <c r="I203" s="851">
        <f t="shared" si="2"/>
        <v>3571.4285714285716</v>
      </c>
      <c r="J203" s="851"/>
      <c r="K203" s="851">
        <f t="shared" si="2"/>
        <v>2730.7039063974335</v>
      </c>
      <c r="L203" s="851">
        <f t="shared" si="2"/>
        <v>3125</v>
      </c>
      <c r="M203" s="851">
        <f t="shared" si="2"/>
        <v>2857.1428571428573</v>
      </c>
      <c r="N203" s="851">
        <f t="shared" si="2"/>
        <v>2700.8547008547012</v>
      </c>
      <c r="O203" s="851">
        <f t="shared" si="2"/>
        <v>2813.8528138528136</v>
      </c>
      <c r="P203" s="851">
        <f t="shared" si="2"/>
        <v>3226.130653266332</v>
      </c>
      <c r="Q203" s="851">
        <f t="shared" si="2"/>
        <v>2800.0000000000005</v>
      </c>
      <c r="R203" s="851"/>
    </row>
    <row r="204" spans="1:18" ht="11.25" customHeight="1">
      <c r="A204" s="10" t="s">
        <v>89</v>
      </c>
      <c r="B204" s="850">
        <f t="shared" si="1"/>
        <v>2529.8108193167113</v>
      </c>
      <c r="C204" s="851">
        <f t="shared" si="2"/>
        <v>2446.3519313304723</v>
      </c>
      <c r="D204" s="851">
        <f t="shared" si="2"/>
        <v>2849.7409326424872</v>
      </c>
      <c r="E204" s="851">
        <f t="shared" si="2"/>
        <v>3125</v>
      </c>
      <c r="F204" s="851">
        <f t="shared" si="2"/>
        <v>2215.0735294117644</v>
      </c>
      <c r="G204" s="851">
        <f t="shared" si="2"/>
        <v>4444.4444444444443</v>
      </c>
      <c r="H204" s="851">
        <f t="shared" si="2"/>
        <v>2700.1106602729619</v>
      </c>
      <c r="I204" s="851">
        <f t="shared" si="2"/>
        <v>4017.8571428571431</v>
      </c>
      <c r="J204" s="851"/>
      <c r="K204" s="851">
        <f t="shared" si="2"/>
        <v>2651.4161220043575</v>
      </c>
      <c r="L204" s="851">
        <f t="shared" si="2"/>
        <v>2500</v>
      </c>
      <c r="M204" s="851">
        <f t="shared" si="2"/>
        <v>2424.2424242424245</v>
      </c>
      <c r="N204" s="851">
        <f t="shared" si="2"/>
        <v>2857.1428571428569</v>
      </c>
      <c r="O204" s="851">
        <f t="shared" si="2"/>
        <v>2589.066339066339</v>
      </c>
      <c r="P204" s="851">
        <f t="shared" si="2"/>
        <v>2810.4241185487995</v>
      </c>
      <c r="Q204" s="851">
        <f t="shared" si="2"/>
        <v>2719.2982456140353</v>
      </c>
      <c r="R204" s="851"/>
    </row>
    <row r="205" spans="1:18" ht="11.25" customHeight="1">
      <c r="A205" s="10" t="s">
        <v>88</v>
      </c>
      <c r="B205" s="850">
        <f t="shared" si="1"/>
        <v>2851.8621973929226</v>
      </c>
      <c r="C205" s="851">
        <f t="shared" si="2"/>
        <v>2490.6542056074763</v>
      </c>
      <c r="D205" s="851">
        <f t="shared" si="2"/>
        <v>2500</v>
      </c>
      <c r="E205" s="851">
        <f t="shared" si="2"/>
        <v>4739.6528704939919</v>
      </c>
      <c r="F205" s="851">
        <f t="shared" si="2"/>
        <v>2332.5685567573473</v>
      </c>
      <c r="G205" s="851">
        <f t="shared" si="2"/>
        <v>3589.7435897435898</v>
      </c>
      <c r="H205" s="851">
        <f t="shared" si="2"/>
        <v>2894.2115768463073</v>
      </c>
      <c r="I205" s="851">
        <f t="shared" si="2"/>
        <v>3692.3076923076919</v>
      </c>
      <c r="J205" s="851"/>
      <c r="K205" s="851">
        <f t="shared" si="2"/>
        <v>3377.5477191847299</v>
      </c>
      <c r="L205" s="851"/>
      <c r="M205" s="851">
        <f t="shared" si="2"/>
        <v>2916.666666666667</v>
      </c>
      <c r="N205" s="851">
        <f t="shared" si="2"/>
        <v>5263.1578947368416</v>
      </c>
      <c r="O205" s="851">
        <f t="shared" si="2"/>
        <v>2585.9491778774291</v>
      </c>
      <c r="P205" s="851">
        <f t="shared" si="2"/>
        <v>3801.0899182561302</v>
      </c>
      <c r="Q205" s="851">
        <f t="shared" si="2"/>
        <v>3225.8064516129029</v>
      </c>
      <c r="R205" s="851"/>
    </row>
    <row r="206" spans="1:18" ht="11.25" customHeight="1">
      <c r="A206" s="10" t="s">
        <v>87</v>
      </c>
      <c r="B206" s="850">
        <f t="shared" si="1"/>
        <v>2891.1500701432328</v>
      </c>
      <c r="C206" s="851">
        <f t="shared" si="2"/>
        <v>2490.937746256895</v>
      </c>
      <c r="D206" s="851"/>
      <c r="E206" s="851">
        <f t="shared" si="2"/>
        <v>3954.8022598870057</v>
      </c>
      <c r="F206" s="851">
        <f t="shared" si="2"/>
        <v>2878.1793842034804</v>
      </c>
      <c r="G206" s="851">
        <f t="shared" si="2"/>
        <v>3974.3075070252908</v>
      </c>
      <c r="H206" s="851">
        <f t="shared" si="2"/>
        <v>2567.5024108003859</v>
      </c>
      <c r="I206" s="851">
        <f t="shared" si="2"/>
        <v>3013.6986301369866</v>
      </c>
      <c r="J206" s="851"/>
      <c r="K206" s="851">
        <f t="shared" si="2"/>
        <v>3895.9537572254339</v>
      </c>
      <c r="L206" s="851"/>
      <c r="M206" s="851">
        <f t="shared" si="2"/>
        <v>2857.1428571428573</v>
      </c>
      <c r="N206" s="851">
        <f t="shared" si="2"/>
        <v>4761.9047619047615</v>
      </c>
      <c r="O206" s="851">
        <f t="shared" si="2"/>
        <v>2314.3952596723602</v>
      </c>
      <c r="P206" s="851">
        <f t="shared" si="2"/>
        <v>2985.3862212943632</v>
      </c>
      <c r="Q206" s="851">
        <f t="shared" si="2"/>
        <v>3172.0430107526881</v>
      </c>
      <c r="R206" s="851"/>
    </row>
    <row r="207" spans="1:18" ht="11.25" customHeight="1">
      <c r="A207" s="10" t="s">
        <v>86</v>
      </c>
      <c r="B207" s="850">
        <f t="shared" si="1"/>
        <v>2579.7478092807687</v>
      </c>
      <c r="C207" s="851">
        <f t="shared" si="2"/>
        <v>2818.5180461675809</v>
      </c>
      <c r="D207" s="851"/>
      <c r="E207" s="851">
        <f t="shared" si="2"/>
        <v>2873.9693757361601</v>
      </c>
      <c r="F207" s="851">
        <f t="shared" si="2"/>
        <v>2424.4815148782686</v>
      </c>
      <c r="G207" s="851">
        <f t="shared" si="2"/>
        <v>3513.5135135135138</v>
      </c>
      <c r="H207" s="851">
        <f t="shared" si="2"/>
        <v>2645.3617399023519</v>
      </c>
      <c r="I207" s="851">
        <f t="shared" si="2"/>
        <v>1496.4028776978416</v>
      </c>
      <c r="J207" s="851"/>
      <c r="K207" s="851">
        <f t="shared" si="2"/>
        <v>4162.8959276018095</v>
      </c>
      <c r="L207" s="851"/>
      <c r="M207" s="851"/>
      <c r="N207" s="851">
        <f t="shared" si="2"/>
        <v>2857.1428571428569</v>
      </c>
      <c r="O207" s="851">
        <f t="shared" si="2"/>
        <v>2098.7012987012986</v>
      </c>
      <c r="P207" s="851">
        <f t="shared" si="2"/>
        <v>3081.3953488372094</v>
      </c>
      <c r="Q207" s="851">
        <f t="shared" si="2"/>
        <v>3421.0526315789475</v>
      </c>
      <c r="R207" s="851"/>
    </row>
    <row r="208" spans="1:18" ht="11.25" customHeight="1">
      <c r="A208" s="10" t="s">
        <v>85</v>
      </c>
      <c r="B208" s="850">
        <f t="shared" si="1"/>
        <v>2714.0856342537018</v>
      </c>
      <c r="C208" s="851">
        <f t="shared" si="2"/>
        <v>2234.0055632823364</v>
      </c>
      <c r="D208" s="851"/>
      <c r="E208" s="851">
        <f t="shared" si="2"/>
        <v>2809.5537397862981</v>
      </c>
      <c r="F208" s="851">
        <f t="shared" si="2"/>
        <v>2745.3094673280139</v>
      </c>
      <c r="G208" s="851">
        <f t="shared" si="2"/>
        <v>2857.1428571428569</v>
      </c>
      <c r="H208" s="851">
        <f t="shared" si="2"/>
        <v>2555.6680161943318</v>
      </c>
      <c r="I208" s="851">
        <f t="shared" si="2"/>
        <v>2840.9090909090905</v>
      </c>
      <c r="J208" s="851">
        <f t="shared" si="2"/>
        <v>3000</v>
      </c>
      <c r="K208" s="851">
        <f t="shared" si="2"/>
        <v>3328.938694792354</v>
      </c>
      <c r="L208" s="851"/>
      <c r="M208" s="851">
        <f t="shared" si="2"/>
        <v>2912.6213592233007</v>
      </c>
      <c r="N208" s="851">
        <f t="shared" si="2"/>
        <v>5555.5555555555557</v>
      </c>
      <c r="O208" s="851">
        <f t="shared" si="2"/>
        <v>2401.5567765567766</v>
      </c>
      <c r="P208" s="851">
        <f t="shared" si="2"/>
        <v>2762.1379028967767</v>
      </c>
      <c r="Q208" s="851">
        <f t="shared" si="2"/>
        <v>2619.0476190476193</v>
      </c>
      <c r="R208" s="851"/>
    </row>
    <row r="209" spans="1:18" ht="11.25" customHeight="1">
      <c r="A209" s="10" t="s">
        <v>84</v>
      </c>
      <c r="B209" s="850">
        <f t="shared" si="1"/>
        <v>2078.7888372513353</v>
      </c>
      <c r="C209" s="851">
        <f t="shared" si="2"/>
        <v>1870.9831624794178</v>
      </c>
      <c r="D209" s="851"/>
      <c r="E209" s="851">
        <f t="shared" si="2"/>
        <v>2631.5789473684208</v>
      </c>
      <c r="F209" s="851">
        <f t="shared" si="2"/>
        <v>2027.55782779475</v>
      </c>
      <c r="G209" s="851">
        <f t="shared" si="2"/>
        <v>3783.7837837837842</v>
      </c>
      <c r="H209" s="851">
        <f t="shared" si="2"/>
        <v>2199.223803363519</v>
      </c>
      <c r="I209" s="851">
        <f t="shared" si="2"/>
        <v>3142.8571428571436</v>
      </c>
      <c r="J209" s="851">
        <f t="shared" si="2"/>
        <v>3030.3030303030305</v>
      </c>
      <c r="K209" s="851">
        <f t="shared" si="2"/>
        <v>3034.9206349206347</v>
      </c>
      <c r="L209" s="851"/>
      <c r="M209" s="851">
        <f t="shared" si="2"/>
        <v>3030.3030303030305</v>
      </c>
      <c r="N209" s="851">
        <f t="shared" si="2"/>
        <v>2500</v>
      </c>
      <c r="O209" s="851">
        <f t="shared" si="2"/>
        <v>1716.3603688930173</v>
      </c>
      <c r="P209" s="851">
        <f t="shared" si="2"/>
        <v>2681.5144766146991</v>
      </c>
      <c r="Q209" s="851">
        <f t="shared" si="2"/>
        <v>2033.6605890603084</v>
      </c>
      <c r="R209" s="851"/>
    </row>
    <row r="210" spans="1:18" ht="12" customHeight="1">
      <c r="A210" s="10" t="s">
        <v>83</v>
      </c>
      <c r="B210" s="850">
        <f t="shared" si="1"/>
        <v>2280.7480406611312</v>
      </c>
      <c r="C210" s="851">
        <f t="shared" si="2"/>
        <v>2097.5211114137837</v>
      </c>
      <c r="D210" s="851"/>
      <c r="E210" s="851">
        <f t="shared" si="2"/>
        <v>3271.2765957446809</v>
      </c>
      <c r="F210" s="851">
        <f t="shared" si="2"/>
        <v>2333.3631564820616</v>
      </c>
      <c r="G210" s="851">
        <f t="shared" si="2"/>
        <v>3538.4615384615381</v>
      </c>
      <c r="H210" s="851">
        <f t="shared" si="2"/>
        <v>2099.4879297732259</v>
      </c>
      <c r="I210" s="851">
        <f t="shared" si="2"/>
        <v>3548.3870967741937</v>
      </c>
      <c r="J210" s="851">
        <f t="shared" si="2"/>
        <v>2500</v>
      </c>
      <c r="K210" s="851">
        <f t="shared" si="2"/>
        <v>2711.3749398363548</v>
      </c>
      <c r="L210" s="851"/>
      <c r="M210" s="851">
        <f t="shared" si="2"/>
        <v>2702.7027027027029</v>
      </c>
      <c r="N210" s="851">
        <f t="shared" si="2"/>
        <v>2500</v>
      </c>
      <c r="O210" s="851">
        <f t="shared" si="2"/>
        <v>1931.5777098518695</v>
      </c>
      <c r="P210" s="851">
        <f t="shared" si="2"/>
        <v>2846.3587921847243</v>
      </c>
      <c r="Q210" s="851">
        <f t="shared" si="2"/>
        <v>2028.9855072463768</v>
      </c>
      <c r="R210" s="851"/>
    </row>
    <row r="211" spans="1:18" ht="12" customHeight="1">
      <c r="A211" s="10" t="s">
        <v>82</v>
      </c>
      <c r="B211" s="850">
        <f t="shared" si="1"/>
        <v>2151.5906895305206</v>
      </c>
      <c r="C211" s="851">
        <f t="shared" si="2"/>
        <v>2062.5844985478093</v>
      </c>
      <c r="D211" s="851"/>
      <c r="E211" s="851">
        <f t="shared" si="2"/>
        <v>2915.1483602290473</v>
      </c>
      <c r="F211" s="851">
        <f t="shared" si="2"/>
        <v>1867.7935010482181</v>
      </c>
      <c r="G211" s="851">
        <f t="shared" si="2"/>
        <v>3461.3333333333335</v>
      </c>
      <c r="H211" s="851">
        <f t="shared" si="2"/>
        <v>3141.9705197827775</v>
      </c>
      <c r="I211" s="851">
        <f t="shared" si="2"/>
        <v>3333.333333333333</v>
      </c>
      <c r="J211" s="851">
        <f t="shared" si="2"/>
        <v>2500</v>
      </c>
      <c r="K211" s="851">
        <f t="shared" si="2"/>
        <v>2650.6390748630547</v>
      </c>
      <c r="L211" s="851"/>
      <c r="M211" s="851">
        <f t="shared" si="2"/>
        <v>2857.1428571428569</v>
      </c>
      <c r="N211" s="851">
        <f t="shared" si="2"/>
        <v>2222.2222222222222</v>
      </c>
      <c r="O211" s="851">
        <f t="shared" si="2"/>
        <v>2104.1789287816364</v>
      </c>
      <c r="P211" s="851">
        <f t="shared" si="2"/>
        <v>2849.0718321226796</v>
      </c>
      <c r="Q211" s="851">
        <f t="shared" si="2"/>
        <v>2678.5714285714284</v>
      </c>
      <c r="R211" s="851"/>
    </row>
    <row r="212" spans="1:18" ht="12" customHeight="1">
      <c r="A212" s="10" t="s">
        <v>81</v>
      </c>
      <c r="B212" s="850">
        <f t="shared" si="1"/>
        <v>2108.3961461439953</v>
      </c>
      <c r="C212" s="851">
        <f t="shared" si="2"/>
        <v>2313.5802469135801</v>
      </c>
      <c r="D212" s="851"/>
      <c r="E212" s="851">
        <f t="shared" si="2"/>
        <v>3328.6615276804487</v>
      </c>
      <c r="F212" s="851">
        <f t="shared" si="2"/>
        <v>1790.0793335627741</v>
      </c>
      <c r="G212" s="851">
        <f t="shared" si="2"/>
        <v>4282.8485456369099</v>
      </c>
      <c r="H212" s="851">
        <f t="shared" si="2"/>
        <v>2178.3395443543736</v>
      </c>
      <c r="I212" s="851">
        <f t="shared" si="2"/>
        <v>2000</v>
      </c>
      <c r="J212" s="851"/>
      <c r="K212" s="851">
        <f t="shared" si="2"/>
        <v>2627.0641218099931</v>
      </c>
      <c r="L212" s="851"/>
      <c r="M212" s="851">
        <f t="shared" si="2"/>
        <v>2857.1428571428569</v>
      </c>
      <c r="N212" s="851">
        <f t="shared" si="2"/>
        <v>2222.2222222222222</v>
      </c>
      <c r="O212" s="851">
        <f t="shared" si="2"/>
        <v>1866.3568026625348</v>
      </c>
      <c r="P212" s="851">
        <f t="shared" si="2"/>
        <v>3185.657800143782</v>
      </c>
      <c r="Q212" s="851">
        <f t="shared" si="2"/>
        <v>2857.1428571428569</v>
      </c>
      <c r="R212" s="851"/>
    </row>
    <row r="213" spans="1:18" ht="12" customHeight="1">
      <c r="A213" s="10" t="s">
        <v>80</v>
      </c>
      <c r="B213" s="850">
        <f t="shared" si="1"/>
        <v>1866.0189501644543</v>
      </c>
      <c r="C213" s="851">
        <f t="shared" ref="C213:Q227" si="3">(C97/C155)*10000</f>
        <v>2289.7127784290742</v>
      </c>
      <c r="D213" s="851"/>
      <c r="E213" s="851">
        <f t="shared" si="3"/>
        <v>3333.333333333333</v>
      </c>
      <c r="F213" s="851">
        <f t="shared" si="3"/>
        <v>1497.8606683255723</v>
      </c>
      <c r="G213" s="851">
        <f t="shared" si="3"/>
        <v>3897.7879481311979</v>
      </c>
      <c r="H213" s="851">
        <f t="shared" si="3"/>
        <v>2194.157997546904</v>
      </c>
      <c r="I213" s="851">
        <f t="shared" si="3"/>
        <v>2222.1372294041148</v>
      </c>
      <c r="J213" s="851"/>
      <c r="K213" s="851">
        <f t="shared" si="3"/>
        <v>2811.9507908611604</v>
      </c>
      <c r="L213" s="851"/>
      <c r="M213" s="851">
        <f t="shared" si="3"/>
        <v>2857.1428571428569</v>
      </c>
      <c r="N213" s="851">
        <f t="shared" si="3"/>
        <v>1666.6666666666665</v>
      </c>
      <c r="O213" s="851">
        <f t="shared" si="3"/>
        <v>1936.0074194296312</v>
      </c>
      <c r="P213" s="851">
        <f t="shared" si="3"/>
        <v>2637.9974326059046</v>
      </c>
      <c r="Q213" s="851">
        <f t="shared" si="3"/>
        <v>3225.8064516129029</v>
      </c>
      <c r="R213" s="851"/>
    </row>
    <row r="214" spans="1:18" ht="12" customHeight="1">
      <c r="A214" s="10" t="s">
        <v>79</v>
      </c>
      <c r="B214" s="850">
        <f t="shared" si="1"/>
        <v>1956.3927840663775</v>
      </c>
      <c r="C214" s="851">
        <f t="shared" si="3"/>
        <v>2257.8845958827706</v>
      </c>
      <c r="D214" s="851"/>
      <c r="E214" s="851">
        <f t="shared" si="3"/>
        <v>2772.002772002772</v>
      </c>
      <c r="F214" s="851">
        <f t="shared" si="3"/>
        <v>1575.206106870229</v>
      </c>
      <c r="G214" s="851">
        <f t="shared" si="3"/>
        <v>4163.934426229509</v>
      </c>
      <c r="H214" s="851">
        <f t="shared" si="3"/>
        <v>2100.9549795361527</v>
      </c>
      <c r="I214" s="851">
        <f t="shared" si="3"/>
        <v>2478.1849912739963</v>
      </c>
      <c r="J214" s="851"/>
      <c r="K214" s="851">
        <f t="shared" si="3"/>
        <v>3076.183609709205</v>
      </c>
      <c r="L214" s="851"/>
      <c r="M214" s="851">
        <f t="shared" si="3"/>
        <v>2500</v>
      </c>
      <c r="N214" s="851">
        <f t="shared" si="3"/>
        <v>1666.6666666666665</v>
      </c>
      <c r="O214" s="851">
        <f t="shared" si="3"/>
        <v>1942.1492706905283</v>
      </c>
      <c r="P214" s="851">
        <f t="shared" si="3"/>
        <v>2549.1949910554563</v>
      </c>
      <c r="Q214" s="851">
        <f t="shared" si="3"/>
        <v>5555.5555555555557</v>
      </c>
      <c r="R214" s="851"/>
    </row>
    <row r="215" spans="1:18" ht="12" customHeight="1">
      <c r="A215" s="10" t="s">
        <v>78</v>
      </c>
      <c r="B215" s="850">
        <f t="shared" si="1"/>
        <v>2177.4370290701049</v>
      </c>
      <c r="C215" s="851">
        <f t="shared" si="3"/>
        <v>2003.4344590726962</v>
      </c>
      <c r="D215" s="851"/>
      <c r="E215" s="851">
        <f t="shared" si="3"/>
        <v>3571.0385497433663</v>
      </c>
      <c r="F215" s="851">
        <f t="shared" si="3"/>
        <v>2170.2222098926404</v>
      </c>
      <c r="G215" s="851">
        <f t="shared" si="3"/>
        <v>4276.5183319339485</v>
      </c>
      <c r="H215" s="851">
        <f t="shared" si="3"/>
        <v>1930.7992738874527</v>
      </c>
      <c r="I215" s="851">
        <f t="shared" si="3"/>
        <v>2451.4619883040932</v>
      </c>
      <c r="J215" s="851"/>
      <c r="K215" s="851">
        <f t="shared" si="3"/>
        <v>2631.5789473684208</v>
      </c>
      <c r="L215" s="851"/>
      <c r="M215" s="851"/>
      <c r="N215" s="851">
        <f t="shared" si="3"/>
        <v>2000</v>
      </c>
      <c r="O215" s="851">
        <f t="shared" si="3"/>
        <v>1986.7291178766586</v>
      </c>
      <c r="P215" s="851">
        <f t="shared" si="3"/>
        <v>2802.5477707006371</v>
      </c>
      <c r="Q215" s="851">
        <f t="shared" si="3"/>
        <v>2171.1899791231735</v>
      </c>
      <c r="R215" s="851"/>
    </row>
    <row r="216" spans="1:18" ht="12" customHeight="1">
      <c r="A216" s="10" t="s">
        <v>77</v>
      </c>
      <c r="B216" s="850">
        <f t="shared" si="1"/>
        <v>1927.8293167487261</v>
      </c>
      <c r="C216" s="851">
        <f t="shared" si="3"/>
        <v>1820.8016767094575</v>
      </c>
      <c r="D216" s="851"/>
      <c r="E216" s="851">
        <f t="shared" si="3"/>
        <v>2891.6617151911273</v>
      </c>
      <c r="F216" s="851">
        <f t="shared" si="3"/>
        <v>1572.3575657575464</v>
      </c>
      <c r="G216" s="851">
        <f t="shared" si="3"/>
        <v>4761.9047619047624</v>
      </c>
      <c r="H216" s="851">
        <f t="shared" si="3"/>
        <v>1824.1697562514792</v>
      </c>
      <c r="I216" s="851">
        <f t="shared" si="3"/>
        <v>2664.7798742138361</v>
      </c>
      <c r="J216" s="851"/>
      <c r="K216" s="851">
        <f t="shared" si="3"/>
        <v>2487.1794871794868</v>
      </c>
      <c r="L216" s="851"/>
      <c r="M216" s="851"/>
      <c r="N216" s="851">
        <f t="shared" si="3"/>
        <v>1408.4507042253522</v>
      </c>
      <c r="O216" s="851">
        <f t="shared" si="3"/>
        <v>1796.8723612659169</v>
      </c>
      <c r="P216" s="851">
        <f t="shared" si="3"/>
        <v>3061.1722549270535</v>
      </c>
      <c r="Q216" s="851">
        <f t="shared" si="3"/>
        <v>2324.2630385487523</v>
      </c>
      <c r="R216" s="851"/>
    </row>
    <row r="217" spans="1:18" ht="12" customHeight="1">
      <c r="A217" s="10" t="s">
        <v>76</v>
      </c>
      <c r="B217" s="850">
        <f t="shared" si="1"/>
        <v>2137.7528336050418</v>
      </c>
      <c r="C217" s="851">
        <f t="shared" si="3"/>
        <v>1956.9471624266143</v>
      </c>
      <c r="D217" s="851"/>
      <c r="E217" s="851">
        <f t="shared" si="3"/>
        <v>2171.7805406638531</v>
      </c>
      <c r="F217" s="851">
        <f t="shared" si="3"/>
        <v>1870.8940302770638</v>
      </c>
      <c r="G217" s="851">
        <f t="shared" si="3"/>
        <v>4768.2119205298013</v>
      </c>
      <c r="H217" s="851">
        <f t="shared" si="3"/>
        <v>1886.9606561274218</v>
      </c>
      <c r="I217" s="851">
        <f t="shared" si="3"/>
        <v>3144.2786069651747</v>
      </c>
      <c r="J217" s="851"/>
      <c r="K217" s="851">
        <f t="shared" si="3"/>
        <v>4635.0233728874509</v>
      </c>
      <c r="L217" s="851"/>
      <c r="M217" s="851"/>
      <c r="N217" s="851">
        <f t="shared" si="3"/>
        <v>2500</v>
      </c>
      <c r="O217" s="851">
        <f t="shared" si="3"/>
        <v>2250.6213599436142</v>
      </c>
      <c r="P217" s="851">
        <f t="shared" si="3"/>
        <v>2305.3524734510916</v>
      </c>
      <c r="Q217" s="851">
        <f t="shared" si="3"/>
        <v>2264.1509433962269</v>
      </c>
      <c r="R217" s="851"/>
    </row>
    <row r="218" spans="1:18" ht="12" customHeight="1">
      <c r="A218" s="10" t="s">
        <v>75</v>
      </c>
      <c r="B218" s="850">
        <f t="shared" si="1"/>
        <v>2126.7156284850598</v>
      </c>
      <c r="C218" s="851">
        <f t="shared" si="3"/>
        <v>1822.9104149161765</v>
      </c>
      <c r="D218" s="851"/>
      <c r="E218" s="851">
        <f t="shared" si="3"/>
        <v>2992.0316650174473</v>
      </c>
      <c r="F218" s="851">
        <f t="shared" si="3"/>
        <v>1667.1366798270351</v>
      </c>
      <c r="G218" s="851">
        <f t="shared" si="3"/>
        <v>5263.1578947368416</v>
      </c>
      <c r="H218" s="851">
        <f t="shared" si="3"/>
        <v>1770.7044416947563</v>
      </c>
      <c r="I218" s="851">
        <f t="shared" si="3"/>
        <v>3552.8596187175044</v>
      </c>
      <c r="J218" s="851"/>
      <c r="K218" s="851">
        <f t="shared" si="3"/>
        <v>4578.8137549042231</v>
      </c>
      <c r="L218" s="851"/>
      <c r="M218" s="851"/>
      <c r="N218" s="851">
        <f t="shared" si="3"/>
        <v>1693.2617936032334</v>
      </c>
      <c r="O218" s="851">
        <f t="shared" si="3"/>
        <v>1969.0490735084506</v>
      </c>
      <c r="P218" s="851">
        <f t="shared" si="3"/>
        <v>3014.9240892864818</v>
      </c>
      <c r="Q218" s="851">
        <f t="shared" si="3"/>
        <v>2235.7723577235774</v>
      </c>
      <c r="R218" s="851"/>
    </row>
    <row r="219" spans="1:18" ht="12" customHeight="1">
      <c r="A219" s="10" t="s">
        <v>74</v>
      </c>
      <c r="B219" s="850">
        <f t="shared" si="1"/>
        <v>2109.6726455630255</v>
      </c>
      <c r="C219" s="851">
        <f t="shared" si="3"/>
        <v>2059.7788743831597</v>
      </c>
      <c r="D219" s="851"/>
      <c r="E219" s="851">
        <f t="shared" si="3"/>
        <v>2627.0912034538583</v>
      </c>
      <c r="F219" s="851">
        <f t="shared" si="3"/>
        <v>1822.0470807839883</v>
      </c>
      <c r="G219" s="851">
        <f t="shared" si="3"/>
        <v>5091.9618528610354</v>
      </c>
      <c r="H219" s="851">
        <f t="shared" si="3"/>
        <v>1777.8901247050894</v>
      </c>
      <c r="I219" s="851">
        <f t="shared" si="3"/>
        <v>2442.922374429224</v>
      </c>
      <c r="J219" s="851"/>
      <c r="K219" s="851">
        <f t="shared" si="3"/>
        <v>2712.0418848167537</v>
      </c>
      <c r="L219" s="851"/>
      <c r="M219" s="851"/>
      <c r="N219" s="851">
        <f t="shared" si="3"/>
        <v>2883.0852756716281</v>
      </c>
      <c r="O219" s="851">
        <f t="shared" si="3"/>
        <v>1878.8854832285658</v>
      </c>
      <c r="P219" s="851">
        <f t="shared" si="3"/>
        <v>2603.7412187551049</v>
      </c>
      <c r="Q219" s="851">
        <f t="shared" si="3"/>
        <v>2445.0951683748167</v>
      </c>
      <c r="R219" s="851"/>
    </row>
    <row r="220" spans="1:18" ht="11.25" customHeight="1">
      <c r="A220" s="10" t="s">
        <v>57</v>
      </c>
      <c r="B220" s="850">
        <f t="shared" si="1"/>
        <v>2594.0157330930238</v>
      </c>
      <c r="C220" s="851">
        <f t="shared" si="3"/>
        <v>2556.2104344029685</v>
      </c>
      <c r="D220" s="851"/>
      <c r="E220" s="851">
        <f t="shared" si="3"/>
        <v>4481.9311123658954</v>
      </c>
      <c r="F220" s="851">
        <f t="shared" si="3"/>
        <v>1670.881373851671</v>
      </c>
      <c r="G220" s="851">
        <f t="shared" si="3"/>
        <v>7463.04347826087</v>
      </c>
      <c r="H220" s="851">
        <f t="shared" si="3"/>
        <v>2829.5750216825668</v>
      </c>
      <c r="I220" s="851">
        <f t="shared" si="3"/>
        <v>3999.9999999999995</v>
      </c>
      <c r="J220" s="851"/>
      <c r="K220" s="851">
        <f t="shared" si="3"/>
        <v>5205.0473186119871</v>
      </c>
      <c r="L220" s="851"/>
      <c r="M220" s="851"/>
      <c r="N220" s="851">
        <f t="shared" si="3"/>
        <v>2563.747228381375</v>
      </c>
      <c r="O220" s="851"/>
      <c r="P220" s="851">
        <f t="shared" si="3"/>
        <v>8668.0761099365754</v>
      </c>
      <c r="Q220" s="851">
        <f t="shared" si="3"/>
        <v>2222.2222222222222</v>
      </c>
      <c r="R220" s="851"/>
    </row>
    <row r="221" spans="1:18" ht="11.25" customHeight="1">
      <c r="A221" s="10" t="s">
        <v>58</v>
      </c>
      <c r="B221" s="850">
        <f t="shared" si="1"/>
        <v>2076.2890911625168</v>
      </c>
      <c r="C221" s="851">
        <f t="shared" si="3"/>
        <v>1875.289539516353</v>
      </c>
      <c r="D221" s="851"/>
      <c r="E221" s="851">
        <f t="shared" si="3"/>
        <v>2799.3386947627992</v>
      </c>
      <c r="F221" s="851">
        <f t="shared" si="3"/>
        <v>1946.5658050061431</v>
      </c>
      <c r="G221" s="851">
        <f t="shared" si="3"/>
        <v>5452.7115224872432</v>
      </c>
      <c r="H221" s="851">
        <f t="shared" si="3"/>
        <v>1843.9600065563022</v>
      </c>
      <c r="I221" s="851">
        <f t="shared" si="3"/>
        <v>4539.877300613497</v>
      </c>
      <c r="J221" s="851"/>
      <c r="K221" s="851">
        <f t="shared" si="3"/>
        <v>3337.5262054507339</v>
      </c>
      <c r="L221" s="851"/>
      <c r="M221" s="851"/>
      <c r="N221" s="851">
        <f t="shared" si="3"/>
        <v>2682.1742226441966</v>
      </c>
      <c r="O221" s="851">
        <f t="shared" si="3"/>
        <v>1848.9745183343691</v>
      </c>
      <c r="P221" s="851">
        <f t="shared" si="3"/>
        <v>2222.7141331805515</v>
      </c>
      <c r="Q221" s="851">
        <f t="shared" si="3"/>
        <v>2058.0296896086365</v>
      </c>
      <c r="R221" s="851"/>
    </row>
    <row r="222" spans="1:18" ht="11.25" customHeight="1">
      <c r="A222" s="10" t="s">
        <v>59</v>
      </c>
      <c r="B222" s="850">
        <f t="shared" si="1"/>
        <v>2271.2351085872606</v>
      </c>
      <c r="C222" s="851">
        <f t="shared" si="3"/>
        <v>2109.3138533785545</v>
      </c>
      <c r="D222" s="851"/>
      <c r="E222" s="851">
        <f t="shared" si="3"/>
        <v>3156.1720193149044</v>
      </c>
      <c r="F222" s="851">
        <f t="shared" si="3"/>
        <v>1947.0522915404806</v>
      </c>
      <c r="G222" s="851">
        <f t="shared" si="3"/>
        <v>4421.2351387054168</v>
      </c>
      <c r="H222" s="851">
        <f t="shared" si="3"/>
        <v>2002.5989283870624</v>
      </c>
      <c r="I222" s="851">
        <f t="shared" si="3"/>
        <v>3636.363636363636</v>
      </c>
      <c r="J222" s="851"/>
      <c r="K222" s="851">
        <f t="shared" si="3"/>
        <v>2975.6392188443733</v>
      </c>
      <c r="L222" s="851"/>
      <c r="M222" s="851"/>
      <c r="N222" s="851">
        <f t="shared" si="3"/>
        <v>2275.1837440553395</v>
      </c>
      <c r="O222" s="851">
        <f t="shared" si="3"/>
        <v>1969.697377088851</v>
      </c>
      <c r="P222" s="851">
        <f t="shared" si="3"/>
        <v>2464.2131813417195</v>
      </c>
      <c r="Q222" s="851">
        <f t="shared" si="3"/>
        <v>1610.5417276720352</v>
      </c>
      <c r="R222" s="851"/>
    </row>
    <row r="223" spans="1:18" ht="11.25" customHeight="1">
      <c r="A223" s="10" t="s">
        <v>60</v>
      </c>
      <c r="B223" s="850">
        <f t="shared" si="1"/>
        <v>2148.9849046753411</v>
      </c>
      <c r="C223" s="851">
        <f t="shared" si="3"/>
        <v>1953.5847243905368</v>
      </c>
      <c r="D223" s="851"/>
      <c r="E223" s="851">
        <f t="shared" si="3"/>
        <v>3964.2677764224727</v>
      </c>
      <c r="F223" s="851">
        <f t="shared" si="3"/>
        <v>2010.9543832443662</v>
      </c>
      <c r="G223" s="851"/>
      <c r="H223" s="851">
        <f t="shared" si="3"/>
        <v>1738.6984600099354</v>
      </c>
      <c r="I223" s="851">
        <f t="shared" si="3"/>
        <v>4169.0140845070418</v>
      </c>
      <c r="J223" s="851"/>
      <c r="K223" s="851">
        <f t="shared" si="3"/>
        <v>2096.5978128797083</v>
      </c>
      <c r="L223" s="851"/>
      <c r="M223" s="851"/>
      <c r="N223" s="851">
        <f t="shared" si="3"/>
        <v>2939.7450753186558</v>
      </c>
      <c r="O223" s="851">
        <f t="shared" si="3"/>
        <v>1975.7934620871622</v>
      </c>
      <c r="P223" s="851">
        <f t="shared" si="3"/>
        <v>3019.0419578986207</v>
      </c>
      <c r="Q223" s="851">
        <f t="shared" si="3"/>
        <v>2937.249666221629</v>
      </c>
      <c r="R223" s="851"/>
    </row>
    <row r="224" spans="1:18" ht="11.25" customHeight="1">
      <c r="A224" s="10" t="s">
        <v>61</v>
      </c>
      <c r="B224" s="850">
        <f t="shared" si="1"/>
        <v>2447.835257741202</v>
      </c>
      <c r="C224" s="851">
        <f t="shared" si="3"/>
        <v>2257.6517480254738</v>
      </c>
      <c r="D224" s="851"/>
      <c r="E224" s="851">
        <f t="shared" si="3"/>
        <v>4403.5670012396531</v>
      </c>
      <c r="F224" s="851">
        <f t="shared" si="3"/>
        <v>1801.7501624059</v>
      </c>
      <c r="G224" s="851"/>
      <c r="H224" s="851">
        <f t="shared" si="3"/>
        <v>2054.7620926378913</v>
      </c>
      <c r="I224" s="851"/>
      <c r="J224" s="851"/>
      <c r="K224" s="851">
        <f t="shared" si="3"/>
        <v>4527.9560036663615</v>
      </c>
      <c r="L224" s="851"/>
      <c r="M224" s="851"/>
      <c r="N224" s="851">
        <f t="shared" si="3"/>
        <v>2442.8138146952356</v>
      </c>
      <c r="O224" s="851">
        <f t="shared" si="3"/>
        <v>2099.0416217858428</v>
      </c>
      <c r="P224" s="851">
        <f t="shared" si="3"/>
        <v>4351.488415714336</v>
      </c>
      <c r="Q224" s="851">
        <f t="shared" si="3"/>
        <v>3256.5789473684208</v>
      </c>
      <c r="R224" s="851"/>
    </row>
    <row r="225" spans="1:18" ht="11.25" customHeight="1">
      <c r="A225" s="10" t="s">
        <v>62</v>
      </c>
      <c r="B225" s="850">
        <f t="shared" si="1"/>
        <v>2272.2557343187909</v>
      </c>
      <c r="C225" s="851">
        <f t="shared" si="3"/>
        <v>2342.1868601181768</v>
      </c>
      <c r="D225" s="851">
        <f t="shared" si="3"/>
        <v>2000</v>
      </c>
      <c r="E225" s="851">
        <f t="shared" si="3"/>
        <v>2280.9997675941772</v>
      </c>
      <c r="F225" s="851">
        <f t="shared" si="3"/>
        <v>2036.610741965641</v>
      </c>
      <c r="G225" s="851">
        <f t="shared" si="3"/>
        <v>2856.0885608856092</v>
      </c>
      <c r="H225" s="851">
        <f t="shared" si="3"/>
        <v>2135.2702850677078</v>
      </c>
      <c r="I225" s="851">
        <f t="shared" si="3"/>
        <v>3333.333333333333</v>
      </c>
      <c r="J225" s="851"/>
      <c r="K225" s="851">
        <f t="shared" si="3"/>
        <v>4646.9690664447216</v>
      </c>
      <c r="L225" s="851"/>
      <c r="M225" s="851"/>
      <c r="N225" s="851">
        <f t="shared" si="3"/>
        <v>2261.0483042137716</v>
      </c>
      <c r="O225" s="851">
        <f t="shared" si="3"/>
        <v>2021.401539866893</v>
      </c>
      <c r="P225" s="851">
        <f t="shared" si="3"/>
        <v>2924.0373169448826</v>
      </c>
      <c r="Q225" s="851">
        <f t="shared" si="3"/>
        <v>2297.734627831715</v>
      </c>
      <c r="R225" s="851"/>
    </row>
    <row r="226" spans="1:18" ht="11.25" customHeight="1">
      <c r="A226" s="10" t="s">
        <v>38</v>
      </c>
      <c r="B226" s="850">
        <f t="shared" si="1"/>
        <v>2125.7086491671798</v>
      </c>
      <c r="C226" s="851">
        <f t="shared" si="3"/>
        <v>2222.0345781174137</v>
      </c>
      <c r="D226" s="851">
        <f t="shared" si="3"/>
        <v>2380.9523809523807</v>
      </c>
      <c r="E226" s="851">
        <f t="shared" si="3"/>
        <v>2917.3237215589097</v>
      </c>
      <c r="F226" s="851">
        <f t="shared" si="3"/>
        <v>1619.3774332591768</v>
      </c>
      <c r="G226" s="851">
        <f t="shared" si="3"/>
        <v>3999.9999999999995</v>
      </c>
      <c r="H226" s="851">
        <f t="shared" si="3"/>
        <v>1923.1204325889726</v>
      </c>
      <c r="I226" s="851">
        <f t="shared" si="3"/>
        <v>3333.3333333333335</v>
      </c>
      <c r="J226" s="851"/>
      <c r="K226" s="851">
        <f t="shared" si="3"/>
        <v>2918.4891512787913</v>
      </c>
      <c r="L226" s="851"/>
      <c r="M226" s="851"/>
      <c r="N226" s="851">
        <f t="shared" si="3"/>
        <v>1976.8412267890672</v>
      </c>
      <c r="O226" s="851">
        <f t="shared" si="3"/>
        <v>2018.5869891076247</v>
      </c>
      <c r="P226" s="851">
        <f t="shared" si="3"/>
        <v>3075.3788369382205</v>
      </c>
      <c r="Q226" s="851">
        <f t="shared" si="3"/>
        <v>2316.0061760164695</v>
      </c>
      <c r="R226" s="851"/>
    </row>
    <row r="227" spans="1:18" ht="11.25" customHeight="1">
      <c r="A227" s="10" t="s">
        <v>39</v>
      </c>
      <c r="B227" s="850">
        <f t="shared" si="1"/>
        <v>2223.4289430336075</v>
      </c>
      <c r="C227" s="851">
        <f t="shared" si="3"/>
        <v>2103.8720394805241</v>
      </c>
      <c r="D227" s="851">
        <f t="shared" si="3"/>
        <v>2127.6595744680853</v>
      </c>
      <c r="E227" s="851">
        <f t="shared" si="3"/>
        <v>2800.1967207355947</v>
      </c>
      <c r="F227" s="851">
        <f t="shared" si="3"/>
        <v>1770.6358729993101</v>
      </c>
      <c r="G227" s="851">
        <f t="shared" si="3"/>
        <v>3333.333333333333</v>
      </c>
      <c r="H227" s="851">
        <f t="shared" si="3"/>
        <v>2138.7427998998251</v>
      </c>
      <c r="I227" s="851">
        <f t="shared" si="3"/>
        <v>2857.1428571428569</v>
      </c>
      <c r="J227" s="851"/>
      <c r="K227" s="851">
        <f t="shared" si="3"/>
        <v>2676.902536715621</v>
      </c>
      <c r="L227" s="851"/>
      <c r="M227" s="851"/>
      <c r="N227" s="851">
        <f t="shared" si="3"/>
        <v>1972.9549988915985</v>
      </c>
      <c r="O227" s="851">
        <f t="shared" si="3"/>
        <v>2229.5827565750446</v>
      </c>
      <c r="P227" s="851">
        <f t="shared" si="3"/>
        <v>2772.4408635471536</v>
      </c>
      <c r="Q227" s="851"/>
      <c r="R227" s="851"/>
    </row>
    <row r="228" spans="1:18" ht="12" customHeight="1">
      <c r="A228" s="10" t="s">
        <v>40</v>
      </c>
      <c r="B228" s="850">
        <f t="shared" si="1"/>
        <v>2144.7162585761148</v>
      </c>
      <c r="C228" s="851">
        <f t="shared" ref="C228:Q236" si="4">(C112/C170)*10000</f>
        <v>2076.0165820485349</v>
      </c>
      <c r="D228" s="851">
        <f t="shared" si="4"/>
        <v>2380.9523809523812</v>
      </c>
      <c r="E228" s="851">
        <f t="shared" si="4"/>
        <v>2391.4143107010309</v>
      </c>
      <c r="F228" s="851">
        <f t="shared" si="4"/>
        <v>1722.5447337431033</v>
      </c>
      <c r="G228" s="851">
        <f t="shared" si="4"/>
        <v>3333.333333333333</v>
      </c>
      <c r="H228" s="851">
        <f t="shared" si="4"/>
        <v>1904.164800716525</v>
      </c>
      <c r="I228" s="851">
        <f t="shared" si="4"/>
        <v>3333.333333333333</v>
      </c>
      <c r="J228" s="851"/>
      <c r="K228" s="851">
        <f t="shared" si="4"/>
        <v>3253.2347504621066</v>
      </c>
      <c r="L228" s="851"/>
      <c r="M228" s="851"/>
      <c r="N228" s="851">
        <f t="shared" si="4"/>
        <v>2233.3333333333335</v>
      </c>
      <c r="O228" s="851">
        <f t="shared" si="4"/>
        <v>2194.9648547985103</v>
      </c>
      <c r="P228" s="851">
        <f t="shared" si="4"/>
        <v>2486.1243390587538</v>
      </c>
      <c r="Q228" s="851">
        <f t="shared" si="4"/>
        <v>2309.8591549295775</v>
      </c>
      <c r="R228" s="851"/>
    </row>
    <row r="229" spans="1:18" ht="12" customHeight="1">
      <c r="A229" s="10" t="s">
        <v>41</v>
      </c>
      <c r="B229" s="850">
        <f t="shared" si="1"/>
        <v>2798.0709267035299</v>
      </c>
      <c r="C229" s="851">
        <f t="shared" si="4"/>
        <v>2357.4498839818934</v>
      </c>
      <c r="D229" s="851">
        <f t="shared" si="4"/>
        <v>4347.826086956522</v>
      </c>
      <c r="E229" s="851">
        <f t="shared" si="4"/>
        <v>2831.5396147047641</v>
      </c>
      <c r="F229" s="851">
        <f t="shared" si="4"/>
        <v>2070.5167305681421</v>
      </c>
      <c r="G229" s="851"/>
      <c r="H229" s="851">
        <f t="shared" si="4"/>
        <v>2615.8605691181424</v>
      </c>
      <c r="I229" s="851">
        <f t="shared" si="4"/>
        <v>4166.666666666667</v>
      </c>
      <c r="J229" s="851"/>
      <c r="K229" s="851">
        <f t="shared" si="4"/>
        <v>3828.980218936048</v>
      </c>
      <c r="L229" s="851"/>
      <c r="M229" s="851"/>
      <c r="N229" s="851">
        <f t="shared" si="4"/>
        <v>2633.3333333333335</v>
      </c>
      <c r="O229" s="851">
        <f t="shared" si="4"/>
        <v>2887.2771847387507</v>
      </c>
      <c r="P229" s="851">
        <f t="shared" si="4"/>
        <v>3556.5697655190666</v>
      </c>
      <c r="Q229" s="851">
        <f t="shared" si="4"/>
        <v>2995.1173037989761</v>
      </c>
      <c r="R229" s="851"/>
    </row>
    <row r="230" spans="1:18" ht="12" customHeight="1">
      <c r="A230" s="10" t="s">
        <v>42</v>
      </c>
      <c r="B230" s="850">
        <f t="shared" si="1"/>
        <v>2139.4749084414916</v>
      </c>
      <c r="C230" s="851">
        <f t="shared" si="4"/>
        <v>2022.6215625921834</v>
      </c>
      <c r="D230" s="851">
        <f t="shared" si="4"/>
        <v>2222.2222222222222</v>
      </c>
      <c r="E230" s="851">
        <f t="shared" si="4"/>
        <v>2847.064023664615</v>
      </c>
      <c r="F230" s="851">
        <f t="shared" si="4"/>
        <v>1734.2456418237575</v>
      </c>
      <c r="G230" s="851">
        <f t="shared" si="4"/>
        <v>2381.1000186023439</v>
      </c>
      <c r="H230" s="851">
        <f t="shared" si="4"/>
        <v>1876.3055348570172</v>
      </c>
      <c r="I230" s="851">
        <f t="shared" si="4"/>
        <v>3999.9999999999995</v>
      </c>
      <c r="J230" s="851"/>
      <c r="K230" s="851">
        <f t="shared" si="4"/>
        <v>3551.9442832269301</v>
      </c>
      <c r="L230" s="851"/>
      <c r="M230" s="851"/>
      <c r="N230" s="851">
        <f t="shared" si="4"/>
        <v>2668.6217008797653</v>
      </c>
      <c r="O230" s="851">
        <f t="shared" si="4"/>
        <v>2075.6648248996303</v>
      </c>
      <c r="P230" s="851">
        <f t="shared" si="4"/>
        <v>2433.3198811314523</v>
      </c>
      <c r="Q230" s="851">
        <f t="shared" si="4"/>
        <v>2599.5125913891147</v>
      </c>
      <c r="R230" s="851"/>
    </row>
    <row r="231" spans="1:18" ht="12" customHeight="1">
      <c r="A231" s="10" t="s">
        <v>44</v>
      </c>
      <c r="B231" s="850">
        <f t="shared" si="1"/>
        <v>2159.6861929030547</v>
      </c>
      <c r="C231" s="851">
        <f t="shared" si="4"/>
        <v>2044.4937257920651</v>
      </c>
      <c r="D231" s="851">
        <f t="shared" si="4"/>
        <v>3125</v>
      </c>
      <c r="E231" s="851">
        <f t="shared" si="4"/>
        <v>2512.7252775081247</v>
      </c>
      <c r="F231" s="851">
        <f t="shared" si="4"/>
        <v>1795.2335504931048</v>
      </c>
      <c r="G231" s="851">
        <f t="shared" si="4"/>
        <v>2381.1000186023439</v>
      </c>
      <c r="H231" s="851">
        <f t="shared" si="4"/>
        <v>1854.0220559512004</v>
      </c>
      <c r="I231" s="851">
        <f t="shared" si="4"/>
        <v>3846.1538461538457</v>
      </c>
      <c r="J231" s="851">
        <f t="shared" si="4"/>
        <v>3571.4285714285716</v>
      </c>
      <c r="K231" s="851">
        <f t="shared" si="4"/>
        <v>2730.9356812416058</v>
      </c>
      <c r="L231" s="851"/>
      <c r="M231" s="851">
        <f t="shared" si="4"/>
        <v>3613.2389073565546</v>
      </c>
      <c r="N231" s="851">
        <f t="shared" si="4"/>
        <v>3470.9535988308367</v>
      </c>
      <c r="O231" s="851">
        <f t="shared" si="4"/>
        <v>1947.1851821271794</v>
      </c>
      <c r="P231" s="851">
        <f t="shared" si="4"/>
        <v>2750.3734432927918</v>
      </c>
      <c r="Q231" s="851">
        <f t="shared" si="4"/>
        <v>2904.5643153526967</v>
      </c>
      <c r="R231" s="851"/>
    </row>
    <row r="232" spans="1:18" ht="12" customHeight="1">
      <c r="A232" s="10" t="s">
        <v>45</v>
      </c>
      <c r="B232" s="850">
        <f t="shared" si="1"/>
        <v>2255.1645040386034</v>
      </c>
      <c r="C232" s="851">
        <f t="shared" si="4"/>
        <v>1904.3357035619422</v>
      </c>
      <c r="D232" s="851">
        <f t="shared" si="4"/>
        <v>3250.2226179875333</v>
      </c>
      <c r="E232" s="851">
        <f t="shared" si="4"/>
        <v>3142.2840984036065</v>
      </c>
      <c r="F232" s="851">
        <f t="shared" si="4"/>
        <v>1743.7516920208629</v>
      </c>
      <c r="G232" s="851">
        <f t="shared" si="4"/>
        <v>2500</v>
      </c>
      <c r="H232" s="851">
        <f t="shared" si="4"/>
        <v>2327.2436172341827</v>
      </c>
      <c r="I232" s="851">
        <f t="shared" si="4"/>
        <v>4000</v>
      </c>
      <c r="J232" s="851">
        <f t="shared" si="4"/>
        <v>2500</v>
      </c>
      <c r="K232" s="851">
        <f t="shared" si="4"/>
        <v>3203.8834951456315</v>
      </c>
      <c r="L232" s="851"/>
      <c r="M232" s="851">
        <f t="shared" si="4"/>
        <v>5050.5410022779042</v>
      </c>
      <c r="N232" s="851">
        <f t="shared" si="4"/>
        <v>2518.061303219471</v>
      </c>
      <c r="O232" s="851">
        <f t="shared" si="4"/>
        <v>2062.7300839346194</v>
      </c>
      <c r="P232" s="851">
        <f t="shared" si="4"/>
        <v>2460.1412614081887</v>
      </c>
      <c r="Q232" s="851">
        <f t="shared" si="4"/>
        <v>2965.8645775041969</v>
      </c>
      <c r="R232" s="851"/>
    </row>
    <row r="233" spans="1:18" ht="12" customHeight="1">
      <c r="A233" s="10" t="s">
        <v>46</v>
      </c>
      <c r="B233" s="850">
        <f t="shared" si="1"/>
        <v>2427.380977567032</v>
      </c>
      <c r="C233" s="851">
        <f t="shared" si="4"/>
        <v>2002.1317875877266</v>
      </c>
      <c r="D233" s="851">
        <f t="shared" si="4"/>
        <v>3382.6037521318931</v>
      </c>
      <c r="E233" s="851">
        <f t="shared" si="4"/>
        <v>3703.6577497642566</v>
      </c>
      <c r="F233" s="851">
        <f t="shared" si="4"/>
        <v>2005.0118226229526</v>
      </c>
      <c r="G233" s="851">
        <f t="shared" si="4"/>
        <v>3333.3333333333335</v>
      </c>
      <c r="H233" s="851">
        <f t="shared" si="4"/>
        <v>2234.2191605338489</v>
      </c>
      <c r="I233" s="851">
        <f t="shared" si="4"/>
        <v>3951.8900343642608</v>
      </c>
      <c r="J233" s="851">
        <f t="shared" si="4"/>
        <v>2643.8434982738777</v>
      </c>
      <c r="K233" s="851">
        <f t="shared" si="4"/>
        <v>3779.4387251445501</v>
      </c>
      <c r="L233" s="851"/>
      <c r="M233" s="851">
        <f t="shared" si="4"/>
        <v>6179.3762054852523</v>
      </c>
      <c r="N233" s="851">
        <f t="shared" si="4"/>
        <v>2636.2179487179487</v>
      </c>
      <c r="O233" s="851">
        <f t="shared" si="4"/>
        <v>2392.8961868296801</v>
      </c>
      <c r="P233" s="851">
        <f t="shared" si="4"/>
        <v>2633.8162297899053</v>
      </c>
      <c r="Q233" s="851">
        <f t="shared" si="4"/>
        <v>3467.956732075882</v>
      </c>
      <c r="R233" s="851"/>
    </row>
    <row r="234" spans="1:18" ht="12" customHeight="1">
      <c r="A234" s="10" t="s">
        <v>47</v>
      </c>
      <c r="B234" s="850">
        <f t="shared" si="1"/>
        <v>3108.0080640853807</v>
      </c>
      <c r="C234" s="851">
        <f t="shared" si="4"/>
        <v>2530.653498905901</v>
      </c>
      <c r="D234" s="851">
        <f t="shared" si="4"/>
        <v>3412.0734908136487</v>
      </c>
      <c r="E234" s="851">
        <f t="shared" si="4"/>
        <v>4468.3630396528088</v>
      </c>
      <c r="F234" s="851">
        <f t="shared" si="4"/>
        <v>2774.4040963560292</v>
      </c>
      <c r="G234" s="851">
        <f t="shared" si="4"/>
        <v>2870.3703703703704</v>
      </c>
      <c r="H234" s="851">
        <f t="shared" si="4"/>
        <v>3674.4593165323317</v>
      </c>
      <c r="I234" s="851">
        <f t="shared" si="4"/>
        <v>3999.7738324098154</v>
      </c>
      <c r="J234" s="851">
        <f t="shared" si="4"/>
        <v>3332.2754681053634</v>
      </c>
      <c r="K234" s="851">
        <f t="shared" si="4"/>
        <v>4736.8421052631575</v>
      </c>
      <c r="L234" s="851"/>
      <c r="M234" s="851">
        <f t="shared" si="4"/>
        <v>4879.8238914596341</v>
      </c>
      <c r="N234" s="851">
        <f t="shared" si="4"/>
        <v>3666.6070470398859</v>
      </c>
      <c r="O234" s="851">
        <f t="shared" si="4"/>
        <v>3191.8133782505365</v>
      </c>
      <c r="P234" s="851">
        <f t="shared" si="4"/>
        <v>2747.2917121711971</v>
      </c>
      <c r="Q234" s="851">
        <f t="shared" si="4"/>
        <v>3389.1466612870686</v>
      </c>
      <c r="R234" s="851"/>
    </row>
    <row r="235" spans="1:18" ht="12" customHeight="1">
      <c r="A235" s="10" t="s">
        <v>48</v>
      </c>
      <c r="B235" s="850">
        <f t="shared" si="1"/>
        <v>2509.2114590350038</v>
      </c>
      <c r="C235" s="851">
        <f t="shared" si="4"/>
        <v>1943.0712062086202</v>
      </c>
      <c r="D235" s="851">
        <f t="shared" si="4"/>
        <v>4166.666666666667</v>
      </c>
      <c r="E235" s="851">
        <f t="shared" si="4"/>
        <v>5687.8897224068623</v>
      </c>
      <c r="F235" s="851">
        <f t="shared" si="4"/>
        <v>2028.1409978705101</v>
      </c>
      <c r="G235" s="851">
        <f t="shared" si="4"/>
        <v>2488.4792626728113</v>
      </c>
      <c r="H235" s="851">
        <f t="shared" si="4"/>
        <v>2022.0354808590102</v>
      </c>
      <c r="I235" s="851">
        <f t="shared" si="4"/>
        <v>3333.333333333333</v>
      </c>
      <c r="J235" s="851">
        <f t="shared" si="4"/>
        <v>3333.3333333333335</v>
      </c>
      <c r="K235" s="851">
        <f t="shared" si="4"/>
        <v>2598.8896599583622</v>
      </c>
      <c r="L235" s="851"/>
      <c r="M235" s="851">
        <f t="shared" si="4"/>
        <v>3241.8193629915722</v>
      </c>
      <c r="N235" s="851">
        <f t="shared" si="4"/>
        <v>2793.9412783724961</v>
      </c>
      <c r="O235" s="851">
        <f t="shared" si="4"/>
        <v>2186.2053445341089</v>
      </c>
      <c r="P235" s="851">
        <f t="shared" si="4"/>
        <v>3228.6032453070311</v>
      </c>
      <c r="Q235" s="851">
        <f t="shared" si="4"/>
        <v>4315.109049639791</v>
      </c>
      <c r="R235" s="851"/>
    </row>
    <row r="236" spans="1:18" ht="12" customHeight="1">
      <c r="A236" s="10" t="s">
        <v>49</v>
      </c>
      <c r="B236" s="850">
        <f t="shared" si="1"/>
        <v>2484.5766959325656</v>
      </c>
      <c r="C236" s="851">
        <f t="shared" si="4"/>
        <v>2168.7598578506122</v>
      </c>
      <c r="D236" s="851">
        <f t="shared" si="4"/>
        <v>4187.9468845760985</v>
      </c>
      <c r="E236" s="851">
        <f t="shared" si="4"/>
        <v>6231.0770468548189</v>
      </c>
      <c r="F236" s="851">
        <f t="shared" si="4"/>
        <v>1904.7960631337801</v>
      </c>
      <c r="G236" s="851">
        <f t="shared" si="4"/>
        <v>2857.1428571428569</v>
      </c>
      <c r="H236" s="851">
        <f t="shared" si="4"/>
        <v>2236.3683774720826</v>
      </c>
      <c r="I236" s="851">
        <f t="shared" si="4"/>
        <v>2856.6094100074683</v>
      </c>
      <c r="J236" s="851">
        <f t="shared" si="4"/>
        <v>2777.8499935005852</v>
      </c>
      <c r="K236" s="851">
        <f t="shared" si="4"/>
        <v>3025.2614423468699</v>
      </c>
      <c r="L236" s="851"/>
      <c r="M236" s="851">
        <f t="shared" si="4"/>
        <v>3960.8783442705708</v>
      </c>
      <c r="N236" s="851">
        <f t="shared" si="4"/>
        <v>2932.5779036827194</v>
      </c>
      <c r="O236" s="851">
        <f t="shared" si="4"/>
        <v>2202.5907400282158</v>
      </c>
      <c r="P236" s="851">
        <f t="shared" si="4"/>
        <v>3375.8816055195102</v>
      </c>
      <c r="Q236" s="851">
        <f t="shared" si="4"/>
        <v>4195.7026713124278</v>
      </c>
      <c r="R236" s="851"/>
    </row>
    <row r="237" spans="1:18" ht="12" customHeight="1">
      <c r="A237" s="10" t="s">
        <v>51</v>
      </c>
      <c r="B237" s="850"/>
      <c r="C237" s="851"/>
      <c r="D237" s="851"/>
      <c r="E237" s="851"/>
      <c r="F237" s="851"/>
      <c r="G237" s="851"/>
      <c r="H237" s="851"/>
      <c r="I237" s="851"/>
      <c r="J237" s="851"/>
      <c r="K237" s="851"/>
      <c r="L237" s="851"/>
      <c r="M237" s="851"/>
      <c r="N237" s="851"/>
      <c r="O237" s="851"/>
      <c r="P237" s="851"/>
      <c r="Q237" s="851"/>
      <c r="R237" s="851"/>
    </row>
    <row r="238" spans="1:18" s="5" customFormat="1" ht="14.25" customHeight="1">
      <c r="A238" s="15" t="s">
        <v>1062</v>
      </c>
      <c r="B238" s="16"/>
      <c r="C238" s="16"/>
      <c r="D238" s="16"/>
      <c r="E238" s="16"/>
      <c r="F238" s="17"/>
      <c r="G238" s="17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</row>
    <row r="239" spans="1:18" s="5" customFormat="1" ht="11.25" customHeight="1">
      <c r="A239" s="67"/>
      <c r="B239" s="62"/>
      <c r="C239" s="62"/>
      <c r="D239" s="62"/>
      <c r="E239" s="62"/>
      <c r="F239" s="68"/>
      <c r="G239" s="68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</row>
    <row r="240" spans="1:18" s="5" customFormat="1" ht="11.25" customHeight="1">
      <c r="A240" s="67"/>
      <c r="B240" s="62"/>
      <c r="C240" s="62"/>
      <c r="D240" s="62"/>
      <c r="E240" s="62"/>
      <c r="F240" s="68"/>
      <c r="G240" s="68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</row>
    <row r="241" spans="1:20" s="5" customFormat="1" ht="11.25" customHeight="1">
      <c r="A241" s="67"/>
      <c r="B241" s="62"/>
      <c r="C241" s="62"/>
      <c r="D241" s="62"/>
      <c r="E241" s="62"/>
      <c r="F241" s="68"/>
      <c r="G241" s="68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</row>
    <row r="242" spans="1:20" s="5" customFormat="1" ht="11.25" customHeight="1">
      <c r="A242" s="67"/>
      <c r="B242" s="62"/>
      <c r="C242" s="62"/>
      <c r="D242" s="62"/>
      <c r="E242" s="62"/>
      <c r="F242" s="68"/>
      <c r="G242" s="68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</row>
    <row r="243" spans="1:20" s="5" customFormat="1" ht="11.25" customHeight="1">
      <c r="A243" s="67"/>
      <c r="B243" s="62"/>
      <c r="C243" s="62"/>
      <c r="D243" s="62"/>
      <c r="E243" s="62"/>
      <c r="F243" s="68"/>
      <c r="G243" s="68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</row>
    <row r="244" spans="1:20" s="5" customFormat="1" ht="11.25" customHeight="1">
      <c r="A244" s="67"/>
      <c r="B244" s="62"/>
      <c r="C244" s="62"/>
      <c r="D244" s="62"/>
      <c r="E244" s="62"/>
      <c r="F244" s="68"/>
      <c r="G244" s="68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</row>
    <row r="245" spans="1:20" s="5" customFormat="1" ht="11.25" customHeight="1">
      <c r="A245" s="67"/>
      <c r="B245" s="62"/>
      <c r="C245" s="62"/>
      <c r="D245" s="62"/>
      <c r="E245" s="62"/>
      <c r="F245" s="68"/>
      <c r="G245" s="68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</row>
    <row r="246" spans="1:20" s="5" customFormat="1" ht="11.25" customHeight="1">
      <c r="A246" s="67"/>
      <c r="B246" s="62"/>
      <c r="C246" s="62"/>
      <c r="D246" s="62"/>
      <c r="E246" s="62"/>
      <c r="F246" s="68"/>
      <c r="G246" s="68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</row>
    <row r="249" spans="1:20">
      <c r="A249" s="60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0"/>
      <c r="T249" s="60"/>
    </row>
    <row r="269" spans="1:18" ht="11.25" customHeight="1">
      <c r="A269" s="2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</row>
    <row r="270" spans="1:18" ht="11.25" customHeight="1">
      <c r="A270" s="2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</row>
    <row r="271" spans="1:18" ht="11.25" customHeight="1"/>
    <row r="272" spans="1:18" ht="11.25" customHeight="1"/>
    <row r="273" ht="11.25" customHeight="1"/>
    <row r="274" ht="11.25" customHeight="1"/>
  </sheetData>
  <mergeCells count="7">
    <mergeCell ref="A64:Q64"/>
    <mergeCell ref="A6:Q6"/>
    <mergeCell ref="A122:Q122"/>
    <mergeCell ref="A180:Q180"/>
    <mergeCell ref="A2:Q2"/>
    <mergeCell ref="A3:Q3"/>
    <mergeCell ref="A4:Q4"/>
  </mergeCells>
  <phoneticPr fontId="0" type="noConversion"/>
  <hyperlinks>
    <hyperlink ref="R1" location="Indice!A1" display="VOLVER"/>
  </hyperlinks>
  <printOptions horizontalCentered="1" verticalCentered="1"/>
  <pageMargins left="0.78740157480314965" right="0.78740157480314965" top="0.78740157480314965" bottom="0.78740157480314965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4"/>
  <sheetViews>
    <sheetView showGridLines="0" showZeros="0" zoomScale="90" zoomScaleNormal="90" workbookViewId="0">
      <pane ySplit="5" topLeftCell="A176" activePane="bottomLeft" state="frozen"/>
      <selection pane="bottomLeft" activeCell="A238" sqref="A238"/>
    </sheetView>
  </sheetViews>
  <sheetFormatPr baseColWidth="10" defaultColWidth="11.42578125" defaultRowHeight="13.5"/>
  <cols>
    <col min="1" max="1" width="16.85546875" style="3" customWidth="1"/>
    <col min="2" max="9" width="17.140625" style="2" customWidth="1"/>
    <col min="10" max="10" width="17.140625" style="3" customWidth="1"/>
    <col min="11" max="19" width="6.7109375" style="3" customWidth="1"/>
    <col min="20" max="16384" width="11.42578125" style="3"/>
  </cols>
  <sheetData>
    <row r="1" spans="1:19" ht="13.5" customHeight="1">
      <c r="A1" s="1" t="s">
        <v>15</v>
      </c>
      <c r="J1" s="830" t="s">
        <v>1002</v>
      </c>
    </row>
    <row r="2" spans="1:19" ht="21" customHeight="1">
      <c r="A2" s="881" t="s">
        <v>68</v>
      </c>
      <c r="B2" s="881"/>
      <c r="C2" s="881"/>
      <c r="D2" s="881"/>
      <c r="E2" s="881"/>
      <c r="F2" s="881"/>
      <c r="G2" s="881"/>
      <c r="H2" s="881"/>
      <c r="I2" s="881"/>
      <c r="J2" s="881"/>
    </row>
    <row r="3" spans="1:19" s="5" customFormat="1" ht="18" customHeight="1">
      <c r="A3" s="876" t="s">
        <v>0</v>
      </c>
      <c r="B3" s="876"/>
      <c r="C3" s="876"/>
      <c r="D3" s="876"/>
      <c r="E3" s="876"/>
      <c r="F3" s="876"/>
      <c r="G3" s="876"/>
      <c r="H3" s="876"/>
      <c r="I3" s="876"/>
      <c r="J3" s="876"/>
    </row>
    <row r="4" spans="1:19" s="5" customFormat="1" ht="15.75" customHeight="1">
      <c r="A4" s="877" t="s">
        <v>120</v>
      </c>
      <c r="B4" s="877"/>
      <c r="C4" s="877"/>
      <c r="D4" s="877"/>
      <c r="E4" s="877"/>
      <c r="F4" s="877"/>
      <c r="G4" s="877"/>
      <c r="H4" s="877"/>
      <c r="I4" s="877"/>
      <c r="J4" s="877"/>
    </row>
    <row r="5" spans="1:19" s="5" customFormat="1" ht="16.5" customHeight="1">
      <c r="A5" s="29"/>
      <c r="B5" s="75" t="s">
        <v>1</v>
      </c>
      <c r="C5" s="28" t="s">
        <v>11</v>
      </c>
      <c r="D5" s="28" t="s">
        <v>17</v>
      </c>
      <c r="E5" s="28" t="s">
        <v>5</v>
      </c>
      <c r="F5" s="28" t="s">
        <v>18</v>
      </c>
      <c r="G5" s="28" t="s">
        <v>19</v>
      </c>
      <c r="H5" s="28" t="s">
        <v>22</v>
      </c>
      <c r="I5" s="28" t="s">
        <v>3</v>
      </c>
      <c r="J5" s="28" t="s">
        <v>10</v>
      </c>
      <c r="K5" s="14"/>
      <c r="L5" s="14"/>
      <c r="M5" s="14"/>
      <c r="N5" s="14"/>
      <c r="O5" s="14"/>
      <c r="P5" s="14"/>
      <c r="Q5" s="14"/>
      <c r="R5" s="14"/>
      <c r="S5" s="14"/>
    </row>
    <row r="6" spans="1:19" ht="30" customHeight="1">
      <c r="A6" s="880" t="s">
        <v>7</v>
      </c>
      <c r="B6" s="880"/>
      <c r="C6" s="880"/>
      <c r="D6" s="880"/>
      <c r="E6" s="880"/>
      <c r="F6" s="880"/>
      <c r="G6" s="880"/>
      <c r="H6" s="880"/>
      <c r="I6" s="880"/>
      <c r="J6" s="880"/>
    </row>
    <row r="7" spans="1:19" ht="11.25" customHeight="1">
      <c r="A7" s="10" t="s">
        <v>112</v>
      </c>
      <c r="B7" s="91">
        <v>109.29999999999998</v>
      </c>
      <c r="C7" s="86">
        <v>0.56999999999999995</v>
      </c>
      <c r="D7" s="86">
        <v>37.33</v>
      </c>
      <c r="E7" s="86">
        <v>47.08</v>
      </c>
      <c r="F7" s="86">
        <v>1.85</v>
      </c>
      <c r="G7" s="86">
        <v>1.85</v>
      </c>
      <c r="H7" s="86">
        <v>3.2</v>
      </c>
      <c r="I7" s="86">
        <v>13.8</v>
      </c>
      <c r="J7" s="9">
        <v>3.62</v>
      </c>
    </row>
    <row r="8" spans="1:19" ht="11.25" customHeight="1">
      <c r="A8" s="10" t="s">
        <v>111</v>
      </c>
      <c r="B8" s="91">
        <v>81.199999999999989</v>
      </c>
      <c r="C8" s="86">
        <v>1.92</v>
      </c>
      <c r="D8" s="86">
        <v>29.13</v>
      </c>
      <c r="E8" s="86">
        <v>29.15</v>
      </c>
      <c r="F8" s="86">
        <v>2.2999999999999998</v>
      </c>
      <c r="G8" s="86">
        <v>1.68</v>
      </c>
      <c r="H8" s="86">
        <v>0.5</v>
      </c>
      <c r="I8" s="86">
        <v>14.5</v>
      </c>
      <c r="J8" s="9">
        <v>2.02</v>
      </c>
    </row>
    <row r="9" spans="1:19" ht="11.25" customHeight="1">
      <c r="A9" s="10" t="s">
        <v>110</v>
      </c>
      <c r="B9" s="91">
        <v>93.2</v>
      </c>
      <c r="C9" s="86">
        <v>3.85</v>
      </c>
      <c r="D9" s="86">
        <v>32.200000000000003</v>
      </c>
      <c r="E9" s="86">
        <v>35.08</v>
      </c>
      <c r="F9" s="86">
        <v>3.7</v>
      </c>
      <c r="G9" s="86">
        <v>1.06</v>
      </c>
      <c r="H9" s="86">
        <v>1</v>
      </c>
      <c r="I9" s="86">
        <v>15</v>
      </c>
      <c r="J9" s="9">
        <v>1.31</v>
      </c>
    </row>
    <row r="10" spans="1:19" ht="11.25" customHeight="1">
      <c r="A10" s="10" t="s">
        <v>109</v>
      </c>
      <c r="B10" s="91">
        <v>86.4</v>
      </c>
      <c r="C10" s="86">
        <v>5.0999999999999996</v>
      </c>
      <c r="D10" s="86">
        <v>30.09</v>
      </c>
      <c r="E10" s="86">
        <v>32.15</v>
      </c>
      <c r="F10" s="86">
        <v>5.5</v>
      </c>
      <c r="G10" s="86">
        <v>1.06</v>
      </c>
      <c r="H10" s="86">
        <v>1.2</v>
      </c>
      <c r="I10" s="86">
        <v>11</v>
      </c>
      <c r="J10" s="9">
        <v>0.3</v>
      </c>
    </row>
    <row r="11" spans="1:19" ht="11.25" customHeight="1">
      <c r="A11" s="10" t="s">
        <v>108</v>
      </c>
      <c r="B11" s="91">
        <v>88.7</v>
      </c>
      <c r="C11" s="86">
        <v>4.9000000000000004</v>
      </c>
      <c r="D11" s="86">
        <v>31.93</v>
      </c>
      <c r="E11" s="86">
        <v>33.75</v>
      </c>
      <c r="F11" s="86">
        <v>5.5</v>
      </c>
      <c r="G11" s="86">
        <v>0.92</v>
      </c>
      <c r="H11" s="86">
        <v>1.1000000000000001</v>
      </c>
      <c r="I11" s="86">
        <v>10.4</v>
      </c>
      <c r="J11" s="9">
        <v>0.2</v>
      </c>
    </row>
    <row r="12" spans="1:19" ht="11.25" customHeight="1">
      <c r="A12" s="10" t="s">
        <v>107</v>
      </c>
      <c r="B12" s="91">
        <v>96.5</v>
      </c>
      <c r="C12" s="86">
        <v>4.7</v>
      </c>
      <c r="D12" s="86">
        <v>35.25</v>
      </c>
      <c r="E12" s="86">
        <v>37.299999999999997</v>
      </c>
      <c r="F12" s="86">
        <v>6.8</v>
      </c>
      <c r="G12" s="86">
        <v>0.94</v>
      </c>
      <c r="H12" s="86">
        <v>0.7</v>
      </c>
      <c r="I12" s="86">
        <v>10.56</v>
      </c>
      <c r="J12" s="9">
        <v>0.25</v>
      </c>
    </row>
    <row r="13" spans="1:19" ht="11.25" customHeight="1">
      <c r="A13" s="10" t="s">
        <v>106</v>
      </c>
      <c r="B13" s="92">
        <v>91.1</v>
      </c>
      <c r="C13" s="9">
        <v>4.4000000000000004</v>
      </c>
      <c r="D13" s="9">
        <v>36.479999999999997</v>
      </c>
      <c r="E13" s="9">
        <v>28.4</v>
      </c>
      <c r="F13" s="9">
        <v>9</v>
      </c>
      <c r="G13" s="9">
        <v>0.85</v>
      </c>
      <c r="H13" s="9">
        <v>0.38</v>
      </c>
      <c r="I13" s="9">
        <v>11.535</v>
      </c>
      <c r="J13" s="9">
        <v>5.5E-2</v>
      </c>
    </row>
    <row r="14" spans="1:19" ht="12" customHeight="1">
      <c r="A14" s="10" t="s">
        <v>105</v>
      </c>
      <c r="B14" s="92">
        <v>96.000000000000014</v>
      </c>
      <c r="C14" s="9">
        <v>4.7</v>
      </c>
      <c r="D14" s="9">
        <v>45</v>
      </c>
      <c r="E14" s="9">
        <v>28.7</v>
      </c>
      <c r="F14" s="9">
        <v>7.7</v>
      </c>
      <c r="G14" s="9">
        <v>0.9</v>
      </c>
      <c r="H14" s="9">
        <v>0.49</v>
      </c>
      <c r="I14" s="9">
        <v>8.5</v>
      </c>
      <c r="J14" s="9">
        <v>0.01</v>
      </c>
    </row>
    <row r="15" spans="1:19" ht="12" customHeight="1">
      <c r="A15" s="10" t="s">
        <v>104</v>
      </c>
      <c r="B15" s="92">
        <v>100</v>
      </c>
      <c r="C15" s="9">
        <v>4.2</v>
      </c>
      <c r="D15" s="9">
        <v>49.3</v>
      </c>
      <c r="E15" s="9">
        <v>31.6</v>
      </c>
      <c r="F15" s="9">
        <v>6.7</v>
      </c>
      <c r="G15" s="9">
        <v>0.3</v>
      </c>
      <c r="H15" s="9">
        <v>0.5</v>
      </c>
      <c r="I15" s="9">
        <v>7.4</v>
      </c>
      <c r="J15" s="9"/>
    </row>
    <row r="16" spans="1:19" ht="12" customHeight="1">
      <c r="A16" s="10" t="s">
        <v>103</v>
      </c>
      <c r="B16" s="92">
        <v>115.7</v>
      </c>
      <c r="C16" s="9">
        <v>5.4</v>
      </c>
      <c r="D16" s="9">
        <v>57.4</v>
      </c>
      <c r="E16" s="9">
        <v>32.700000000000003</v>
      </c>
      <c r="F16" s="9">
        <v>10.3</v>
      </c>
      <c r="G16" s="9">
        <v>0.4</v>
      </c>
      <c r="H16" s="9">
        <v>0.6</v>
      </c>
      <c r="I16" s="9">
        <v>8.9</v>
      </c>
      <c r="J16" s="9"/>
    </row>
    <row r="17" spans="1:23" ht="12" customHeight="1">
      <c r="A17" s="10" t="s">
        <v>102</v>
      </c>
      <c r="B17" s="92">
        <v>87.800000000000011</v>
      </c>
      <c r="C17" s="9">
        <v>3.1</v>
      </c>
      <c r="D17" s="9">
        <v>37.4</v>
      </c>
      <c r="E17" s="9">
        <v>30.9</v>
      </c>
      <c r="F17" s="9">
        <v>6.3</v>
      </c>
      <c r="G17" s="9">
        <v>0.7</v>
      </c>
      <c r="H17" s="9">
        <v>0.2</v>
      </c>
      <c r="I17" s="9">
        <v>9.1999999999999993</v>
      </c>
      <c r="J17" s="9"/>
    </row>
    <row r="18" spans="1:23" ht="12" customHeight="1">
      <c r="A18" s="10" t="s">
        <v>101</v>
      </c>
      <c r="B18" s="92">
        <v>84.8</v>
      </c>
      <c r="C18" s="9">
        <v>2.4500000000000002</v>
      </c>
      <c r="D18" s="9">
        <v>46.5</v>
      </c>
      <c r="E18" s="9">
        <v>22.5</v>
      </c>
      <c r="F18" s="9">
        <v>4.2</v>
      </c>
      <c r="G18" s="9">
        <v>0.71</v>
      </c>
      <c r="H18" s="9">
        <v>0.14000000000000001</v>
      </c>
      <c r="I18" s="9">
        <v>8.3000000000000007</v>
      </c>
      <c r="J18" s="9"/>
      <c r="W18" s="3" t="s">
        <v>38</v>
      </c>
    </row>
    <row r="19" spans="1:23" ht="12" customHeight="1">
      <c r="A19" s="10" t="s">
        <v>100</v>
      </c>
      <c r="B19" s="92">
        <v>117.29999999999998</v>
      </c>
      <c r="C19" s="9">
        <v>3.57</v>
      </c>
      <c r="D19" s="9">
        <v>70</v>
      </c>
      <c r="E19" s="9">
        <v>29.6</v>
      </c>
      <c r="F19" s="9">
        <v>5</v>
      </c>
      <c r="G19" s="9">
        <v>0.69</v>
      </c>
      <c r="H19" s="9">
        <v>0.14000000000000001</v>
      </c>
      <c r="I19" s="9">
        <v>8.3000000000000007</v>
      </c>
      <c r="J19" s="9"/>
    </row>
    <row r="20" spans="1:23" ht="12" customHeight="1">
      <c r="A20" s="10" t="s">
        <v>99</v>
      </c>
      <c r="B20" s="92">
        <v>108.8</v>
      </c>
      <c r="C20" s="9">
        <v>4.7</v>
      </c>
      <c r="D20" s="9">
        <v>55.5</v>
      </c>
      <c r="E20" s="9">
        <v>35.9</v>
      </c>
      <c r="F20" s="9">
        <v>3.34</v>
      </c>
      <c r="G20" s="9">
        <v>0.62</v>
      </c>
      <c r="H20" s="9">
        <v>0.14000000000000001</v>
      </c>
      <c r="I20" s="9">
        <v>8.6</v>
      </c>
      <c r="J20" s="9"/>
    </row>
    <row r="21" spans="1:23" ht="12" customHeight="1">
      <c r="A21" s="10" t="s">
        <v>98</v>
      </c>
      <c r="B21" s="92">
        <v>130.685</v>
      </c>
      <c r="C21" s="9">
        <v>3.5</v>
      </c>
      <c r="D21" s="9">
        <v>72</v>
      </c>
      <c r="E21" s="9">
        <v>41.04</v>
      </c>
      <c r="F21" s="9">
        <v>5.3250000000000002</v>
      </c>
      <c r="G21" s="9">
        <v>0.55000000000000004</v>
      </c>
      <c r="H21" s="9">
        <v>0.08</v>
      </c>
      <c r="I21" s="9">
        <v>8.19</v>
      </c>
      <c r="J21" s="9"/>
    </row>
    <row r="22" spans="1:23" ht="12" customHeight="1">
      <c r="A22" s="10" t="s">
        <v>97</v>
      </c>
      <c r="B22" s="92">
        <v>110.8</v>
      </c>
      <c r="C22" s="9">
        <v>3.4</v>
      </c>
      <c r="D22" s="9">
        <v>54</v>
      </c>
      <c r="E22" s="9">
        <v>40.700000000000003</v>
      </c>
      <c r="F22" s="9">
        <v>3</v>
      </c>
      <c r="G22" s="9">
        <v>0.62</v>
      </c>
      <c r="H22" s="9">
        <v>0.08</v>
      </c>
      <c r="I22" s="9">
        <v>9</v>
      </c>
      <c r="J22" s="9"/>
    </row>
    <row r="23" spans="1:23" ht="12" customHeight="1">
      <c r="A23" s="10" t="s">
        <v>96</v>
      </c>
      <c r="B23" s="92">
        <v>117</v>
      </c>
      <c r="C23" s="9">
        <v>2.71</v>
      </c>
      <c r="D23" s="9">
        <v>60</v>
      </c>
      <c r="E23" s="9">
        <v>42.1</v>
      </c>
      <c r="F23" s="9">
        <v>2.6</v>
      </c>
      <c r="G23" s="9">
        <v>0.54</v>
      </c>
      <c r="H23" s="9">
        <v>0.05</v>
      </c>
      <c r="I23" s="9">
        <v>9</v>
      </c>
      <c r="J23" s="9"/>
    </row>
    <row r="24" spans="1:23" ht="11.25" customHeight="1">
      <c r="A24" s="10" t="s">
        <v>95</v>
      </c>
      <c r="B24" s="91">
        <v>98.7</v>
      </c>
      <c r="C24" s="86">
        <v>2.27</v>
      </c>
      <c r="D24" s="86">
        <v>46.35</v>
      </c>
      <c r="E24" s="86">
        <v>37.119999999999997</v>
      </c>
      <c r="F24" s="86">
        <v>3.1</v>
      </c>
      <c r="G24" s="86">
        <v>0.46</v>
      </c>
      <c r="H24" s="86"/>
      <c r="I24" s="86">
        <v>9.4</v>
      </c>
      <c r="J24" s="9"/>
    </row>
    <row r="25" spans="1:23" ht="11.25" customHeight="1">
      <c r="A25" s="10" t="s">
        <v>94</v>
      </c>
      <c r="B25" s="91">
        <v>91.7</v>
      </c>
      <c r="C25" s="86">
        <v>0.9</v>
      </c>
      <c r="D25" s="86">
        <v>30</v>
      </c>
      <c r="E25" s="86">
        <v>47.5</v>
      </c>
      <c r="F25" s="86">
        <v>3.5</v>
      </c>
      <c r="G25" s="86">
        <v>2.5</v>
      </c>
      <c r="H25" s="86"/>
      <c r="I25" s="86">
        <v>7.3</v>
      </c>
      <c r="J25" s="9"/>
    </row>
    <row r="26" spans="1:23" ht="11.25" customHeight="1">
      <c r="A26" s="10" t="s">
        <v>93</v>
      </c>
      <c r="B26" s="91">
        <v>115.5</v>
      </c>
      <c r="C26" s="86">
        <v>1.35</v>
      </c>
      <c r="D26" s="86">
        <v>46</v>
      </c>
      <c r="E26" s="86">
        <v>54.8</v>
      </c>
      <c r="F26" s="86">
        <v>4</v>
      </c>
      <c r="G26" s="86">
        <v>2.5499999999999998</v>
      </c>
      <c r="H26" s="86"/>
      <c r="I26" s="86">
        <v>6.8</v>
      </c>
      <c r="J26" s="9"/>
    </row>
    <row r="27" spans="1:23" ht="11.25" customHeight="1">
      <c r="A27" s="10" t="s">
        <v>92</v>
      </c>
      <c r="B27" s="91">
        <v>132.18</v>
      </c>
      <c r="C27" s="86">
        <v>3</v>
      </c>
      <c r="D27" s="86">
        <v>48.25</v>
      </c>
      <c r="E27" s="86">
        <v>65.400000000000006</v>
      </c>
      <c r="F27" s="86">
        <v>7</v>
      </c>
      <c r="G27" s="86">
        <v>1.1000000000000001</v>
      </c>
      <c r="H27" s="86"/>
      <c r="I27" s="86">
        <v>7.43</v>
      </c>
      <c r="J27" s="9"/>
    </row>
    <row r="28" spans="1:23" ht="11.25" customHeight="1">
      <c r="A28" s="10" t="s">
        <v>91</v>
      </c>
      <c r="B28" s="91">
        <v>98</v>
      </c>
      <c r="C28" s="86">
        <v>1.8</v>
      </c>
      <c r="D28" s="86">
        <v>30.3</v>
      </c>
      <c r="E28" s="86">
        <v>52.2</v>
      </c>
      <c r="F28" s="86">
        <v>5.3</v>
      </c>
      <c r="G28" s="86">
        <v>0.6</v>
      </c>
      <c r="H28" s="86"/>
      <c r="I28" s="86">
        <v>7.8</v>
      </c>
      <c r="J28" s="9"/>
    </row>
    <row r="29" spans="1:23" ht="11.25" customHeight="1">
      <c r="A29" s="10" t="s">
        <v>90</v>
      </c>
      <c r="B29" s="91">
        <v>139.15</v>
      </c>
      <c r="C29" s="86">
        <v>1.8</v>
      </c>
      <c r="D29" s="86">
        <v>51.1</v>
      </c>
      <c r="E29" s="86">
        <v>78.650000000000006</v>
      </c>
      <c r="F29" s="86">
        <v>7</v>
      </c>
      <c r="G29" s="86">
        <v>0.6</v>
      </c>
      <c r="H29" s="86"/>
      <c r="I29" s="86"/>
      <c r="J29" s="9"/>
    </row>
    <row r="30" spans="1:23" ht="11.25" customHeight="1">
      <c r="A30" s="10" t="s">
        <v>89</v>
      </c>
      <c r="B30" s="91">
        <v>144.10000000000002</v>
      </c>
      <c r="C30" s="86">
        <v>2</v>
      </c>
      <c r="D30" s="86">
        <v>49.2</v>
      </c>
      <c r="E30" s="86">
        <v>75.8</v>
      </c>
      <c r="F30" s="86">
        <v>8</v>
      </c>
      <c r="G30" s="86">
        <v>0.3</v>
      </c>
      <c r="H30" s="86"/>
      <c r="I30" s="86">
        <v>8.8000000000000007</v>
      </c>
      <c r="J30" s="9"/>
    </row>
    <row r="31" spans="1:23" ht="11.25" customHeight="1">
      <c r="A31" s="10" t="s">
        <v>88</v>
      </c>
      <c r="B31" s="91">
        <v>148.20000000000002</v>
      </c>
      <c r="C31" s="86">
        <v>2.5</v>
      </c>
      <c r="D31" s="86">
        <v>52.65</v>
      </c>
      <c r="E31" s="86">
        <v>73.099999999999994</v>
      </c>
      <c r="F31" s="86">
        <v>10</v>
      </c>
      <c r="G31" s="86">
        <v>0.3</v>
      </c>
      <c r="H31" s="86"/>
      <c r="I31" s="86">
        <v>9.65</v>
      </c>
      <c r="J31" s="9"/>
    </row>
    <row r="32" spans="1:23" ht="11.25" customHeight="1">
      <c r="A32" s="10" t="s">
        <v>87</v>
      </c>
      <c r="B32" s="91">
        <v>188.51999999999998</v>
      </c>
      <c r="C32" s="86">
        <v>3</v>
      </c>
      <c r="D32" s="86">
        <v>61.81</v>
      </c>
      <c r="E32" s="86">
        <v>104</v>
      </c>
      <c r="F32" s="86">
        <v>8.6999999999999993</v>
      </c>
      <c r="G32" s="86">
        <v>0.48</v>
      </c>
      <c r="H32" s="86"/>
      <c r="I32" s="86">
        <v>10.53</v>
      </c>
      <c r="J32" s="9"/>
    </row>
    <row r="33" spans="1:23" ht="11.25" customHeight="1">
      <c r="A33" s="10" t="s">
        <v>86</v>
      </c>
      <c r="B33" s="91">
        <v>211.4</v>
      </c>
      <c r="C33" s="86">
        <v>4</v>
      </c>
      <c r="D33" s="86">
        <v>73.2</v>
      </c>
      <c r="E33" s="86">
        <v>111.5</v>
      </c>
      <c r="F33" s="86">
        <v>8.5</v>
      </c>
      <c r="G33" s="86">
        <v>0.3</v>
      </c>
      <c r="H33" s="86"/>
      <c r="I33" s="86">
        <v>13.9</v>
      </c>
      <c r="J33" s="9"/>
    </row>
    <row r="34" spans="1:23" ht="11.25" customHeight="1">
      <c r="A34" s="10" t="s">
        <v>85</v>
      </c>
      <c r="B34" s="91">
        <v>226.57300000000001</v>
      </c>
      <c r="C34" s="86">
        <v>4.0999999999999996</v>
      </c>
      <c r="D34" s="86">
        <v>73.712999999999994</v>
      </c>
      <c r="E34" s="86">
        <v>123.3</v>
      </c>
      <c r="F34" s="86">
        <v>9.5</v>
      </c>
      <c r="G34" s="86">
        <v>0.3</v>
      </c>
      <c r="H34" s="86">
        <v>0.06</v>
      </c>
      <c r="I34" s="86">
        <v>15.6</v>
      </c>
      <c r="J34" s="9"/>
    </row>
    <row r="35" spans="1:23" ht="11.25" customHeight="1">
      <c r="A35" s="10" t="s">
        <v>84</v>
      </c>
      <c r="B35" s="92">
        <v>247.5</v>
      </c>
      <c r="C35" s="9">
        <v>6.3</v>
      </c>
      <c r="D35" s="9">
        <v>82.2</v>
      </c>
      <c r="E35" s="9">
        <v>134.19999999999999</v>
      </c>
      <c r="F35" s="9">
        <v>8.5</v>
      </c>
      <c r="G35" s="9">
        <v>0.3</v>
      </c>
      <c r="H35" s="9"/>
      <c r="I35" s="9">
        <v>16</v>
      </c>
      <c r="J35" s="9"/>
    </row>
    <row r="36" spans="1:23" ht="12" customHeight="1">
      <c r="A36" s="10" t="s">
        <v>83</v>
      </c>
      <c r="B36" s="92">
        <v>290.85000000000002</v>
      </c>
      <c r="C36" s="9">
        <v>7.5</v>
      </c>
      <c r="D36" s="9">
        <v>97.1</v>
      </c>
      <c r="E36" s="9">
        <v>157.4</v>
      </c>
      <c r="F36" s="9">
        <v>9.5</v>
      </c>
      <c r="G36" s="9">
        <v>0.25</v>
      </c>
      <c r="H36" s="9"/>
      <c r="I36" s="9">
        <v>19.100000000000001</v>
      </c>
      <c r="J36" s="9"/>
    </row>
    <row r="37" spans="1:23" ht="12" customHeight="1">
      <c r="A37" s="10" t="s">
        <v>82</v>
      </c>
      <c r="B37" s="92">
        <v>200.7</v>
      </c>
      <c r="C37" s="9">
        <v>6</v>
      </c>
      <c r="D37" s="9">
        <v>71</v>
      </c>
      <c r="E37" s="9">
        <v>102.2</v>
      </c>
      <c r="F37" s="9">
        <v>5.7</v>
      </c>
      <c r="G37" s="9">
        <v>0.25</v>
      </c>
      <c r="H37" s="9"/>
      <c r="I37" s="9">
        <v>15.55</v>
      </c>
      <c r="J37" s="9"/>
    </row>
    <row r="38" spans="1:23" ht="12" customHeight="1">
      <c r="A38" s="10" t="s">
        <v>81</v>
      </c>
      <c r="B38" s="92">
        <v>153.73199999999997</v>
      </c>
      <c r="C38" s="9">
        <v>5</v>
      </c>
      <c r="D38" s="9">
        <v>69.632000000000005</v>
      </c>
      <c r="E38" s="9">
        <v>66.2</v>
      </c>
      <c r="F38" s="9">
        <v>2.2000000000000002</v>
      </c>
      <c r="G38" s="9">
        <v>0.25</v>
      </c>
      <c r="H38" s="9"/>
      <c r="I38" s="9">
        <v>10.45</v>
      </c>
      <c r="J38" s="9"/>
    </row>
    <row r="39" spans="1:23" ht="12" customHeight="1">
      <c r="A39" s="10" t="s">
        <v>80</v>
      </c>
      <c r="B39" s="92">
        <v>126.43500000000002</v>
      </c>
      <c r="C39" s="9">
        <v>5</v>
      </c>
      <c r="D39" s="9">
        <v>63.835000000000001</v>
      </c>
      <c r="E39" s="9">
        <v>48.65</v>
      </c>
      <c r="F39" s="9">
        <v>2.2000000000000002</v>
      </c>
      <c r="G39" s="9">
        <v>0.25</v>
      </c>
      <c r="H39" s="9"/>
      <c r="I39" s="9">
        <v>6.5</v>
      </c>
      <c r="J39" s="9"/>
    </row>
    <row r="40" spans="1:23" ht="12" customHeight="1">
      <c r="A40" s="10" t="s">
        <v>79</v>
      </c>
      <c r="B40" s="92">
        <v>135.17000000000002</v>
      </c>
      <c r="C40" s="9">
        <v>3</v>
      </c>
      <c r="D40" s="9">
        <v>58.92</v>
      </c>
      <c r="E40" s="9">
        <v>59</v>
      </c>
      <c r="F40" s="9">
        <v>2.5</v>
      </c>
      <c r="G40" s="9">
        <v>0.25</v>
      </c>
      <c r="H40" s="9"/>
      <c r="I40" s="9">
        <v>11.5</v>
      </c>
      <c r="J40" s="9"/>
      <c r="W40" s="3" t="s">
        <v>38</v>
      </c>
    </row>
    <row r="41" spans="1:23" ht="12" customHeight="1">
      <c r="A41" s="10" t="s">
        <v>78</v>
      </c>
      <c r="B41" s="92">
        <v>172.47</v>
      </c>
      <c r="C41" s="9">
        <v>3</v>
      </c>
      <c r="D41" s="9">
        <v>78.84</v>
      </c>
      <c r="E41" s="9">
        <v>72.3</v>
      </c>
      <c r="F41" s="9">
        <v>4.08</v>
      </c>
      <c r="G41" s="9">
        <v>0.25</v>
      </c>
      <c r="H41" s="9"/>
      <c r="I41" s="9">
        <v>14</v>
      </c>
      <c r="J41" s="9"/>
    </row>
    <row r="42" spans="1:23" ht="12" customHeight="1">
      <c r="A42" s="10" t="s">
        <v>77</v>
      </c>
      <c r="B42" s="92">
        <v>164.91399999999999</v>
      </c>
      <c r="C42" s="9">
        <v>3.5</v>
      </c>
      <c r="D42" s="9">
        <v>80.384</v>
      </c>
      <c r="E42" s="9">
        <v>61.53</v>
      </c>
      <c r="F42" s="9">
        <v>4</v>
      </c>
      <c r="G42" s="9">
        <v>0.25</v>
      </c>
      <c r="H42" s="9"/>
      <c r="I42" s="9">
        <v>15.25</v>
      </c>
      <c r="J42" s="9"/>
    </row>
    <row r="43" spans="1:23" ht="12" customHeight="1">
      <c r="A43" s="10" t="s">
        <v>76</v>
      </c>
      <c r="B43" s="92">
        <v>171.32500000000002</v>
      </c>
      <c r="C43" s="9">
        <v>3</v>
      </c>
      <c r="D43" s="9">
        <v>78.375</v>
      </c>
      <c r="E43" s="9">
        <v>65.3</v>
      </c>
      <c r="F43" s="9">
        <v>4.7</v>
      </c>
      <c r="G43" s="9">
        <v>0.05</v>
      </c>
      <c r="H43" s="9"/>
      <c r="I43" s="9">
        <v>19.899999999999999</v>
      </c>
      <c r="J43" s="9"/>
    </row>
    <row r="44" spans="1:23" ht="12" customHeight="1">
      <c r="A44" s="10" t="s">
        <v>75</v>
      </c>
      <c r="B44" s="92">
        <v>168.29999999999998</v>
      </c>
      <c r="C44" s="9">
        <v>4.2</v>
      </c>
      <c r="D44" s="9">
        <v>71.099999999999994</v>
      </c>
      <c r="E44" s="9">
        <v>67.400000000000006</v>
      </c>
      <c r="F44" s="9">
        <v>5</v>
      </c>
      <c r="G44" s="9"/>
      <c r="H44" s="9"/>
      <c r="I44" s="9">
        <v>20.6</v>
      </c>
      <c r="J44" s="9"/>
    </row>
    <row r="45" spans="1:23" ht="12" customHeight="1">
      <c r="A45" s="10" t="s">
        <v>74</v>
      </c>
      <c r="B45" s="92">
        <v>185.04000000000002</v>
      </c>
      <c r="C45" s="9">
        <v>6</v>
      </c>
      <c r="D45" s="9">
        <v>80.94</v>
      </c>
      <c r="E45" s="9">
        <v>70.8</v>
      </c>
      <c r="F45" s="9">
        <v>4.3</v>
      </c>
      <c r="G45" s="9"/>
      <c r="H45" s="9"/>
      <c r="I45" s="9">
        <v>23</v>
      </c>
      <c r="J45" s="9"/>
    </row>
    <row r="46" spans="1:23" ht="11.25" customHeight="1">
      <c r="A46" s="10" t="s">
        <v>57</v>
      </c>
      <c r="B46" s="91">
        <v>206.37799999999999</v>
      </c>
      <c r="C46" s="86">
        <v>6.5</v>
      </c>
      <c r="D46" s="86">
        <v>83.028000000000006</v>
      </c>
      <c r="E46" s="86">
        <v>84.6</v>
      </c>
      <c r="F46" s="86">
        <v>6.37</v>
      </c>
      <c r="G46" s="86"/>
      <c r="H46" s="86"/>
      <c r="I46" s="86">
        <v>25.88</v>
      </c>
      <c r="J46" s="9"/>
    </row>
    <row r="47" spans="1:23" ht="11.25" customHeight="1">
      <c r="A47" s="10" t="s">
        <v>58</v>
      </c>
      <c r="B47" s="91">
        <v>220.46299999999999</v>
      </c>
      <c r="C47" s="86">
        <v>6.5</v>
      </c>
      <c r="D47" s="86">
        <v>80.513000000000005</v>
      </c>
      <c r="E47" s="86">
        <v>94.75</v>
      </c>
      <c r="F47" s="86">
        <v>7.6</v>
      </c>
      <c r="G47" s="86"/>
      <c r="H47" s="86"/>
      <c r="I47" s="86">
        <v>31.1</v>
      </c>
      <c r="J47" s="9"/>
    </row>
    <row r="48" spans="1:23" ht="11.25" customHeight="1">
      <c r="A48" s="10" t="s">
        <v>59</v>
      </c>
      <c r="B48" s="91">
        <v>257.84699999999998</v>
      </c>
      <c r="C48" s="86">
        <v>7.2</v>
      </c>
      <c r="D48" s="86">
        <v>104.247</v>
      </c>
      <c r="E48" s="86">
        <v>101.9</v>
      </c>
      <c r="F48" s="86">
        <v>8.1</v>
      </c>
      <c r="G48" s="86"/>
      <c r="H48" s="86"/>
      <c r="I48" s="86">
        <v>36.4</v>
      </c>
      <c r="J48" s="9"/>
    </row>
    <row r="49" spans="1:23" ht="11.25" customHeight="1">
      <c r="A49" s="10" t="s">
        <v>60</v>
      </c>
      <c r="B49" s="91">
        <v>237.05200000000002</v>
      </c>
      <c r="C49" s="86">
        <v>7.4</v>
      </c>
      <c r="D49" s="86">
        <v>97.152000000000001</v>
      </c>
      <c r="E49" s="86">
        <v>79.5</v>
      </c>
      <c r="F49" s="86">
        <v>8.1</v>
      </c>
      <c r="G49" s="86"/>
      <c r="H49" s="86"/>
      <c r="I49" s="86">
        <v>44.9</v>
      </c>
      <c r="J49" s="9"/>
    </row>
    <row r="50" spans="1:23" ht="11.25" customHeight="1">
      <c r="A50" s="10" t="s">
        <v>61</v>
      </c>
      <c r="B50" s="91">
        <v>232.7</v>
      </c>
      <c r="C50" s="86">
        <v>7</v>
      </c>
      <c r="D50" s="86">
        <v>102</v>
      </c>
      <c r="E50" s="86">
        <v>69.900000000000006</v>
      </c>
      <c r="F50" s="86">
        <v>8</v>
      </c>
      <c r="G50" s="86"/>
      <c r="H50" s="86"/>
      <c r="I50" s="86">
        <v>45.8</v>
      </c>
      <c r="J50" s="9"/>
    </row>
    <row r="51" spans="1:23" ht="11.25" customHeight="1">
      <c r="A51" s="10" t="s">
        <v>62</v>
      </c>
      <c r="B51" s="91">
        <v>243.2</v>
      </c>
      <c r="C51" s="86">
        <v>6.5</v>
      </c>
      <c r="D51" s="86">
        <v>105.2</v>
      </c>
      <c r="E51" s="86">
        <v>75</v>
      </c>
      <c r="F51" s="86">
        <v>8</v>
      </c>
      <c r="G51" s="86"/>
      <c r="H51" s="86"/>
      <c r="I51" s="86">
        <v>48.5</v>
      </c>
      <c r="J51" s="9"/>
    </row>
    <row r="52" spans="1:23" ht="11.25" customHeight="1">
      <c r="A52" s="10" t="s">
        <v>38</v>
      </c>
      <c r="B52" s="91">
        <v>239.09000000000003</v>
      </c>
      <c r="C52" s="86">
        <v>6</v>
      </c>
      <c r="D52" s="86">
        <v>100</v>
      </c>
      <c r="E52" s="86">
        <v>78.8</v>
      </c>
      <c r="F52" s="86">
        <v>8.24</v>
      </c>
      <c r="G52" s="86"/>
      <c r="H52" s="86"/>
      <c r="I52" s="86">
        <v>46.05</v>
      </c>
      <c r="J52" s="9"/>
    </row>
    <row r="53" spans="1:23" ht="11.25" customHeight="1">
      <c r="A53" s="10" t="s">
        <v>39</v>
      </c>
      <c r="B53" s="92">
        <v>214.57</v>
      </c>
      <c r="C53" s="9">
        <v>6</v>
      </c>
      <c r="D53" s="9">
        <v>88.2</v>
      </c>
      <c r="E53" s="9">
        <v>72.5</v>
      </c>
      <c r="F53" s="9">
        <v>6.52</v>
      </c>
      <c r="G53" s="9"/>
      <c r="H53" s="9"/>
      <c r="I53" s="9">
        <v>41.35</v>
      </c>
      <c r="J53" s="9"/>
    </row>
    <row r="54" spans="1:23" ht="12" customHeight="1">
      <c r="A54" s="10" t="s">
        <v>40</v>
      </c>
      <c r="B54" s="92">
        <v>206.5</v>
      </c>
      <c r="C54" s="9">
        <v>4</v>
      </c>
      <c r="D54" s="9">
        <v>91.5</v>
      </c>
      <c r="E54" s="9">
        <v>71.3</v>
      </c>
      <c r="F54" s="9">
        <v>7.5</v>
      </c>
      <c r="G54" s="9"/>
      <c r="H54" s="9"/>
      <c r="I54" s="9">
        <v>32.200000000000003</v>
      </c>
      <c r="J54" s="9"/>
    </row>
    <row r="55" spans="1:23" ht="12" customHeight="1">
      <c r="A55" s="10" t="s">
        <v>41</v>
      </c>
      <c r="B55" s="92">
        <v>202.05999999999997</v>
      </c>
      <c r="C55" s="9">
        <v>5</v>
      </c>
      <c r="D55" s="9">
        <v>94.7</v>
      </c>
      <c r="E55" s="9">
        <v>65</v>
      </c>
      <c r="F55" s="9">
        <v>7.16</v>
      </c>
      <c r="G55" s="9"/>
      <c r="H55" s="9"/>
      <c r="I55" s="9">
        <v>30.2</v>
      </c>
      <c r="J55" s="9"/>
    </row>
    <row r="56" spans="1:23" ht="12" customHeight="1">
      <c r="A56" s="10" t="s">
        <v>42</v>
      </c>
      <c r="B56" s="92">
        <v>194.83500000000001</v>
      </c>
      <c r="C56" s="9">
        <v>4</v>
      </c>
      <c r="D56" s="9">
        <v>91.4</v>
      </c>
      <c r="E56" s="9">
        <v>61</v>
      </c>
      <c r="F56" s="9">
        <v>8.6349999999999998</v>
      </c>
      <c r="G56" s="9"/>
      <c r="H56" s="9"/>
      <c r="I56" s="9">
        <v>29.8</v>
      </c>
      <c r="J56" s="9"/>
    </row>
    <row r="57" spans="1:23" ht="12" customHeight="1">
      <c r="A57" s="10" t="s">
        <v>44</v>
      </c>
      <c r="B57" s="92">
        <v>185.29999999999998</v>
      </c>
      <c r="C57" s="9">
        <v>4</v>
      </c>
      <c r="D57" s="9">
        <v>91.5</v>
      </c>
      <c r="E57" s="9">
        <v>54.6</v>
      </c>
      <c r="F57" s="9">
        <v>9</v>
      </c>
      <c r="G57" s="9"/>
      <c r="H57" s="9"/>
      <c r="I57" s="9">
        <v>26.2</v>
      </c>
      <c r="J57" s="9"/>
    </row>
    <row r="58" spans="1:23" ht="12" customHeight="1">
      <c r="A58" s="10" t="s">
        <v>45</v>
      </c>
      <c r="B58" s="92">
        <v>199.99299999999999</v>
      </c>
      <c r="C58" s="9">
        <v>5.7</v>
      </c>
      <c r="D58" s="9">
        <v>91.5</v>
      </c>
      <c r="E58" s="9">
        <v>62.994999999999997</v>
      </c>
      <c r="F58" s="9">
        <v>10.898</v>
      </c>
      <c r="G58" s="9"/>
      <c r="H58" s="9"/>
      <c r="I58" s="9">
        <v>28.9</v>
      </c>
      <c r="J58" s="9"/>
      <c r="W58" s="3" t="s">
        <v>38</v>
      </c>
    </row>
    <row r="59" spans="1:23" ht="12" customHeight="1">
      <c r="A59" s="10" t="s">
        <v>46</v>
      </c>
      <c r="B59" s="92">
        <v>205.6</v>
      </c>
      <c r="C59" s="9">
        <v>6.9</v>
      </c>
      <c r="D59" s="9">
        <v>91.5</v>
      </c>
      <c r="E59" s="9">
        <v>64.5</v>
      </c>
      <c r="F59" s="9">
        <v>11.5</v>
      </c>
      <c r="G59" s="9"/>
      <c r="H59" s="9"/>
      <c r="I59" s="9">
        <v>31.2</v>
      </c>
      <c r="J59" s="9"/>
    </row>
    <row r="60" spans="1:23" ht="12" customHeight="1">
      <c r="A60" s="10" t="s">
        <v>47</v>
      </c>
      <c r="B60" s="92">
        <v>193.78</v>
      </c>
      <c r="C60" s="9">
        <v>4.5</v>
      </c>
      <c r="D60" s="9">
        <v>91.5</v>
      </c>
      <c r="E60" s="9">
        <v>55.49</v>
      </c>
      <c r="F60" s="9">
        <v>18.059999999999999</v>
      </c>
      <c r="G60" s="9"/>
      <c r="H60" s="9"/>
      <c r="I60" s="9">
        <v>24.23</v>
      </c>
      <c r="J60" s="9"/>
    </row>
    <row r="61" spans="1:23" ht="12" customHeight="1">
      <c r="A61" s="10" t="s">
        <v>48</v>
      </c>
      <c r="B61" s="92">
        <v>204.35</v>
      </c>
      <c r="C61" s="9">
        <v>5.9</v>
      </c>
      <c r="D61" s="9">
        <v>94.3</v>
      </c>
      <c r="E61" s="9">
        <v>62.57</v>
      </c>
      <c r="F61" s="9">
        <v>12.38</v>
      </c>
      <c r="G61" s="9"/>
      <c r="H61" s="9"/>
      <c r="I61" s="9">
        <v>29.2</v>
      </c>
      <c r="J61" s="9"/>
    </row>
    <row r="62" spans="1:23" ht="12" customHeight="1">
      <c r="A62" s="10" t="s">
        <v>49</v>
      </c>
      <c r="B62" s="92">
        <v>233.72</v>
      </c>
      <c r="C62" s="9">
        <v>7.5</v>
      </c>
      <c r="D62" s="9">
        <v>110.6</v>
      </c>
      <c r="E62" s="9">
        <v>67.42</v>
      </c>
      <c r="F62" s="9">
        <v>15.8</v>
      </c>
      <c r="G62" s="9"/>
      <c r="H62" s="9"/>
      <c r="I62" s="9">
        <v>32.4</v>
      </c>
      <c r="J62" s="9"/>
    </row>
    <row r="63" spans="1:23" ht="12" customHeight="1">
      <c r="A63" s="10" t="s">
        <v>51</v>
      </c>
      <c r="B63" s="92">
        <v>213.3</v>
      </c>
      <c r="C63" s="9">
        <v>8.15</v>
      </c>
      <c r="D63" s="9">
        <v>97.15</v>
      </c>
      <c r="E63" s="9">
        <v>55.75</v>
      </c>
      <c r="F63" s="9">
        <v>21.1</v>
      </c>
      <c r="G63" s="9"/>
      <c r="H63" s="9"/>
      <c r="I63" s="9">
        <v>31.15</v>
      </c>
      <c r="J63" s="9"/>
    </row>
    <row r="64" spans="1:23" ht="30" customHeight="1">
      <c r="A64" s="888" t="s">
        <v>64</v>
      </c>
      <c r="B64" s="888"/>
      <c r="C64" s="888"/>
      <c r="D64" s="888"/>
      <c r="E64" s="888"/>
      <c r="F64" s="888"/>
      <c r="G64" s="888"/>
      <c r="H64" s="888"/>
      <c r="I64" s="888"/>
      <c r="J64" s="73"/>
      <c r="K64" s="73"/>
      <c r="L64" s="73"/>
      <c r="M64" s="73"/>
      <c r="N64" s="73"/>
    </row>
    <row r="65" spans="1:23" ht="11.25" customHeight="1">
      <c r="A65" s="10" t="s">
        <v>112</v>
      </c>
      <c r="B65" s="91">
        <v>101.9</v>
      </c>
      <c r="C65" s="86">
        <v>0.56999999999999995</v>
      </c>
      <c r="D65" s="86">
        <v>34.945999999999998</v>
      </c>
      <c r="E65" s="86">
        <v>43.37</v>
      </c>
      <c r="F65" s="86">
        <v>1.75</v>
      </c>
      <c r="G65" s="86">
        <v>1.73</v>
      </c>
      <c r="H65" s="86">
        <v>3.2</v>
      </c>
      <c r="I65" s="86">
        <v>12.9</v>
      </c>
      <c r="J65" s="9">
        <v>3.4340000000000002</v>
      </c>
    </row>
    <row r="66" spans="1:23" ht="11.25" customHeight="1">
      <c r="A66" s="10" t="s">
        <v>111</v>
      </c>
      <c r="B66" s="91">
        <v>77.199999999999989</v>
      </c>
      <c r="C66" s="86">
        <v>1.92</v>
      </c>
      <c r="D66" s="86">
        <v>27.7</v>
      </c>
      <c r="E66" s="86">
        <v>27.6</v>
      </c>
      <c r="F66" s="86">
        <v>2.2999999999999998</v>
      </c>
      <c r="G66" s="86">
        <v>1.66</v>
      </c>
      <c r="H66" s="86">
        <v>0.5</v>
      </c>
      <c r="I66" s="86">
        <v>13.5</v>
      </c>
      <c r="J66" s="9">
        <v>2.02</v>
      </c>
    </row>
    <row r="67" spans="1:23" ht="11.25" customHeight="1">
      <c r="A67" s="10" t="s">
        <v>110</v>
      </c>
      <c r="B67" s="91">
        <v>83.1</v>
      </c>
      <c r="C67" s="86">
        <v>3.85</v>
      </c>
      <c r="D67" s="86">
        <v>29.5</v>
      </c>
      <c r="E67" s="86">
        <v>30.22</v>
      </c>
      <c r="F67" s="86">
        <v>3.7</v>
      </c>
      <c r="G67" s="86">
        <v>0.63</v>
      </c>
      <c r="H67" s="86">
        <v>1</v>
      </c>
      <c r="I67" s="86">
        <v>13.65</v>
      </c>
      <c r="J67" s="9">
        <v>0.55000000000000004</v>
      </c>
    </row>
    <row r="68" spans="1:23" ht="11.25" customHeight="1">
      <c r="A68" s="10" t="s">
        <v>109</v>
      </c>
      <c r="B68" s="91">
        <v>76.55</v>
      </c>
      <c r="C68" s="86">
        <v>5.0999999999999996</v>
      </c>
      <c r="D68" s="86">
        <v>26</v>
      </c>
      <c r="E68" s="86">
        <v>28.52</v>
      </c>
      <c r="F68" s="86">
        <v>5</v>
      </c>
      <c r="G68" s="86">
        <v>0.85</v>
      </c>
      <c r="H68" s="86">
        <v>1.2</v>
      </c>
      <c r="I68" s="86">
        <v>9.58</v>
      </c>
      <c r="J68" s="9">
        <v>0.3</v>
      </c>
    </row>
    <row r="69" spans="1:23" ht="11.25" customHeight="1">
      <c r="A69" s="10" t="s">
        <v>108</v>
      </c>
      <c r="B69" s="91">
        <v>82.7</v>
      </c>
      <c r="C69" s="86">
        <v>4.55</v>
      </c>
      <c r="D69" s="86">
        <v>29.94</v>
      </c>
      <c r="E69" s="86">
        <v>32.4</v>
      </c>
      <c r="F69" s="86">
        <v>5.5</v>
      </c>
      <c r="G69" s="86">
        <v>0.88</v>
      </c>
      <c r="H69" s="86">
        <v>0.7</v>
      </c>
      <c r="I69" s="86">
        <v>8.5299999999999994</v>
      </c>
      <c r="J69" s="9">
        <v>0.2</v>
      </c>
    </row>
    <row r="70" spans="1:23" ht="11.25" customHeight="1">
      <c r="A70" s="10" t="s">
        <v>107</v>
      </c>
      <c r="B70" s="91">
        <v>92.5</v>
      </c>
      <c r="C70" s="86">
        <v>4.5</v>
      </c>
      <c r="D70" s="86">
        <v>34</v>
      </c>
      <c r="E70" s="86">
        <v>35.94</v>
      </c>
      <c r="F70" s="86">
        <v>6.8</v>
      </c>
      <c r="G70" s="86">
        <v>0.9</v>
      </c>
      <c r="H70" s="86">
        <v>0.7</v>
      </c>
      <c r="I70" s="86">
        <v>9.41</v>
      </c>
      <c r="J70" s="9">
        <v>0.25</v>
      </c>
    </row>
    <row r="71" spans="1:23" ht="11.25" customHeight="1">
      <c r="A71" s="10" t="s">
        <v>106</v>
      </c>
      <c r="B71" s="92">
        <v>87.27</v>
      </c>
      <c r="C71" s="9">
        <v>3.92</v>
      </c>
      <c r="D71" s="9">
        <v>35.49</v>
      </c>
      <c r="E71" s="9">
        <v>27.23</v>
      </c>
      <c r="F71" s="9">
        <v>8.5</v>
      </c>
      <c r="G71" s="9">
        <v>0.85</v>
      </c>
      <c r="H71" s="9">
        <v>0.38</v>
      </c>
      <c r="I71" s="9">
        <v>10.845000000000001</v>
      </c>
      <c r="J71" s="9">
        <v>5.5E-2</v>
      </c>
    </row>
    <row r="72" spans="1:23" ht="12" customHeight="1">
      <c r="A72" s="10" t="s">
        <v>105</v>
      </c>
      <c r="B72" s="92">
        <v>90.600000000000009</v>
      </c>
      <c r="C72" s="9">
        <v>4.5999999999999996</v>
      </c>
      <c r="D72" s="9">
        <v>43.5</v>
      </c>
      <c r="E72" s="9">
        <v>26.9</v>
      </c>
      <c r="F72" s="9">
        <v>7.7</v>
      </c>
      <c r="G72" s="9">
        <v>0.9</v>
      </c>
      <c r="H72" s="9">
        <v>0.49</v>
      </c>
      <c r="I72" s="9">
        <v>6.5</v>
      </c>
      <c r="J72" s="9">
        <v>0.01</v>
      </c>
    </row>
    <row r="73" spans="1:23" ht="12" customHeight="1">
      <c r="A73" s="10" t="s">
        <v>104</v>
      </c>
      <c r="B73" s="92">
        <v>95</v>
      </c>
      <c r="C73" s="9">
        <v>4</v>
      </c>
      <c r="D73" s="9">
        <v>46.5</v>
      </c>
      <c r="E73" s="9">
        <v>30.2</v>
      </c>
      <c r="F73" s="9">
        <v>6.4</v>
      </c>
      <c r="G73" s="9">
        <v>0.3</v>
      </c>
      <c r="H73" s="9">
        <v>0.5</v>
      </c>
      <c r="I73" s="9">
        <v>7.1</v>
      </c>
      <c r="J73" s="9"/>
    </row>
    <row r="74" spans="1:23" ht="12" customHeight="1">
      <c r="A74" s="10" t="s">
        <v>103</v>
      </c>
      <c r="B74" s="92">
        <v>102.4</v>
      </c>
      <c r="C74" s="9">
        <v>4.8</v>
      </c>
      <c r="D74" s="9">
        <v>50.1</v>
      </c>
      <c r="E74" s="9">
        <v>28.7</v>
      </c>
      <c r="F74" s="9">
        <v>9.4</v>
      </c>
      <c r="G74" s="9">
        <v>0.4</v>
      </c>
      <c r="H74" s="9">
        <v>0.6</v>
      </c>
      <c r="I74" s="9">
        <v>8.4</v>
      </c>
      <c r="J74" s="9"/>
    </row>
    <row r="75" spans="1:23" ht="12" customHeight="1">
      <c r="A75" s="10" t="s">
        <v>102</v>
      </c>
      <c r="B75" s="92">
        <v>82.2</v>
      </c>
      <c r="C75" s="9">
        <v>3.1</v>
      </c>
      <c r="D75" s="9">
        <v>36.6</v>
      </c>
      <c r="E75" s="9">
        <v>26.8</v>
      </c>
      <c r="F75" s="9">
        <v>6.1</v>
      </c>
      <c r="G75" s="9">
        <v>0.7</v>
      </c>
      <c r="H75" s="9">
        <v>0.2</v>
      </c>
      <c r="I75" s="9">
        <v>8.6999999999999993</v>
      </c>
      <c r="J75" s="9"/>
    </row>
    <row r="76" spans="1:23" ht="12" customHeight="1">
      <c r="A76" s="10" t="s">
        <v>101</v>
      </c>
      <c r="B76" s="92">
        <v>81.799999999999983</v>
      </c>
      <c r="C76" s="9">
        <v>2.4</v>
      </c>
      <c r="D76" s="9">
        <v>45.6</v>
      </c>
      <c r="E76" s="9">
        <v>21.35</v>
      </c>
      <c r="F76" s="9">
        <v>3.8</v>
      </c>
      <c r="G76" s="9">
        <v>0.71</v>
      </c>
      <c r="H76" s="9">
        <v>0.14000000000000001</v>
      </c>
      <c r="I76" s="9">
        <v>7.8</v>
      </c>
      <c r="J76" s="9"/>
      <c r="W76" s="3" t="s">
        <v>38</v>
      </c>
    </row>
    <row r="77" spans="1:23" ht="12" customHeight="1">
      <c r="A77" s="10" t="s">
        <v>100</v>
      </c>
      <c r="B77" s="92">
        <v>113.6</v>
      </c>
      <c r="C77" s="9">
        <v>3.57</v>
      </c>
      <c r="D77" s="9">
        <v>68</v>
      </c>
      <c r="E77" s="9">
        <v>28.4</v>
      </c>
      <c r="F77" s="9">
        <v>5</v>
      </c>
      <c r="G77" s="9">
        <v>0.69</v>
      </c>
      <c r="H77" s="9">
        <v>0.14000000000000001</v>
      </c>
      <c r="I77" s="9">
        <v>7.8</v>
      </c>
      <c r="J77" s="9"/>
    </row>
    <row r="78" spans="1:23" ht="12" customHeight="1">
      <c r="A78" s="10" t="s">
        <v>99</v>
      </c>
      <c r="B78" s="92">
        <v>92.100000000000009</v>
      </c>
      <c r="C78" s="9">
        <v>3.5</v>
      </c>
      <c r="D78" s="9">
        <v>43</v>
      </c>
      <c r="E78" s="9">
        <v>33.65</v>
      </c>
      <c r="F78" s="9">
        <v>3.34</v>
      </c>
      <c r="G78" s="9">
        <v>0.56999999999999995</v>
      </c>
      <c r="H78" s="9">
        <v>0.14000000000000001</v>
      </c>
      <c r="I78" s="9">
        <v>7.9</v>
      </c>
      <c r="J78" s="9"/>
    </row>
    <row r="79" spans="1:23" ht="12" customHeight="1">
      <c r="A79" s="10" t="s">
        <v>98</v>
      </c>
      <c r="B79" s="92">
        <v>128.38500000000002</v>
      </c>
      <c r="C79" s="9">
        <v>3.5</v>
      </c>
      <c r="D79" s="9">
        <v>70.5</v>
      </c>
      <c r="E79" s="9">
        <v>40.24</v>
      </c>
      <c r="F79" s="9">
        <v>5.3250000000000002</v>
      </c>
      <c r="G79" s="9">
        <v>0.55000000000000004</v>
      </c>
      <c r="H79" s="9">
        <v>0.08</v>
      </c>
      <c r="I79" s="9">
        <v>8.19</v>
      </c>
      <c r="J79" s="9"/>
    </row>
    <row r="80" spans="1:23" ht="12" customHeight="1">
      <c r="A80" s="10" t="s">
        <v>97</v>
      </c>
      <c r="B80" s="92">
        <v>108.74999999999999</v>
      </c>
      <c r="C80" s="9">
        <v>3.4</v>
      </c>
      <c r="D80" s="9">
        <v>52.5</v>
      </c>
      <c r="E80" s="9">
        <v>40.549999999999997</v>
      </c>
      <c r="F80" s="9">
        <v>2.6</v>
      </c>
      <c r="G80" s="9">
        <v>0.62</v>
      </c>
      <c r="H80" s="9">
        <v>0.08</v>
      </c>
      <c r="I80" s="9">
        <v>9</v>
      </c>
      <c r="J80" s="9"/>
    </row>
    <row r="81" spans="1:10" ht="12" customHeight="1">
      <c r="A81" s="10" t="s">
        <v>96</v>
      </c>
      <c r="B81" s="92">
        <v>112.9</v>
      </c>
      <c r="C81" s="9">
        <v>2.5099999999999998</v>
      </c>
      <c r="D81" s="9">
        <v>58</v>
      </c>
      <c r="E81" s="9">
        <v>42.1</v>
      </c>
      <c r="F81" s="9">
        <v>2.2000000000000002</v>
      </c>
      <c r="G81" s="9">
        <v>0.54</v>
      </c>
      <c r="H81" s="9">
        <v>0.05</v>
      </c>
      <c r="I81" s="9">
        <v>7.5</v>
      </c>
      <c r="J81" s="9"/>
    </row>
    <row r="82" spans="1:10" ht="11.25" customHeight="1">
      <c r="A82" s="10" t="s">
        <v>95</v>
      </c>
      <c r="B82" s="91">
        <v>94.679999999999993</v>
      </c>
      <c r="C82" s="86">
        <v>1.55</v>
      </c>
      <c r="D82" s="86">
        <v>43.35</v>
      </c>
      <c r="E82" s="86">
        <v>37.119999999999997</v>
      </c>
      <c r="F82" s="86">
        <v>2.8</v>
      </c>
      <c r="G82" s="86">
        <v>0.46</v>
      </c>
      <c r="H82" s="86"/>
      <c r="I82" s="86">
        <v>9.4</v>
      </c>
      <c r="J82" s="9"/>
    </row>
    <row r="83" spans="1:10" ht="11.25" customHeight="1">
      <c r="A83" s="10" t="s">
        <v>94</v>
      </c>
      <c r="B83" s="91">
        <v>91.7</v>
      </c>
      <c r="C83" s="86">
        <v>0.9</v>
      </c>
      <c r="D83" s="86">
        <v>30</v>
      </c>
      <c r="E83" s="86">
        <v>47.5</v>
      </c>
      <c r="F83" s="86">
        <v>3.5</v>
      </c>
      <c r="G83" s="86">
        <v>2.5</v>
      </c>
      <c r="H83" s="86"/>
      <c r="I83" s="86">
        <v>7.3</v>
      </c>
      <c r="J83" s="9"/>
    </row>
    <row r="84" spans="1:10" ht="11.25" customHeight="1">
      <c r="A84" s="10" t="s">
        <v>93</v>
      </c>
      <c r="B84" s="91">
        <v>104.9</v>
      </c>
      <c r="C84" s="86">
        <v>1.35</v>
      </c>
      <c r="D84" s="86">
        <v>42</v>
      </c>
      <c r="E84" s="86">
        <v>48.45</v>
      </c>
      <c r="F84" s="86">
        <v>4</v>
      </c>
      <c r="G84" s="86">
        <v>2.5</v>
      </c>
      <c r="H84" s="86"/>
      <c r="I84" s="86">
        <v>6.6</v>
      </c>
      <c r="J84" s="9"/>
    </row>
    <row r="85" spans="1:10" ht="11.25" customHeight="1">
      <c r="A85" s="10" t="s">
        <v>92</v>
      </c>
      <c r="B85" s="91">
        <v>116.62</v>
      </c>
      <c r="C85" s="86">
        <v>1.5</v>
      </c>
      <c r="D85" s="86">
        <v>42.05</v>
      </c>
      <c r="E85" s="86">
        <v>61.64</v>
      </c>
      <c r="F85" s="86">
        <v>5.4</v>
      </c>
      <c r="G85" s="86">
        <v>1.1000000000000001</v>
      </c>
      <c r="H85" s="86"/>
      <c r="I85" s="86">
        <v>4.93</v>
      </c>
      <c r="J85" s="9"/>
    </row>
    <row r="86" spans="1:10" ht="11.25" customHeight="1">
      <c r="A86" s="10" t="s">
        <v>91</v>
      </c>
      <c r="B86" s="91">
        <v>86.264999999999986</v>
      </c>
      <c r="C86" s="86">
        <v>1.8</v>
      </c>
      <c r="D86" s="86">
        <v>26.454999999999998</v>
      </c>
      <c r="E86" s="86">
        <v>44.91</v>
      </c>
      <c r="F86" s="86">
        <v>5.3</v>
      </c>
      <c r="G86" s="86">
        <v>0.6</v>
      </c>
      <c r="H86" s="86"/>
      <c r="I86" s="86">
        <v>7.2</v>
      </c>
      <c r="J86" s="9"/>
    </row>
    <row r="87" spans="1:10" ht="11.25" customHeight="1">
      <c r="A87" s="10" t="s">
        <v>90</v>
      </c>
      <c r="B87" s="91">
        <v>132.4</v>
      </c>
      <c r="C87" s="86">
        <v>1.75</v>
      </c>
      <c r="D87" s="86">
        <v>46.4</v>
      </c>
      <c r="E87" s="86">
        <v>77</v>
      </c>
      <c r="F87" s="86">
        <v>6.65</v>
      </c>
      <c r="G87" s="86">
        <v>0.6</v>
      </c>
      <c r="H87" s="86"/>
      <c r="I87" s="86"/>
      <c r="J87" s="9"/>
    </row>
    <row r="88" spans="1:10" ht="11.25" customHeight="1">
      <c r="A88" s="10" t="s">
        <v>89</v>
      </c>
      <c r="B88" s="91">
        <v>139.65</v>
      </c>
      <c r="C88" s="86">
        <v>2</v>
      </c>
      <c r="D88" s="86">
        <v>47.6</v>
      </c>
      <c r="E88" s="86">
        <v>73.650000000000006</v>
      </c>
      <c r="F88" s="86">
        <v>8</v>
      </c>
      <c r="G88" s="86">
        <v>0.3</v>
      </c>
      <c r="H88" s="86"/>
      <c r="I88" s="86">
        <v>8.1</v>
      </c>
      <c r="J88" s="9"/>
    </row>
    <row r="89" spans="1:10" ht="11.25" customHeight="1">
      <c r="A89" s="10" t="s">
        <v>88</v>
      </c>
      <c r="B89" s="91">
        <v>141.34</v>
      </c>
      <c r="C89" s="86">
        <v>2.35</v>
      </c>
      <c r="D89" s="86">
        <v>50</v>
      </c>
      <c r="E89" s="86">
        <v>70.2</v>
      </c>
      <c r="F89" s="86">
        <v>9.1999999999999993</v>
      </c>
      <c r="G89" s="86">
        <v>0.24</v>
      </c>
      <c r="H89" s="86"/>
      <c r="I89" s="86">
        <v>9.35</v>
      </c>
      <c r="J89" s="9"/>
    </row>
    <row r="90" spans="1:10" ht="11.25" customHeight="1">
      <c r="A90" s="10" t="s">
        <v>87</v>
      </c>
      <c r="B90" s="91">
        <v>184.11500000000001</v>
      </c>
      <c r="C90" s="86">
        <v>2.7</v>
      </c>
      <c r="D90" s="86">
        <v>59.704999999999998</v>
      </c>
      <c r="E90" s="86">
        <v>102.4</v>
      </c>
      <c r="F90" s="86">
        <v>8.3000000000000007</v>
      </c>
      <c r="G90" s="86">
        <v>0.48</v>
      </c>
      <c r="H90" s="86"/>
      <c r="I90" s="86">
        <v>10.53</v>
      </c>
      <c r="J90" s="9"/>
    </row>
    <row r="91" spans="1:10" ht="11.25" customHeight="1">
      <c r="A91" s="10" t="s">
        <v>86</v>
      </c>
      <c r="B91" s="91">
        <v>193.21500000000003</v>
      </c>
      <c r="C91" s="86">
        <v>3.6</v>
      </c>
      <c r="D91" s="86">
        <v>64.209999999999994</v>
      </c>
      <c r="E91" s="86">
        <v>103.185</v>
      </c>
      <c r="F91" s="86">
        <v>8.02</v>
      </c>
      <c r="G91" s="86">
        <v>0.3</v>
      </c>
      <c r="H91" s="86"/>
      <c r="I91" s="86">
        <v>13.9</v>
      </c>
      <c r="J91" s="9"/>
    </row>
    <row r="92" spans="1:10" ht="11.25" customHeight="1">
      <c r="A92" s="10" t="s">
        <v>85</v>
      </c>
      <c r="B92" s="91">
        <v>224.40799999999999</v>
      </c>
      <c r="C92" s="86">
        <v>4.0999999999999996</v>
      </c>
      <c r="D92" s="86">
        <v>72.548000000000002</v>
      </c>
      <c r="E92" s="86">
        <v>123.3</v>
      </c>
      <c r="F92" s="86">
        <v>8.5</v>
      </c>
      <c r="G92" s="86">
        <v>0.3</v>
      </c>
      <c r="H92" s="86">
        <v>0.06</v>
      </c>
      <c r="I92" s="86">
        <v>15.6</v>
      </c>
      <c r="J92" s="9"/>
    </row>
    <row r="93" spans="1:10" ht="11.25" customHeight="1">
      <c r="A93" s="10" t="s">
        <v>84</v>
      </c>
      <c r="B93" s="92">
        <v>211.70500000000001</v>
      </c>
      <c r="C93" s="9">
        <v>5.415</v>
      </c>
      <c r="D93" s="9">
        <v>55.24</v>
      </c>
      <c r="E93" s="9">
        <v>132</v>
      </c>
      <c r="F93" s="9">
        <v>6</v>
      </c>
      <c r="G93" s="9">
        <v>0.15</v>
      </c>
      <c r="H93" s="9"/>
      <c r="I93" s="9">
        <v>12.9</v>
      </c>
      <c r="J93" s="9"/>
    </row>
    <row r="94" spans="1:10" ht="12" customHeight="1">
      <c r="A94" s="10" t="s">
        <v>83</v>
      </c>
      <c r="B94" s="92">
        <v>289.2</v>
      </c>
      <c r="C94" s="9">
        <v>7.5</v>
      </c>
      <c r="D94" s="9">
        <v>96.7</v>
      </c>
      <c r="E94" s="9">
        <v>156.69999999999999</v>
      </c>
      <c r="F94" s="9">
        <v>9</v>
      </c>
      <c r="G94" s="9">
        <v>0.2</v>
      </c>
      <c r="H94" s="9"/>
      <c r="I94" s="9">
        <v>19.100000000000001</v>
      </c>
      <c r="J94" s="9"/>
    </row>
    <row r="95" spans="1:10" ht="12" customHeight="1">
      <c r="A95" s="10" t="s">
        <v>82</v>
      </c>
      <c r="B95" s="92">
        <v>188.995</v>
      </c>
      <c r="C95" s="9">
        <v>6</v>
      </c>
      <c r="D95" s="9">
        <v>67.5</v>
      </c>
      <c r="E95" s="9">
        <v>95.5</v>
      </c>
      <c r="F95" s="9">
        <v>5.7</v>
      </c>
      <c r="G95" s="9">
        <v>0.245</v>
      </c>
      <c r="H95" s="9"/>
      <c r="I95" s="9">
        <v>14.05</v>
      </c>
      <c r="J95" s="9"/>
    </row>
    <row r="96" spans="1:10" ht="12" customHeight="1">
      <c r="A96" s="10" t="s">
        <v>81</v>
      </c>
      <c r="B96" s="92">
        <v>151.87</v>
      </c>
      <c r="C96" s="9">
        <v>5</v>
      </c>
      <c r="D96" s="9">
        <v>68.385000000000005</v>
      </c>
      <c r="E96" s="9">
        <v>66.2</v>
      </c>
      <c r="F96" s="9">
        <v>2.1</v>
      </c>
      <c r="G96" s="9">
        <v>0.23499999999999999</v>
      </c>
      <c r="H96" s="9"/>
      <c r="I96" s="9">
        <v>9.9499999999999993</v>
      </c>
      <c r="J96" s="9"/>
    </row>
    <row r="97" spans="1:23" ht="12" customHeight="1">
      <c r="A97" s="10" t="s">
        <v>80</v>
      </c>
      <c r="B97" s="92">
        <v>124.01000000000002</v>
      </c>
      <c r="C97" s="9">
        <v>5</v>
      </c>
      <c r="D97" s="9">
        <v>61.71</v>
      </c>
      <c r="E97" s="9">
        <v>48.65</v>
      </c>
      <c r="F97" s="9">
        <v>2.2000000000000002</v>
      </c>
      <c r="G97" s="9">
        <v>0.25</v>
      </c>
      <c r="H97" s="9"/>
      <c r="I97" s="9">
        <v>6.2</v>
      </c>
      <c r="J97" s="9"/>
    </row>
    <row r="98" spans="1:23" ht="12" customHeight="1">
      <c r="A98" s="10" t="s">
        <v>79</v>
      </c>
      <c r="B98" s="92">
        <v>132.89000000000001</v>
      </c>
      <c r="C98" s="9">
        <v>3</v>
      </c>
      <c r="D98" s="9">
        <v>56.99</v>
      </c>
      <c r="E98" s="9">
        <v>59</v>
      </c>
      <c r="F98" s="9">
        <v>2.5</v>
      </c>
      <c r="G98" s="9">
        <v>0.2</v>
      </c>
      <c r="H98" s="9"/>
      <c r="I98" s="9">
        <v>11.2</v>
      </c>
      <c r="J98" s="9"/>
      <c r="W98" s="3" t="s">
        <v>38</v>
      </c>
    </row>
    <row r="99" spans="1:23" ht="12" customHeight="1">
      <c r="A99" s="10" t="s">
        <v>78</v>
      </c>
      <c r="B99" s="92">
        <v>169.17800000000003</v>
      </c>
      <c r="C99" s="9">
        <v>3</v>
      </c>
      <c r="D99" s="9">
        <v>76.158000000000001</v>
      </c>
      <c r="E99" s="9">
        <v>71.7</v>
      </c>
      <c r="F99" s="9">
        <v>4.08</v>
      </c>
      <c r="G99" s="9">
        <v>0.24</v>
      </c>
      <c r="H99" s="9"/>
      <c r="I99" s="9">
        <v>14</v>
      </c>
      <c r="J99" s="9"/>
    </row>
    <row r="100" spans="1:23" ht="12" customHeight="1">
      <c r="A100" s="10" t="s">
        <v>77</v>
      </c>
      <c r="B100" s="92">
        <v>158.93800000000002</v>
      </c>
      <c r="C100" s="9">
        <v>3.5</v>
      </c>
      <c r="D100" s="9">
        <v>74.923000000000002</v>
      </c>
      <c r="E100" s="9">
        <v>61.03</v>
      </c>
      <c r="F100" s="9">
        <v>4</v>
      </c>
      <c r="G100" s="9">
        <v>0.23499999999999999</v>
      </c>
      <c r="H100" s="9"/>
      <c r="I100" s="9">
        <v>15.25</v>
      </c>
      <c r="J100" s="9"/>
    </row>
    <row r="101" spans="1:23" ht="12" customHeight="1">
      <c r="A101" s="10" t="s">
        <v>76</v>
      </c>
      <c r="B101" s="92">
        <v>169.02500000000001</v>
      </c>
      <c r="C101" s="9">
        <v>3</v>
      </c>
      <c r="D101" s="9">
        <v>76.075000000000003</v>
      </c>
      <c r="E101" s="9">
        <v>65.3</v>
      </c>
      <c r="F101" s="9">
        <v>4.7</v>
      </c>
      <c r="G101" s="9">
        <v>0.05</v>
      </c>
      <c r="H101" s="9"/>
      <c r="I101" s="9">
        <v>19.899999999999999</v>
      </c>
      <c r="J101" s="9"/>
    </row>
    <row r="102" spans="1:23" ht="12" customHeight="1">
      <c r="A102" s="10" t="s">
        <v>75</v>
      </c>
      <c r="B102" s="92">
        <v>164.63500000000002</v>
      </c>
      <c r="C102" s="9">
        <v>4.2</v>
      </c>
      <c r="D102" s="9">
        <v>69.385000000000005</v>
      </c>
      <c r="E102" s="9">
        <v>65.95</v>
      </c>
      <c r="F102" s="9">
        <v>5</v>
      </c>
      <c r="G102" s="9"/>
      <c r="H102" s="9"/>
      <c r="I102" s="9">
        <v>20.100000000000001</v>
      </c>
      <c r="J102" s="9"/>
    </row>
    <row r="103" spans="1:23" ht="12" customHeight="1">
      <c r="A103" s="10" t="s">
        <v>74</v>
      </c>
      <c r="B103" s="92">
        <v>182.84000000000003</v>
      </c>
      <c r="C103" s="9">
        <v>6</v>
      </c>
      <c r="D103" s="9">
        <v>79.14</v>
      </c>
      <c r="E103" s="9">
        <v>70.400000000000006</v>
      </c>
      <c r="F103" s="9">
        <v>4.3</v>
      </c>
      <c r="G103" s="9"/>
      <c r="H103" s="9"/>
      <c r="I103" s="9">
        <v>23</v>
      </c>
      <c r="J103" s="9"/>
    </row>
    <row r="104" spans="1:23" ht="12" customHeight="1">
      <c r="A104" s="10" t="s">
        <v>57</v>
      </c>
      <c r="B104" s="91">
        <v>197.06900000000002</v>
      </c>
      <c r="C104" s="86">
        <v>6.5</v>
      </c>
      <c r="D104" s="86">
        <v>79.369</v>
      </c>
      <c r="E104" s="86">
        <v>78.95</v>
      </c>
      <c r="F104" s="86">
        <v>6.37</v>
      </c>
      <c r="G104" s="86"/>
      <c r="H104" s="86"/>
      <c r="I104" s="86">
        <v>25.88</v>
      </c>
      <c r="J104" s="9"/>
    </row>
    <row r="105" spans="1:23" ht="12" customHeight="1">
      <c r="A105" s="10" t="s">
        <v>58</v>
      </c>
      <c r="B105" s="91">
        <v>215.67000000000002</v>
      </c>
      <c r="C105" s="86">
        <v>6.5</v>
      </c>
      <c r="D105" s="86">
        <v>77.05</v>
      </c>
      <c r="E105" s="86">
        <v>94.37</v>
      </c>
      <c r="F105" s="86">
        <v>7.3</v>
      </c>
      <c r="G105" s="86"/>
      <c r="H105" s="86"/>
      <c r="I105" s="86">
        <v>30.45</v>
      </c>
      <c r="J105" s="9"/>
    </row>
    <row r="106" spans="1:23" ht="12" customHeight="1">
      <c r="A106" s="10" t="s">
        <v>59</v>
      </c>
      <c r="B106" s="91">
        <v>257.44499999999999</v>
      </c>
      <c r="C106" s="86">
        <v>7.2</v>
      </c>
      <c r="D106" s="86">
        <v>103.845</v>
      </c>
      <c r="E106" s="86">
        <v>101.9</v>
      </c>
      <c r="F106" s="86">
        <v>8.1</v>
      </c>
      <c r="G106" s="86"/>
      <c r="H106" s="86"/>
      <c r="I106" s="86">
        <v>36.4</v>
      </c>
      <c r="J106" s="9"/>
    </row>
    <row r="107" spans="1:23" ht="12" customHeight="1">
      <c r="A107" s="10" t="s">
        <v>60</v>
      </c>
      <c r="B107" s="91">
        <v>235.37200000000001</v>
      </c>
      <c r="C107" s="86">
        <v>7.4</v>
      </c>
      <c r="D107" s="86">
        <v>95.471999999999994</v>
      </c>
      <c r="E107" s="86">
        <v>79.5</v>
      </c>
      <c r="F107" s="86">
        <v>8.1</v>
      </c>
      <c r="G107" s="86"/>
      <c r="H107" s="86"/>
      <c r="I107" s="86">
        <v>44.9</v>
      </c>
      <c r="J107" s="9"/>
    </row>
    <row r="108" spans="1:23" ht="12" customHeight="1">
      <c r="A108" s="10" t="s">
        <v>61</v>
      </c>
      <c r="B108" s="91">
        <v>232.7</v>
      </c>
      <c r="C108" s="86">
        <v>7</v>
      </c>
      <c r="D108" s="86">
        <v>102</v>
      </c>
      <c r="E108" s="86">
        <v>69.900000000000006</v>
      </c>
      <c r="F108" s="86">
        <v>8</v>
      </c>
      <c r="G108" s="86"/>
      <c r="H108" s="86"/>
      <c r="I108" s="86">
        <v>45.8</v>
      </c>
      <c r="J108" s="9"/>
    </row>
    <row r="109" spans="1:23" ht="12" customHeight="1">
      <c r="A109" s="10" t="s">
        <v>62</v>
      </c>
      <c r="B109" s="91">
        <v>243.2</v>
      </c>
      <c r="C109" s="86">
        <v>6.5</v>
      </c>
      <c r="D109" s="86">
        <v>105.2</v>
      </c>
      <c r="E109" s="86">
        <v>75</v>
      </c>
      <c r="F109" s="86">
        <v>8</v>
      </c>
      <c r="G109" s="86"/>
      <c r="H109" s="86"/>
      <c r="I109" s="86">
        <v>48.5</v>
      </c>
      <c r="J109" s="9"/>
    </row>
    <row r="110" spans="1:23" ht="12" customHeight="1">
      <c r="A110" s="10" t="s">
        <v>38</v>
      </c>
      <c r="B110" s="91">
        <v>232.59000000000003</v>
      </c>
      <c r="C110" s="86">
        <v>6</v>
      </c>
      <c r="D110" s="86">
        <v>94.5</v>
      </c>
      <c r="E110" s="86">
        <v>78.8</v>
      </c>
      <c r="F110" s="86">
        <v>8.24</v>
      </c>
      <c r="G110" s="86"/>
      <c r="H110" s="86"/>
      <c r="I110" s="86">
        <v>45.05</v>
      </c>
      <c r="J110" s="9"/>
    </row>
    <row r="111" spans="1:23" ht="12" customHeight="1">
      <c r="A111" s="10" t="s">
        <v>39</v>
      </c>
      <c r="B111" s="92">
        <v>207.74</v>
      </c>
      <c r="C111" s="9">
        <v>6</v>
      </c>
      <c r="D111" s="9">
        <v>86.2</v>
      </c>
      <c r="E111" s="9">
        <v>69.400000000000006</v>
      </c>
      <c r="F111" s="9">
        <v>6.34</v>
      </c>
      <c r="G111" s="9"/>
      <c r="H111" s="9"/>
      <c r="I111" s="9">
        <v>39.799999999999997</v>
      </c>
      <c r="J111" s="9"/>
    </row>
    <row r="112" spans="1:23" ht="12" customHeight="1">
      <c r="A112" s="10" t="s">
        <v>40</v>
      </c>
      <c r="B112" s="92">
        <v>204.10000000000002</v>
      </c>
      <c r="C112" s="9">
        <v>4</v>
      </c>
      <c r="D112" s="9">
        <v>89.8</v>
      </c>
      <c r="E112" s="9">
        <v>71.3</v>
      </c>
      <c r="F112" s="9">
        <v>6.8</v>
      </c>
      <c r="G112" s="9"/>
      <c r="H112" s="9"/>
      <c r="I112" s="9">
        <v>32.200000000000003</v>
      </c>
      <c r="J112" s="9"/>
    </row>
    <row r="113" spans="1:12" ht="11.25" customHeight="1">
      <c r="A113" s="10" t="s">
        <v>41</v>
      </c>
      <c r="B113" s="92">
        <v>198.17</v>
      </c>
      <c r="C113" s="9">
        <v>5</v>
      </c>
      <c r="D113" s="9">
        <v>90.81</v>
      </c>
      <c r="E113" s="9">
        <v>65</v>
      </c>
      <c r="F113" s="9">
        <v>7.16</v>
      </c>
      <c r="G113" s="9"/>
      <c r="H113" s="9"/>
      <c r="I113" s="9">
        <v>30.2</v>
      </c>
      <c r="J113" s="9"/>
    </row>
    <row r="114" spans="1:12" ht="11.25" customHeight="1">
      <c r="A114" s="10" t="s">
        <v>42</v>
      </c>
      <c r="B114" s="92">
        <v>183.285</v>
      </c>
      <c r="C114" s="9">
        <v>4</v>
      </c>
      <c r="D114" s="9">
        <v>84.4</v>
      </c>
      <c r="E114" s="9">
        <v>60.6</v>
      </c>
      <c r="F114" s="9">
        <v>8.6349999999999998</v>
      </c>
      <c r="G114" s="9"/>
      <c r="H114" s="9"/>
      <c r="I114" s="9">
        <v>25.65</v>
      </c>
      <c r="J114" s="9"/>
    </row>
    <row r="115" spans="1:12" ht="11.25" customHeight="1">
      <c r="A115" s="10" t="s">
        <v>44</v>
      </c>
      <c r="B115" s="92">
        <v>185.29999999999998</v>
      </c>
      <c r="C115" s="9">
        <v>4</v>
      </c>
      <c r="D115" s="9">
        <v>91.5</v>
      </c>
      <c r="E115" s="9">
        <v>54.6</v>
      </c>
      <c r="F115" s="9">
        <v>9</v>
      </c>
      <c r="G115" s="9"/>
      <c r="H115" s="9"/>
      <c r="I115" s="9">
        <v>26.2</v>
      </c>
      <c r="J115" s="9"/>
    </row>
    <row r="116" spans="1:12" ht="11.25" customHeight="1">
      <c r="A116" s="10" t="s">
        <v>45</v>
      </c>
      <c r="B116" s="92">
        <v>199.99299999999999</v>
      </c>
      <c r="C116" s="9">
        <v>5.7</v>
      </c>
      <c r="D116" s="9">
        <v>91.5</v>
      </c>
      <c r="E116" s="9">
        <v>62.994999999999997</v>
      </c>
      <c r="F116" s="9">
        <v>10.898</v>
      </c>
      <c r="G116" s="9"/>
      <c r="H116" s="9"/>
      <c r="I116" s="9">
        <v>28.9</v>
      </c>
      <c r="J116" s="9"/>
    </row>
    <row r="117" spans="1:12" ht="11.25" customHeight="1">
      <c r="A117" s="10" t="s">
        <v>46</v>
      </c>
      <c r="B117" s="92">
        <v>186.07</v>
      </c>
      <c r="C117" s="9">
        <v>6.9</v>
      </c>
      <c r="D117" s="9">
        <v>72.8</v>
      </c>
      <c r="E117" s="9">
        <v>64.5</v>
      </c>
      <c r="F117" s="9">
        <v>11.47</v>
      </c>
      <c r="G117" s="9"/>
      <c r="H117" s="9"/>
      <c r="I117" s="9">
        <v>30.4</v>
      </c>
      <c r="J117" s="9"/>
    </row>
    <row r="118" spans="1:12" ht="11.25" customHeight="1">
      <c r="A118" s="10" t="s">
        <v>47</v>
      </c>
      <c r="B118" s="92">
        <v>173.00199999999998</v>
      </c>
      <c r="C118" s="9">
        <v>4.5</v>
      </c>
      <c r="D118" s="9">
        <v>71.5</v>
      </c>
      <c r="E118" s="9">
        <v>54.712000000000003</v>
      </c>
      <c r="F118" s="9">
        <v>18.059999999999999</v>
      </c>
      <c r="G118" s="9"/>
      <c r="H118" s="9"/>
      <c r="I118" s="9">
        <v>24.23</v>
      </c>
      <c r="J118" s="9"/>
    </row>
    <row r="119" spans="1:12" ht="11.25" customHeight="1">
      <c r="A119" s="10" t="s">
        <v>48</v>
      </c>
      <c r="B119" s="92">
        <v>190.95</v>
      </c>
      <c r="C119" s="9">
        <v>5.9</v>
      </c>
      <c r="D119" s="9">
        <v>80.900000000000006</v>
      </c>
      <c r="E119" s="9">
        <v>62.57</v>
      </c>
      <c r="F119" s="9">
        <v>12.38</v>
      </c>
      <c r="G119" s="9"/>
      <c r="H119" s="9"/>
      <c r="I119" s="9">
        <v>29.2</v>
      </c>
      <c r="J119" s="9"/>
    </row>
    <row r="120" spans="1:12" ht="11.25" customHeight="1">
      <c r="A120" s="10" t="s">
        <v>49</v>
      </c>
      <c r="B120" s="92">
        <v>233.72</v>
      </c>
      <c r="C120" s="9">
        <v>7.5</v>
      </c>
      <c r="D120" s="9">
        <v>110.6</v>
      </c>
      <c r="E120" s="9">
        <v>67.42</v>
      </c>
      <c r="F120" s="9">
        <v>15.8</v>
      </c>
      <c r="G120" s="9"/>
      <c r="H120" s="9"/>
      <c r="I120" s="9">
        <v>32.4</v>
      </c>
      <c r="J120" s="9"/>
    </row>
    <row r="121" spans="1:12" ht="11.25" customHeight="1">
      <c r="A121" s="10" t="s">
        <v>51</v>
      </c>
      <c r="B121" s="92">
        <v>213.3</v>
      </c>
      <c r="C121" s="9">
        <v>8.15</v>
      </c>
      <c r="D121" s="9">
        <v>97.15</v>
      </c>
      <c r="E121" s="9">
        <v>55.75</v>
      </c>
      <c r="F121" s="9">
        <v>21.1</v>
      </c>
      <c r="G121" s="9"/>
      <c r="H121" s="9"/>
      <c r="I121" s="9">
        <v>31.15</v>
      </c>
      <c r="J121" s="9"/>
    </row>
    <row r="122" spans="1:12" ht="30" customHeight="1">
      <c r="A122" s="883" t="s">
        <v>8</v>
      </c>
      <c r="B122" s="883"/>
      <c r="C122" s="883"/>
      <c r="D122" s="883"/>
      <c r="E122" s="883"/>
      <c r="F122" s="883"/>
      <c r="G122" s="883"/>
      <c r="H122" s="883"/>
      <c r="I122" s="883"/>
      <c r="J122" s="883"/>
      <c r="K122" s="61"/>
      <c r="L122" s="61"/>
    </row>
    <row r="123" spans="1:12" ht="11.25" customHeight="1">
      <c r="A123" s="10" t="s">
        <v>112</v>
      </c>
      <c r="B123" s="91">
        <v>407</v>
      </c>
      <c r="C123" s="86">
        <v>3.2</v>
      </c>
      <c r="D123" s="86">
        <v>122.2</v>
      </c>
      <c r="E123" s="86">
        <v>209.4</v>
      </c>
      <c r="F123" s="86">
        <v>10.5</v>
      </c>
      <c r="G123" s="86">
        <v>3.96</v>
      </c>
      <c r="H123" s="86">
        <v>9.3000000000000007</v>
      </c>
      <c r="I123" s="86">
        <v>37.200000000000003</v>
      </c>
      <c r="J123" s="9">
        <v>11.24</v>
      </c>
    </row>
    <row r="124" spans="1:12" ht="11.25" customHeight="1">
      <c r="A124" s="10" t="s">
        <v>111</v>
      </c>
      <c r="B124" s="91">
        <v>287.99999999999994</v>
      </c>
      <c r="C124" s="86">
        <v>9</v>
      </c>
      <c r="D124" s="86">
        <v>88</v>
      </c>
      <c r="E124" s="86">
        <v>128.19999999999999</v>
      </c>
      <c r="F124" s="86">
        <v>11.5</v>
      </c>
      <c r="G124" s="86">
        <v>4.7</v>
      </c>
      <c r="H124" s="86">
        <v>1.45</v>
      </c>
      <c r="I124" s="86">
        <v>40</v>
      </c>
      <c r="J124" s="9">
        <v>5.15</v>
      </c>
    </row>
    <row r="125" spans="1:12" ht="11.25" customHeight="1">
      <c r="A125" s="10" t="s">
        <v>110</v>
      </c>
      <c r="B125" s="91">
        <v>294</v>
      </c>
      <c r="C125" s="86">
        <v>15.5</v>
      </c>
      <c r="D125" s="86">
        <v>86.7</v>
      </c>
      <c r="E125" s="86">
        <v>133.80000000000001</v>
      </c>
      <c r="F125" s="86">
        <v>14.5</v>
      </c>
      <c r="G125" s="86">
        <v>1</v>
      </c>
      <c r="H125" s="86">
        <v>2.5</v>
      </c>
      <c r="I125" s="86">
        <v>39</v>
      </c>
      <c r="J125" s="9">
        <v>1</v>
      </c>
    </row>
    <row r="126" spans="1:12" ht="11.25" customHeight="1">
      <c r="A126" s="10" t="s">
        <v>109</v>
      </c>
      <c r="B126" s="91">
        <v>259.99999999999994</v>
      </c>
      <c r="C126" s="86">
        <v>22</v>
      </c>
      <c r="D126" s="86">
        <v>64.599999999999994</v>
      </c>
      <c r="E126" s="86">
        <v>121.3</v>
      </c>
      <c r="F126" s="86">
        <v>22.5</v>
      </c>
      <c r="G126" s="86">
        <v>1.25</v>
      </c>
      <c r="H126" s="86">
        <v>3.6</v>
      </c>
      <c r="I126" s="86">
        <v>23.85</v>
      </c>
      <c r="J126" s="9">
        <v>0.9</v>
      </c>
    </row>
    <row r="127" spans="1:12" ht="11.25" customHeight="1">
      <c r="A127" s="10" t="s">
        <v>108</v>
      </c>
      <c r="B127" s="91">
        <v>316</v>
      </c>
      <c r="C127" s="86">
        <v>18.5</v>
      </c>
      <c r="D127" s="86">
        <v>105</v>
      </c>
      <c r="E127" s="86">
        <v>142.80000000000001</v>
      </c>
      <c r="F127" s="86">
        <v>20.9</v>
      </c>
      <c r="G127" s="86">
        <v>1.7</v>
      </c>
      <c r="H127" s="86">
        <v>1.2</v>
      </c>
      <c r="I127" s="86">
        <v>25.3</v>
      </c>
      <c r="J127" s="9">
        <v>0.6</v>
      </c>
    </row>
    <row r="128" spans="1:12" ht="11.25" customHeight="1">
      <c r="A128" s="10" t="s">
        <v>107</v>
      </c>
      <c r="B128" s="91">
        <v>351</v>
      </c>
      <c r="C128" s="86">
        <v>15</v>
      </c>
      <c r="D128" s="86">
        <v>109.1</v>
      </c>
      <c r="E128" s="86">
        <v>168.6</v>
      </c>
      <c r="F128" s="86">
        <v>27</v>
      </c>
      <c r="G128" s="86">
        <v>1.8</v>
      </c>
      <c r="H128" s="86">
        <v>1.75</v>
      </c>
      <c r="I128" s="86">
        <v>27</v>
      </c>
      <c r="J128" s="9">
        <v>0.75</v>
      </c>
    </row>
    <row r="129" spans="1:23" ht="11.25" customHeight="1">
      <c r="A129" s="10" t="s">
        <v>106</v>
      </c>
      <c r="B129" s="92">
        <v>309</v>
      </c>
      <c r="C129" s="9">
        <v>12</v>
      </c>
      <c r="D129" s="9">
        <v>115.9</v>
      </c>
      <c r="E129" s="9">
        <v>114.6</v>
      </c>
      <c r="F129" s="9">
        <v>30</v>
      </c>
      <c r="G129" s="9">
        <v>2.2000000000000002</v>
      </c>
      <c r="H129" s="9">
        <v>1.1399999999999999</v>
      </c>
      <c r="I129" s="9">
        <v>33</v>
      </c>
      <c r="J129" s="9">
        <v>0.16</v>
      </c>
    </row>
    <row r="130" spans="1:23" ht="12" customHeight="1">
      <c r="A130" s="10" t="s">
        <v>105</v>
      </c>
      <c r="B130" s="92">
        <v>320.00000000000006</v>
      </c>
      <c r="C130" s="9">
        <v>18.5</v>
      </c>
      <c r="D130" s="9">
        <v>137</v>
      </c>
      <c r="E130" s="9">
        <v>111</v>
      </c>
      <c r="F130" s="9">
        <v>30.6</v>
      </c>
      <c r="G130" s="9">
        <v>2.2999999999999998</v>
      </c>
      <c r="H130" s="9">
        <v>1.56</v>
      </c>
      <c r="I130" s="9">
        <v>19</v>
      </c>
      <c r="J130" s="9">
        <v>0.04</v>
      </c>
    </row>
    <row r="131" spans="1:23" ht="12" customHeight="1">
      <c r="A131" s="10" t="s">
        <v>104</v>
      </c>
      <c r="B131" s="92">
        <v>310</v>
      </c>
      <c r="C131" s="9">
        <v>10</v>
      </c>
      <c r="D131" s="9">
        <v>129</v>
      </c>
      <c r="E131" s="9">
        <v>130</v>
      </c>
      <c r="F131" s="9">
        <v>19</v>
      </c>
      <c r="G131" s="9">
        <v>1</v>
      </c>
      <c r="H131" s="9">
        <v>1</v>
      </c>
      <c r="I131" s="9">
        <v>20</v>
      </c>
      <c r="J131" s="9"/>
    </row>
    <row r="132" spans="1:23" ht="12" customHeight="1">
      <c r="A132" s="10" t="s">
        <v>103</v>
      </c>
      <c r="B132" s="92">
        <v>312</v>
      </c>
      <c r="C132" s="9">
        <v>15.1</v>
      </c>
      <c r="D132" s="9">
        <v>124</v>
      </c>
      <c r="E132" s="9">
        <v>118</v>
      </c>
      <c r="F132" s="9">
        <v>29</v>
      </c>
      <c r="G132" s="9">
        <v>1.2</v>
      </c>
      <c r="H132" s="9">
        <v>1.7</v>
      </c>
      <c r="I132" s="9">
        <v>23</v>
      </c>
      <c r="J132" s="9"/>
    </row>
    <row r="133" spans="1:23" ht="12" customHeight="1">
      <c r="A133" s="10" t="s">
        <v>102</v>
      </c>
      <c r="B133" s="92">
        <v>266</v>
      </c>
      <c r="C133" s="9">
        <v>9.9</v>
      </c>
      <c r="D133" s="9">
        <v>108</v>
      </c>
      <c r="E133" s="9">
        <v>103.5</v>
      </c>
      <c r="F133" s="9">
        <v>18.3</v>
      </c>
      <c r="G133" s="9">
        <v>1.2</v>
      </c>
      <c r="H133" s="9">
        <v>0.6</v>
      </c>
      <c r="I133" s="9">
        <v>24.5</v>
      </c>
      <c r="J133" s="9"/>
    </row>
    <row r="134" spans="1:23" ht="12" customHeight="1">
      <c r="A134" s="10" t="s">
        <v>101</v>
      </c>
      <c r="B134" s="92">
        <v>286.29999999999995</v>
      </c>
      <c r="C134" s="9">
        <v>9.1</v>
      </c>
      <c r="D134" s="9">
        <v>152.1</v>
      </c>
      <c r="E134" s="9">
        <v>90</v>
      </c>
      <c r="F134" s="9">
        <v>11.2</v>
      </c>
      <c r="G134" s="9">
        <v>1.9</v>
      </c>
      <c r="H134" s="9">
        <v>0.3</v>
      </c>
      <c r="I134" s="9">
        <v>21.7</v>
      </c>
      <c r="J134" s="9"/>
      <c r="W134" s="3" t="s">
        <v>38</v>
      </c>
    </row>
    <row r="135" spans="1:23" ht="12" customHeight="1">
      <c r="A135" s="10" t="s">
        <v>100</v>
      </c>
      <c r="B135" s="92">
        <v>437.20000000000005</v>
      </c>
      <c r="C135" s="9">
        <v>14.5</v>
      </c>
      <c r="D135" s="9">
        <v>242</v>
      </c>
      <c r="E135" s="9">
        <v>142.30000000000001</v>
      </c>
      <c r="F135" s="9">
        <v>17.3</v>
      </c>
      <c r="G135" s="9">
        <v>2</v>
      </c>
      <c r="H135" s="9">
        <v>0.3</v>
      </c>
      <c r="I135" s="9">
        <v>18.8</v>
      </c>
      <c r="J135" s="9"/>
    </row>
    <row r="136" spans="1:23" ht="12" customHeight="1">
      <c r="A136" s="10" t="s">
        <v>99</v>
      </c>
      <c r="B136" s="92">
        <v>337.09999999999997</v>
      </c>
      <c r="C136" s="9">
        <v>10</v>
      </c>
      <c r="D136" s="9">
        <v>136</v>
      </c>
      <c r="E136" s="9">
        <v>153.9</v>
      </c>
      <c r="F136" s="9">
        <v>10</v>
      </c>
      <c r="G136" s="9">
        <v>1.4</v>
      </c>
      <c r="H136" s="9">
        <v>0.3</v>
      </c>
      <c r="I136" s="9">
        <v>25.5</v>
      </c>
      <c r="J136" s="9"/>
    </row>
    <row r="137" spans="1:23" ht="12" customHeight="1">
      <c r="A137" s="10" t="s">
        <v>98</v>
      </c>
      <c r="B137" s="92">
        <v>480.4</v>
      </c>
      <c r="C137" s="9">
        <v>10.5</v>
      </c>
      <c r="D137" s="9">
        <v>247</v>
      </c>
      <c r="E137" s="9">
        <v>180</v>
      </c>
      <c r="F137" s="9">
        <v>16</v>
      </c>
      <c r="G137" s="9">
        <v>1.58</v>
      </c>
      <c r="H137" s="9">
        <v>0.2</v>
      </c>
      <c r="I137" s="9">
        <v>25.12</v>
      </c>
      <c r="J137" s="9"/>
    </row>
    <row r="138" spans="1:23" ht="12" customHeight="1">
      <c r="A138" s="10" t="s">
        <v>97</v>
      </c>
      <c r="B138" s="92">
        <v>400</v>
      </c>
      <c r="C138" s="9">
        <v>10</v>
      </c>
      <c r="D138" s="9">
        <v>167</v>
      </c>
      <c r="E138" s="9">
        <v>185</v>
      </c>
      <c r="F138" s="9">
        <v>7.6</v>
      </c>
      <c r="G138" s="9">
        <v>2.2999999999999998</v>
      </c>
      <c r="H138" s="9">
        <v>0.2</v>
      </c>
      <c r="I138" s="9">
        <v>27.9</v>
      </c>
      <c r="J138" s="9"/>
    </row>
    <row r="139" spans="1:23" ht="12" customHeight="1">
      <c r="A139" s="10" t="s">
        <v>96</v>
      </c>
      <c r="B139" s="92">
        <v>438.59999999999997</v>
      </c>
      <c r="C139" s="9">
        <v>8.3000000000000007</v>
      </c>
      <c r="D139" s="9">
        <v>185.6</v>
      </c>
      <c r="E139" s="9">
        <v>211.1</v>
      </c>
      <c r="F139" s="9">
        <v>8.0299999999999994</v>
      </c>
      <c r="G139" s="9">
        <v>1.9650000000000001</v>
      </c>
      <c r="H139" s="9">
        <v>0.125</v>
      </c>
      <c r="I139" s="9">
        <v>23.48</v>
      </c>
      <c r="J139" s="9"/>
    </row>
    <row r="140" spans="1:23" ht="11.25" customHeight="1">
      <c r="A140" s="10" t="s">
        <v>95</v>
      </c>
      <c r="B140" s="91">
        <v>371.00000000000006</v>
      </c>
      <c r="C140" s="86">
        <v>5.25</v>
      </c>
      <c r="D140" s="86">
        <v>143.74</v>
      </c>
      <c r="E140" s="86">
        <v>182.31</v>
      </c>
      <c r="F140" s="86">
        <v>8.73</v>
      </c>
      <c r="G140" s="86">
        <v>1.67</v>
      </c>
      <c r="H140" s="86"/>
      <c r="I140" s="86">
        <v>29.3</v>
      </c>
      <c r="J140" s="9"/>
    </row>
    <row r="141" spans="1:23" ht="11.25" customHeight="1">
      <c r="A141" s="10" t="s">
        <v>94</v>
      </c>
      <c r="B141" s="91">
        <v>383.4</v>
      </c>
      <c r="C141" s="86">
        <v>3.4</v>
      </c>
      <c r="D141" s="86">
        <v>114</v>
      </c>
      <c r="E141" s="86">
        <v>222</v>
      </c>
      <c r="F141" s="86">
        <v>13.3</v>
      </c>
      <c r="G141" s="86">
        <v>8.6999999999999993</v>
      </c>
      <c r="H141" s="86"/>
      <c r="I141" s="86">
        <v>22</v>
      </c>
      <c r="J141" s="9"/>
    </row>
    <row r="142" spans="1:23" ht="11.25" customHeight="1">
      <c r="A142" s="10" t="s">
        <v>93</v>
      </c>
      <c r="B142" s="91">
        <v>490</v>
      </c>
      <c r="C142" s="86">
        <v>4.7</v>
      </c>
      <c r="D142" s="86">
        <v>201.5</v>
      </c>
      <c r="E142" s="86">
        <v>236.3</v>
      </c>
      <c r="F142" s="86">
        <v>19.2</v>
      </c>
      <c r="G142" s="86">
        <v>8</v>
      </c>
      <c r="H142" s="86"/>
      <c r="I142" s="86">
        <v>20.3</v>
      </c>
      <c r="J142" s="9"/>
    </row>
    <row r="143" spans="1:23" ht="11.25" customHeight="1">
      <c r="A143" s="10" t="s">
        <v>92</v>
      </c>
      <c r="B143" s="91">
        <v>428.1</v>
      </c>
      <c r="C143" s="86">
        <v>6</v>
      </c>
      <c r="D143" s="86">
        <v>155.6</v>
      </c>
      <c r="E143" s="86">
        <v>230.1</v>
      </c>
      <c r="F143" s="86">
        <v>21.6</v>
      </c>
      <c r="G143" s="86">
        <v>4</v>
      </c>
      <c r="H143" s="86"/>
      <c r="I143" s="86">
        <v>10.8</v>
      </c>
      <c r="J143" s="9"/>
    </row>
    <row r="144" spans="1:23" ht="11.25" customHeight="1">
      <c r="A144" s="10" t="s">
        <v>91</v>
      </c>
      <c r="B144" s="91">
        <v>347.59999999999997</v>
      </c>
      <c r="C144" s="86">
        <v>7</v>
      </c>
      <c r="D144" s="86">
        <v>92.6</v>
      </c>
      <c r="E144" s="86">
        <v>209.6</v>
      </c>
      <c r="F144" s="86">
        <v>19.7</v>
      </c>
      <c r="G144" s="86">
        <v>1.3</v>
      </c>
      <c r="H144" s="86"/>
      <c r="I144" s="86">
        <v>17.399999999999999</v>
      </c>
      <c r="J144" s="9"/>
    </row>
    <row r="145" spans="1:23" ht="11.25" customHeight="1">
      <c r="A145" s="10" t="s">
        <v>90</v>
      </c>
      <c r="B145" s="91">
        <v>700.69999999999993</v>
      </c>
      <c r="C145" s="86">
        <v>8.8000000000000007</v>
      </c>
      <c r="D145" s="86">
        <v>214.4</v>
      </c>
      <c r="E145" s="86">
        <v>442.2</v>
      </c>
      <c r="F145" s="86">
        <v>33.299999999999997</v>
      </c>
      <c r="G145" s="86">
        <v>2</v>
      </c>
      <c r="H145" s="86"/>
      <c r="I145" s="86"/>
      <c r="J145" s="9"/>
    </row>
    <row r="146" spans="1:23" ht="11.25" customHeight="1">
      <c r="A146" s="10" t="s">
        <v>89</v>
      </c>
      <c r="B146" s="91">
        <v>608.29999999999995</v>
      </c>
      <c r="C146" s="86">
        <v>9.1999999999999993</v>
      </c>
      <c r="D146" s="86">
        <v>203.8</v>
      </c>
      <c r="E146" s="86">
        <v>332.3</v>
      </c>
      <c r="F146" s="86">
        <v>36</v>
      </c>
      <c r="G146" s="86">
        <v>1.3</v>
      </c>
      <c r="H146" s="86"/>
      <c r="I146" s="86">
        <v>25.7</v>
      </c>
      <c r="J146" s="9"/>
    </row>
    <row r="147" spans="1:23" ht="11.25" customHeight="1">
      <c r="A147" s="10" t="s">
        <v>88</v>
      </c>
      <c r="B147" s="91">
        <v>607.59999999999991</v>
      </c>
      <c r="C147" s="86">
        <v>10.3</v>
      </c>
      <c r="D147" s="86">
        <v>221.9</v>
      </c>
      <c r="E147" s="86">
        <v>308.89999999999998</v>
      </c>
      <c r="F147" s="86">
        <v>35.9</v>
      </c>
      <c r="G147" s="86">
        <v>0.8</v>
      </c>
      <c r="H147" s="86"/>
      <c r="I147" s="86">
        <v>29.8</v>
      </c>
      <c r="J147" s="9"/>
    </row>
    <row r="148" spans="1:23" ht="11.25" customHeight="1">
      <c r="A148" s="10" t="s">
        <v>87</v>
      </c>
      <c r="B148" s="91">
        <v>926.2</v>
      </c>
      <c r="C148" s="86">
        <v>12.7</v>
      </c>
      <c r="D148" s="86">
        <v>290.3</v>
      </c>
      <c r="E148" s="86">
        <v>537.5</v>
      </c>
      <c r="F148" s="86">
        <v>38.6</v>
      </c>
      <c r="G148" s="86">
        <v>1.6</v>
      </c>
      <c r="H148" s="86"/>
      <c r="I148" s="86">
        <v>45.5</v>
      </c>
      <c r="J148" s="9"/>
    </row>
    <row r="149" spans="1:23" ht="11.25" customHeight="1">
      <c r="A149" s="10" t="s">
        <v>86</v>
      </c>
      <c r="B149" s="91">
        <v>986.00000000000011</v>
      </c>
      <c r="C149" s="86">
        <v>18</v>
      </c>
      <c r="D149" s="86">
        <v>321.86</v>
      </c>
      <c r="E149" s="86">
        <v>544.35</v>
      </c>
      <c r="F149" s="86">
        <v>44.1</v>
      </c>
      <c r="G149" s="86">
        <v>0.84</v>
      </c>
      <c r="H149" s="86"/>
      <c r="I149" s="86">
        <v>56.85</v>
      </c>
      <c r="J149" s="9"/>
    </row>
    <row r="150" spans="1:23" ht="11.25" customHeight="1">
      <c r="A150" s="10" t="s">
        <v>85</v>
      </c>
      <c r="B150" s="91">
        <v>1205.1400000000003</v>
      </c>
      <c r="C150" s="86">
        <v>21.3</v>
      </c>
      <c r="D150" s="86">
        <v>354.66</v>
      </c>
      <c r="E150" s="86">
        <v>709.4</v>
      </c>
      <c r="F150" s="86">
        <v>42.5</v>
      </c>
      <c r="G150" s="86">
        <v>0.9</v>
      </c>
      <c r="H150" s="86">
        <v>0.18</v>
      </c>
      <c r="I150" s="86">
        <v>76.2</v>
      </c>
      <c r="J150" s="9"/>
    </row>
    <row r="151" spans="1:23" ht="11.25" customHeight="1">
      <c r="A151" s="10" t="s">
        <v>84</v>
      </c>
      <c r="B151" s="92">
        <v>1011.1349999999999</v>
      </c>
      <c r="C151" s="9">
        <v>24.1</v>
      </c>
      <c r="D151" s="9">
        <v>235.47</v>
      </c>
      <c r="E151" s="9">
        <v>667.8</v>
      </c>
      <c r="F151" s="9">
        <v>30</v>
      </c>
      <c r="G151" s="9">
        <v>0.16500000000000001</v>
      </c>
      <c r="H151" s="9"/>
      <c r="I151" s="9">
        <v>53.6</v>
      </c>
      <c r="J151" s="9"/>
    </row>
    <row r="152" spans="1:23" ht="12" customHeight="1">
      <c r="A152" s="10" t="s">
        <v>83</v>
      </c>
      <c r="B152" s="92">
        <v>1658.2</v>
      </c>
      <c r="C152" s="9">
        <v>41.3</v>
      </c>
      <c r="D152" s="9">
        <v>560.04</v>
      </c>
      <c r="E152" s="9">
        <v>908.7</v>
      </c>
      <c r="F152" s="9">
        <v>52.2</v>
      </c>
      <c r="G152" s="9">
        <v>0.56000000000000005</v>
      </c>
      <c r="H152" s="9"/>
      <c r="I152" s="9">
        <v>95.4</v>
      </c>
      <c r="J152" s="9"/>
    </row>
    <row r="153" spans="1:23" ht="12" customHeight="1">
      <c r="A153" s="10" t="s">
        <v>82</v>
      </c>
      <c r="B153" s="92">
        <v>903.41000000000008</v>
      </c>
      <c r="C153" s="9">
        <v>31.8</v>
      </c>
      <c r="D153" s="9">
        <v>386.19</v>
      </c>
      <c r="E153" s="9">
        <v>409.62</v>
      </c>
      <c r="F153" s="9">
        <v>28.5</v>
      </c>
      <c r="G153" s="9">
        <v>0.83</v>
      </c>
      <c r="H153" s="9"/>
      <c r="I153" s="9">
        <v>46.47</v>
      </c>
      <c r="J153" s="9"/>
    </row>
    <row r="154" spans="1:23" ht="12" customHeight="1">
      <c r="A154" s="10" t="s">
        <v>81</v>
      </c>
      <c r="B154" s="92">
        <v>873.18399999999997</v>
      </c>
      <c r="C154" s="9">
        <v>24.5</v>
      </c>
      <c r="D154" s="9">
        <v>394.584</v>
      </c>
      <c r="E154" s="9">
        <v>395.4</v>
      </c>
      <c r="F154" s="9">
        <v>13.66</v>
      </c>
      <c r="G154" s="9">
        <v>0.82</v>
      </c>
      <c r="H154" s="9"/>
      <c r="I154" s="9">
        <v>44.22</v>
      </c>
      <c r="J154" s="9"/>
    </row>
    <row r="155" spans="1:23" ht="12" customHeight="1">
      <c r="A155" s="10" t="s">
        <v>80</v>
      </c>
      <c r="B155" s="92">
        <v>709.29700000000003</v>
      </c>
      <c r="C155" s="9">
        <v>25.5</v>
      </c>
      <c r="D155" s="9">
        <v>365.78699999999998</v>
      </c>
      <c r="E155" s="9">
        <v>280.56</v>
      </c>
      <c r="F155" s="9">
        <v>12.1</v>
      </c>
      <c r="G155" s="9">
        <v>0.88</v>
      </c>
      <c r="H155" s="9"/>
      <c r="I155" s="9">
        <v>24.47</v>
      </c>
      <c r="J155" s="9"/>
    </row>
    <row r="156" spans="1:23" ht="12" customHeight="1">
      <c r="A156" s="10" t="s">
        <v>79</v>
      </c>
      <c r="B156" s="92">
        <v>717.63200000000006</v>
      </c>
      <c r="C156" s="9">
        <v>15.6</v>
      </c>
      <c r="D156" s="9">
        <v>300.86200000000002</v>
      </c>
      <c r="E156" s="9">
        <v>344.23</v>
      </c>
      <c r="F156" s="9">
        <v>14</v>
      </c>
      <c r="G156" s="9">
        <v>0.38</v>
      </c>
      <c r="H156" s="9"/>
      <c r="I156" s="9">
        <v>42.56</v>
      </c>
      <c r="J156" s="9"/>
      <c r="W156" s="3" t="s">
        <v>38</v>
      </c>
    </row>
    <row r="157" spans="1:23" ht="12" customHeight="1">
      <c r="A157" s="10" t="s">
        <v>78</v>
      </c>
      <c r="B157" s="92">
        <v>1060.0830000000001</v>
      </c>
      <c r="C157" s="9">
        <v>16.5</v>
      </c>
      <c r="D157" s="9">
        <v>488.96300000000002</v>
      </c>
      <c r="E157" s="9">
        <v>451.44</v>
      </c>
      <c r="F157" s="9">
        <v>23.94</v>
      </c>
      <c r="G157" s="9">
        <v>0.84</v>
      </c>
      <c r="H157" s="9"/>
      <c r="I157" s="9">
        <v>78.400000000000006</v>
      </c>
      <c r="J157" s="9"/>
    </row>
    <row r="158" spans="1:23" ht="12" customHeight="1">
      <c r="A158" s="10" t="s">
        <v>77</v>
      </c>
      <c r="B158" s="92">
        <v>956.25500000000011</v>
      </c>
      <c r="C158" s="9">
        <v>20.21</v>
      </c>
      <c r="D158" s="9">
        <v>429.54500000000002</v>
      </c>
      <c r="E158" s="9">
        <v>390.29</v>
      </c>
      <c r="F158" s="9">
        <v>23.26</v>
      </c>
      <c r="G158" s="9">
        <v>0.59</v>
      </c>
      <c r="H158" s="9"/>
      <c r="I158" s="9">
        <v>92.36</v>
      </c>
      <c r="J158" s="9"/>
    </row>
    <row r="159" spans="1:23" ht="12" customHeight="1">
      <c r="A159" s="10" t="s">
        <v>76</v>
      </c>
      <c r="B159" s="92">
        <v>1193.492</v>
      </c>
      <c r="C159" s="9">
        <v>15.3</v>
      </c>
      <c r="D159" s="9">
        <v>551.28700000000003</v>
      </c>
      <c r="E159" s="9">
        <v>482.38</v>
      </c>
      <c r="F159" s="9">
        <v>29.61</v>
      </c>
      <c r="G159" s="9">
        <v>0.115</v>
      </c>
      <c r="H159" s="9"/>
      <c r="I159" s="9">
        <v>114.8</v>
      </c>
      <c r="J159" s="9"/>
    </row>
    <row r="160" spans="1:23" ht="12" customHeight="1">
      <c r="A160" s="10" t="s">
        <v>75</v>
      </c>
      <c r="B160" s="92">
        <v>1080.0709999999999</v>
      </c>
      <c r="C160" s="9">
        <v>25.2</v>
      </c>
      <c r="D160" s="9">
        <v>452.37099999999998</v>
      </c>
      <c r="E160" s="9">
        <v>470.5</v>
      </c>
      <c r="F160" s="9">
        <v>30.5</v>
      </c>
      <c r="G160" s="9"/>
      <c r="H160" s="9"/>
      <c r="I160" s="9">
        <v>101.5</v>
      </c>
      <c r="J160" s="9"/>
    </row>
    <row r="161" spans="1:12" ht="12" customHeight="1">
      <c r="A161" s="10" t="s">
        <v>74</v>
      </c>
      <c r="B161" s="92">
        <v>1255.0150000000001</v>
      </c>
      <c r="C161" s="9">
        <v>36</v>
      </c>
      <c r="D161" s="9">
        <v>543.33500000000004</v>
      </c>
      <c r="E161" s="9">
        <v>514.20000000000005</v>
      </c>
      <c r="F161" s="9">
        <v>26.23</v>
      </c>
      <c r="G161" s="9"/>
      <c r="H161" s="9"/>
      <c r="I161" s="9">
        <v>135.25</v>
      </c>
      <c r="J161" s="9"/>
    </row>
    <row r="162" spans="1:12" ht="11.25" customHeight="1">
      <c r="A162" s="10" t="s">
        <v>57</v>
      </c>
      <c r="B162" s="91">
        <v>1338.865</v>
      </c>
      <c r="C162" s="86">
        <v>42.25</v>
      </c>
      <c r="D162" s="86">
        <v>512.9</v>
      </c>
      <c r="E162" s="86">
        <v>581.78499999999997</v>
      </c>
      <c r="F162" s="86">
        <v>38.22</v>
      </c>
      <c r="G162" s="86"/>
      <c r="H162" s="86"/>
      <c r="I162" s="86">
        <v>163.71</v>
      </c>
      <c r="J162" s="9"/>
      <c r="K162" s="61"/>
      <c r="L162" s="61"/>
    </row>
    <row r="163" spans="1:12" ht="11.25" customHeight="1">
      <c r="A163" s="10" t="s">
        <v>58</v>
      </c>
      <c r="B163" s="91">
        <v>1243.259</v>
      </c>
      <c r="C163" s="86">
        <v>33.799999999999997</v>
      </c>
      <c r="D163" s="86">
        <v>407.75900000000001</v>
      </c>
      <c r="E163" s="86">
        <v>580.29999999999995</v>
      </c>
      <c r="F163" s="86">
        <v>40.880000000000003</v>
      </c>
      <c r="G163" s="86"/>
      <c r="H163" s="86"/>
      <c r="I163" s="86">
        <v>180.52</v>
      </c>
      <c r="J163" s="9"/>
      <c r="K163" s="61"/>
      <c r="L163" s="61"/>
    </row>
    <row r="164" spans="1:12" ht="11.25" customHeight="1">
      <c r="A164" s="10" t="s">
        <v>59</v>
      </c>
      <c r="B164" s="91">
        <v>1748.076</v>
      </c>
      <c r="C164" s="86">
        <v>44.64</v>
      </c>
      <c r="D164" s="86">
        <v>695.91600000000005</v>
      </c>
      <c r="E164" s="86">
        <v>744.1</v>
      </c>
      <c r="F164" s="86">
        <v>50.22</v>
      </c>
      <c r="G164" s="86"/>
      <c r="H164" s="86"/>
      <c r="I164" s="86">
        <v>213.2</v>
      </c>
      <c r="J164" s="9"/>
      <c r="K164" s="61"/>
      <c r="L164" s="61"/>
    </row>
    <row r="165" spans="1:12" ht="11.25" customHeight="1">
      <c r="A165" s="10" t="s">
        <v>60</v>
      </c>
      <c r="B165" s="91">
        <v>1567.971</v>
      </c>
      <c r="C165" s="86">
        <v>48.84</v>
      </c>
      <c r="D165" s="86">
        <v>645.351</v>
      </c>
      <c r="E165" s="86">
        <v>570.82000000000005</v>
      </c>
      <c r="F165" s="86">
        <v>52.65</v>
      </c>
      <c r="G165" s="86"/>
      <c r="H165" s="86"/>
      <c r="I165" s="86">
        <v>250.31</v>
      </c>
      <c r="J165" s="9"/>
      <c r="K165" s="61"/>
      <c r="L165" s="61"/>
    </row>
    <row r="166" spans="1:12" ht="11.25" customHeight="1">
      <c r="A166" s="10" t="s">
        <v>61</v>
      </c>
      <c r="B166" s="91">
        <v>1563.45</v>
      </c>
      <c r="C166" s="86">
        <v>49</v>
      </c>
      <c r="D166" s="86">
        <v>756</v>
      </c>
      <c r="E166" s="86">
        <v>494.49</v>
      </c>
      <c r="F166" s="86">
        <v>54.4</v>
      </c>
      <c r="G166" s="86"/>
      <c r="H166" s="86"/>
      <c r="I166" s="86">
        <v>209.56</v>
      </c>
      <c r="J166" s="9"/>
      <c r="K166" s="61"/>
      <c r="L166" s="61"/>
    </row>
    <row r="167" spans="1:12" ht="11.25" customHeight="1">
      <c r="A167" s="10" t="s">
        <v>62</v>
      </c>
      <c r="B167" s="91">
        <v>1581.81</v>
      </c>
      <c r="C167" s="86">
        <v>41.6</v>
      </c>
      <c r="D167" s="86">
        <v>679.31</v>
      </c>
      <c r="E167" s="86">
        <v>568.52</v>
      </c>
      <c r="F167" s="86">
        <v>54.4</v>
      </c>
      <c r="G167" s="86"/>
      <c r="H167" s="86"/>
      <c r="I167" s="86">
        <v>237.98</v>
      </c>
      <c r="J167" s="9"/>
      <c r="K167" s="61"/>
      <c r="L167" s="61"/>
    </row>
    <row r="168" spans="1:12" ht="11.25" customHeight="1">
      <c r="A168" s="10" t="s">
        <v>38</v>
      </c>
      <c r="B168" s="91">
        <v>1558.1000000000001</v>
      </c>
      <c r="C168" s="86">
        <v>37.200000000000003</v>
      </c>
      <c r="D168" s="86">
        <v>683.2</v>
      </c>
      <c r="E168" s="86">
        <v>578.47</v>
      </c>
      <c r="F168" s="86">
        <v>41.2</v>
      </c>
      <c r="G168" s="86"/>
      <c r="H168" s="86"/>
      <c r="I168" s="86">
        <v>218.03</v>
      </c>
      <c r="J168" s="9"/>
      <c r="K168" s="61"/>
      <c r="L168" s="61"/>
    </row>
    <row r="169" spans="1:12" ht="11.25" customHeight="1">
      <c r="A169" s="10" t="s">
        <v>39</v>
      </c>
      <c r="B169" s="92">
        <v>1404.9799999999998</v>
      </c>
      <c r="C169" s="9">
        <v>34.799999999999997</v>
      </c>
      <c r="D169" s="9">
        <v>635.9</v>
      </c>
      <c r="E169" s="9">
        <v>500</v>
      </c>
      <c r="F169" s="9">
        <v>31.7</v>
      </c>
      <c r="G169" s="9"/>
      <c r="H169" s="9"/>
      <c r="I169" s="9">
        <v>202.58</v>
      </c>
      <c r="J169" s="9"/>
    </row>
    <row r="170" spans="1:12" ht="12" customHeight="1">
      <c r="A170" s="10" t="s">
        <v>40</v>
      </c>
      <c r="B170" s="92">
        <v>1328.3400000000001</v>
      </c>
      <c r="C170" s="9">
        <v>24.8</v>
      </c>
      <c r="D170" s="9">
        <v>569.21</v>
      </c>
      <c r="E170" s="9">
        <v>520.95000000000005</v>
      </c>
      <c r="F170" s="9">
        <v>34</v>
      </c>
      <c r="G170" s="9"/>
      <c r="H170" s="9"/>
      <c r="I170" s="9">
        <v>179.38</v>
      </c>
      <c r="J170" s="9"/>
    </row>
    <row r="171" spans="1:12" ht="12" customHeight="1">
      <c r="A171" s="10" t="s">
        <v>41</v>
      </c>
      <c r="B171" s="92">
        <v>1367.9679999999998</v>
      </c>
      <c r="C171" s="9">
        <v>30.5</v>
      </c>
      <c r="D171" s="9">
        <v>608.86800000000005</v>
      </c>
      <c r="E171" s="9">
        <v>493.45</v>
      </c>
      <c r="F171" s="9">
        <v>35.799999999999997</v>
      </c>
      <c r="G171" s="9"/>
      <c r="H171" s="9"/>
      <c r="I171" s="9">
        <v>199.35</v>
      </c>
      <c r="J171" s="9"/>
    </row>
    <row r="172" spans="1:12" ht="12" customHeight="1">
      <c r="A172" s="10" t="s">
        <v>42</v>
      </c>
      <c r="B172" s="92">
        <v>1189.866</v>
      </c>
      <c r="C172" s="9">
        <v>25.2</v>
      </c>
      <c r="D172" s="9">
        <v>556.072</v>
      </c>
      <c r="E172" s="9">
        <v>422.59</v>
      </c>
      <c r="F172" s="9">
        <v>44.039000000000001</v>
      </c>
      <c r="G172" s="9"/>
      <c r="H172" s="9"/>
      <c r="I172" s="9">
        <v>141.965</v>
      </c>
      <c r="J172" s="9"/>
    </row>
    <row r="173" spans="1:12" ht="12" customHeight="1">
      <c r="A173" s="10" t="s">
        <v>44</v>
      </c>
      <c r="B173" s="92">
        <v>1222.9100000000001</v>
      </c>
      <c r="C173" s="9">
        <v>24.8</v>
      </c>
      <c r="D173" s="9">
        <v>602.69000000000005</v>
      </c>
      <c r="E173" s="9">
        <v>399.92</v>
      </c>
      <c r="F173" s="9">
        <v>45.9</v>
      </c>
      <c r="G173" s="9"/>
      <c r="H173" s="9"/>
      <c r="I173" s="9">
        <v>149.6</v>
      </c>
      <c r="J173" s="9"/>
    </row>
    <row r="174" spans="1:12" ht="12" customHeight="1">
      <c r="A174" s="10" t="s">
        <v>45</v>
      </c>
      <c r="B174" s="92">
        <v>1453.1869999999999</v>
      </c>
      <c r="C174" s="9">
        <v>30.78</v>
      </c>
      <c r="D174" s="9">
        <v>707.4</v>
      </c>
      <c r="E174" s="9">
        <v>474.30900000000003</v>
      </c>
      <c r="F174" s="9">
        <v>56.667999999999999</v>
      </c>
      <c r="G174" s="9"/>
      <c r="H174" s="9"/>
      <c r="I174" s="9">
        <v>184.03</v>
      </c>
      <c r="J174" s="9"/>
    </row>
    <row r="175" spans="1:12" ht="12" customHeight="1">
      <c r="A175" s="10" t="s">
        <v>46</v>
      </c>
      <c r="B175" s="92">
        <v>1222.4259999999999</v>
      </c>
      <c r="C175" s="9">
        <v>35.880000000000003</v>
      </c>
      <c r="D175" s="9">
        <v>470.21</v>
      </c>
      <c r="E175" s="9">
        <v>486.11500000000001</v>
      </c>
      <c r="F175" s="9">
        <v>68.325999999999993</v>
      </c>
      <c r="G175" s="9"/>
      <c r="H175" s="9"/>
      <c r="I175" s="9">
        <v>161.89500000000001</v>
      </c>
      <c r="J175" s="9"/>
    </row>
    <row r="176" spans="1:12" ht="12" customHeight="1">
      <c r="A176" s="10" t="s">
        <v>47</v>
      </c>
      <c r="B176" s="92">
        <v>1163.2089999999998</v>
      </c>
      <c r="C176" s="9">
        <v>24.75</v>
      </c>
      <c r="D176" s="9">
        <v>470.62799999999999</v>
      </c>
      <c r="E176" s="9">
        <v>419.10500000000002</v>
      </c>
      <c r="F176" s="9">
        <v>90.3</v>
      </c>
      <c r="G176" s="9"/>
      <c r="H176" s="9"/>
      <c r="I176" s="9">
        <v>158.42599999999999</v>
      </c>
      <c r="J176" s="9"/>
    </row>
    <row r="177" spans="1:10" ht="12" customHeight="1">
      <c r="A177" s="10" t="s">
        <v>48</v>
      </c>
      <c r="B177" s="92">
        <v>1264.77</v>
      </c>
      <c r="C177" s="9">
        <v>31.86</v>
      </c>
      <c r="D177" s="9">
        <v>511.85500000000002</v>
      </c>
      <c r="E177" s="9">
        <v>455.22899999999998</v>
      </c>
      <c r="F177" s="9">
        <v>70.566000000000003</v>
      </c>
      <c r="G177" s="9"/>
      <c r="H177" s="9"/>
      <c r="I177" s="9">
        <v>195.26</v>
      </c>
      <c r="J177" s="9"/>
    </row>
    <row r="178" spans="1:10" ht="12" customHeight="1">
      <c r="A178" s="10" t="s">
        <v>49</v>
      </c>
      <c r="B178" s="92">
        <v>1626.298</v>
      </c>
      <c r="C178" s="9">
        <v>30.75</v>
      </c>
      <c r="D178" s="9">
        <v>785.1</v>
      </c>
      <c r="E178" s="9">
        <v>524.94799999999998</v>
      </c>
      <c r="F178" s="9">
        <v>64.78</v>
      </c>
      <c r="G178" s="9"/>
      <c r="H178" s="9"/>
      <c r="I178" s="9">
        <v>220.72</v>
      </c>
      <c r="J178" s="9"/>
    </row>
    <row r="179" spans="1:10" ht="12" customHeight="1">
      <c r="A179" s="10" t="s">
        <v>51</v>
      </c>
      <c r="B179" s="92">
        <v>1398.33</v>
      </c>
      <c r="C179" s="9">
        <v>43.195</v>
      </c>
      <c r="D179" s="9">
        <v>650.65</v>
      </c>
      <c r="E179" s="9">
        <v>395.98500000000001</v>
      </c>
      <c r="F179" s="9">
        <v>105.5</v>
      </c>
      <c r="G179" s="9"/>
      <c r="H179" s="9"/>
      <c r="I179" s="9">
        <v>203</v>
      </c>
      <c r="J179" s="9"/>
    </row>
    <row r="180" spans="1:10" ht="30" customHeight="1">
      <c r="A180" s="879" t="s">
        <v>9</v>
      </c>
      <c r="B180" s="879"/>
      <c r="C180" s="879"/>
      <c r="D180" s="879"/>
      <c r="E180" s="879"/>
      <c r="F180" s="879"/>
      <c r="G180" s="879"/>
      <c r="H180" s="879"/>
      <c r="I180" s="879"/>
      <c r="J180" s="879"/>
    </row>
    <row r="181" spans="1:10" ht="11.25" customHeight="1">
      <c r="A181" s="10" t="s">
        <v>112</v>
      </c>
      <c r="B181" s="850">
        <f>(B65/B123)*10000</f>
        <v>2503.6855036855036</v>
      </c>
      <c r="C181" s="851">
        <f t="shared" ref="C181:J181" si="0">(C65/C123)*10000</f>
        <v>1781.2499999999998</v>
      </c>
      <c r="D181" s="851">
        <f t="shared" si="0"/>
        <v>2859.738134206219</v>
      </c>
      <c r="E181" s="851">
        <f t="shared" si="0"/>
        <v>2071.1556829035339</v>
      </c>
      <c r="F181" s="851">
        <f t="shared" si="0"/>
        <v>1666.6666666666665</v>
      </c>
      <c r="G181" s="851">
        <f t="shared" si="0"/>
        <v>4368.6868686868684</v>
      </c>
      <c r="H181" s="851">
        <f t="shared" si="0"/>
        <v>3440.8602150537631</v>
      </c>
      <c r="I181" s="851">
        <f t="shared" si="0"/>
        <v>3467.7419354838707</v>
      </c>
      <c r="J181" s="851">
        <f t="shared" si="0"/>
        <v>3055.1601423487546</v>
      </c>
    </row>
    <row r="182" spans="1:10" ht="11.25" customHeight="1">
      <c r="A182" s="10" t="s">
        <v>111</v>
      </c>
      <c r="B182" s="850">
        <f t="shared" ref="B182:J237" si="1">(B66/B124)*10000</f>
        <v>2680.5555555555557</v>
      </c>
      <c r="C182" s="851">
        <f t="shared" si="1"/>
        <v>2133.333333333333</v>
      </c>
      <c r="D182" s="851">
        <f t="shared" si="1"/>
        <v>3147.7272727272725</v>
      </c>
      <c r="E182" s="851">
        <f t="shared" si="1"/>
        <v>2152.8861154446181</v>
      </c>
      <c r="F182" s="851">
        <f t="shared" si="1"/>
        <v>1999.9999999999998</v>
      </c>
      <c r="G182" s="851">
        <f t="shared" si="1"/>
        <v>3531.9148936170209</v>
      </c>
      <c r="H182" s="851">
        <f t="shared" si="1"/>
        <v>3448.2758620689656</v>
      </c>
      <c r="I182" s="851">
        <f t="shared" si="1"/>
        <v>3375</v>
      </c>
      <c r="J182" s="851">
        <f t="shared" si="1"/>
        <v>3922.3300970873788</v>
      </c>
    </row>
    <row r="183" spans="1:10" ht="11.25" customHeight="1">
      <c r="A183" s="10" t="s">
        <v>110</v>
      </c>
      <c r="B183" s="850">
        <f t="shared" si="1"/>
        <v>2826.5306122448978</v>
      </c>
      <c r="C183" s="851">
        <f t="shared" si="1"/>
        <v>2483.8709677419356</v>
      </c>
      <c r="D183" s="851">
        <f t="shared" si="1"/>
        <v>3402.537485582468</v>
      </c>
      <c r="E183" s="851">
        <f t="shared" si="1"/>
        <v>2258.5949177877428</v>
      </c>
      <c r="F183" s="851">
        <f t="shared" si="1"/>
        <v>2551.7241379310344</v>
      </c>
      <c r="G183" s="851">
        <f t="shared" si="1"/>
        <v>6300</v>
      </c>
      <c r="H183" s="851">
        <f t="shared" si="1"/>
        <v>4000</v>
      </c>
      <c r="I183" s="851">
        <f t="shared" si="1"/>
        <v>3500.0000000000005</v>
      </c>
      <c r="J183" s="851">
        <f t="shared" si="1"/>
        <v>5500</v>
      </c>
    </row>
    <row r="184" spans="1:10" ht="11.25" customHeight="1">
      <c r="A184" s="10" t="s">
        <v>109</v>
      </c>
      <c r="B184" s="850">
        <f t="shared" si="1"/>
        <v>2944.2307692307695</v>
      </c>
      <c r="C184" s="851">
        <f t="shared" si="1"/>
        <v>2318.181818181818</v>
      </c>
      <c r="D184" s="851">
        <f t="shared" si="1"/>
        <v>4024.7678018575857</v>
      </c>
      <c r="E184" s="851">
        <f t="shared" si="1"/>
        <v>2351.1953833470734</v>
      </c>
      <c r="F184" s="851">
        <f t="shared" si="1"/>
        <v>2222.2222222222222</v>
      </c>
      <c r="G184" s="851">
        <f t="shared" si="1"/>
        <v>6799.9999999999991</v>
      </c>
      <c r="H184" s="851">
        <f t="shared" si="1"/>
        <v>3333.333333333333</v>
      </c>
      <c r="I184" s="851">
        <f t="shared" si="1"/>
        <v>4016.7714884696015</v>
      </c>
      <c r="J184" s="851">
        <f t="shared" si="1"/>
        <v>3333.333333333333</v>
      </c>
    </row>
    <row r="185" spans="1:10" ht="11.25" customHeight="1">
      <c r="A185" s="10" t="s">
        <v>108</v>
      </c>
      <c r="B185" s="850">
        <f t="shared" si="1"/>
        <v>2617.088607594937</v>
      </c>
      <c r="C185" s="851">
        <f t="shared" si="1"/>
        <v>2459.4594594594591</v>
      </c>
      <c r="D185" s="851">
        <f t="shared" si="1"/>
        <v>2851.4285714285716</v>
      </c>
      <c r="E185" s="851">
        <f t="shared" si="1"/>
        <v>2268.9075630252096</v>
      </c>
      <c r="F185" s="851">
        <f t="shared" si="1"/>
        <v>2631.5789473684213</v>
      </c>
      <c r="G185" s="851">
        <f t="shared" si="1"/>
        <v>5176.4705882352946</v>
      </c>
      <c r="H185" s="851">
        <f t="shared" si="1"/>
        <v>5833.3333333333339</v>
      </c>
      <c r="I185" s="851">
        <f t="shared" si="1"/>
        <v>3371.5415019762841</v>
      </c>
      <c r="J185" s="851">
        <f t="shared" si="1"/>
        <v>3333.3333333333335</v>
      </c>
    </row>
    <row r="186" spans="1:10" ht="11.25" customHeight="1">
      <c r="A186" s="10" t="s">
        <v>107</v>
      </c>
      <c r="B186" s="850">
        <f t="shared" si="1"/>
        <v>2635.3276353276356</v>
      </c>
      <c r="C186" s="851">
        <f t="shared" si="1"/>
        <v>3000</v>
      </c>
      <c r="D186" s="851">
        <f t="shared" si="1"/>
        <v>3116.4069660861601</v>
      </c>
      <c r="E186" s="851">
        <f t="shared" si="1"/>
        <v>2131.6725978647687</v>
      </c>
      <c r="F186" s="851">
        <f t="shared" si="1"/>
        <v>2518.5185185185182</v>
      </c>
      <c r="G186" s="851">
        <f t="shared" si="1"/>
        <v>5000</v>
      </c>
      <c r="H186" s="851">
        <f t="shared" si="1"/>
        <v>3999.9999999999995</v>
      </c>
      <c r="I186" s="851">
        <f t="shared" si="1"/>
        <v>3485.1851851851852</v>
      </c>
      <c r="J186" s="851">
        <f t="shared" si="1"/>
        <v>3333.333333333333</v>
      </c>
    </row>
    <row r="187" spans="1:10" ht="11.25" customHeight="1">
      <c r="A187" s="10" t="s">
        <v>106</v>
      </c>
      <c r="B187" s="850">
        <f t="shared" si="1"/>
        <v>2824.2718446601939</v>
      </c>
      <c r="C187" s="851">
        <f t="shared" si="1"/>
        <v>3266.6666666666665</v>
      </c>
      <c r="D187" s="851">
        <f t="shared" si="1"/>
        <v>3062.1225194132871</v>
      </c>
      <c r="E187" s="851">
        <f t="shared" si="1"/>
        <v>2376.0907504363004</v>
      </c>
      <c r="F187" s="851">
        <f t="shared" si="1"/>
        <v>2833.3333333333335</v>
      </c>
      <c r="G187" s="851">
        <f t="shared" si="1"/>
        <v>3863.6363636363631</v>
      </c>
      <c r="H187" s="851">
        <f t="shared" si="1"/>
        <v>3333.3333333333335</v>
      </c>
      <c r="I187" s="851">
        <f t="shared" si="1"/>
        <v>3286.3636363636365</v>
      </c>
      <c r="J187" s="851">
        <f t="shared" si="1"/>
        <v>3437.5</v>
      </c>
    </row>
    <row r="188" spans="1:10" ht="11.25" customHeight="1">
      <c r="A188" s="10" t="s">
        <v>105</v>
      </c>
      <c r="B188" s="850">
        <f t="shared" si="1"/>
        <v>2831.2499999999995</v>
      </c>
      <c r="C188" s="851">
        <f t="shared" si="1"/>
        <v>2486.4864864864862</v>
      </c>
      <c r="D188" s="851">
        <f t="shared" si="1"/>
        <v>3175.182481751825</v>
      </c>
      <c r="E188" s="851">
        <f t="shared" si="1"/>
        <v>2423.4234234234232</v>
      </c>
      <c r="F188" s="851">
        <f t="shared" si="1"/>
        <v>2516.3398692810456</v>
      </c>
      <c r="G188" s="851">
        <f t="shared" si="1"/>
        <v>3913.04347826087</v>
      </c>
      <c r="H188" s="851">
        <f t="shared" si="1"/>
        <v>3141.0256410256411</v>
      </c>
      <c r="I188" s="851">
        <f t="shared" si="1"/>
        <v>3421.0526315789475</v>
      </c>
      <c r="J188" s="851">
        <f t="shared" si="1"/>
        <v>2500</v>
      </c>
    </row>
    <row r="189" spans="1:10" ht="12" customHeight="1">
      <c r="A189" s="10" t="s">
        <v>104</v>
      </c>
      <c r="B189" s="850">
        <f t="shared" si="1"/>
        <v>3064.516129032258</v>
      </c>
      <c r="C189" s="851">
        <f t="shared" si="1"/>
        <v>4000</v>
      </c>
      <c r="D189" s="851">
        <f t="shared" si="1"/>
        <v>3604.6511627906975</v>
      </c>
      <c r="E189" s="851">
        <f t="shared" si="1"/>
        <v>2323.0769230769229</v>
      </c>
      <c r="F189" s="851">
        <f t="shared" si="1"/>
        <v>3368.4210526315787</v>
      </c>
      <c r="G189" s="851">
        <f t="shared" si="1"/>
        <v>3000</v>
      </c>
      <c r="H189" s="851">
        <f t="shared" si="1"/>
        <v>5000</v>
      </c>
      <c r="I189" s="851">
        <f t="shared" si="1"/>
        <v>3550</v>
      </c>
      <c r="J189" s="851"/>
    </row>
    <row r="190" spans="1:10" ht="12" customHeight="1">
      <c r="A190" s="10" t="s">
        <v>103</v>
      </c>
      <c r="B190" s="850">
        <f t="shared" si="1"/>
        <v>3282.0512820512822</v>
      </c>
      <c r="C190" s="851">
        <f t="shared" si="1"/>
        <v>3178.8079470198677</v>
      </c>
      <c r="D190" s="851">
        <f t="shared" si="1"/>
        <v>4040.3225806451615</v>
      </c>
      <c r="E190" s="851">
        <f t="shared" si="1"/>
        <v>2432.2033898305085</v>
      </c>
      <c r="F190" s="851">
        <f t="shared" si="1"/>
        <v>3241.3793103448279</v>
      </c>
      <c r="G190" s="851">
        <f t="shared" si="1"/>
        <v>3333.3333333333335</v>
      </c>
      <c r="H190" s="851">
        <f t="shared" si="1"/>
        <v>3529.4117647058824</v>
      </c>
      <c r="I190" s="851">
        <f t="shared" si="1"/>
        <v>3652.1739130434785</v>
      </c>
      <c r="J190" s="851"/>
    </row>
    <row r="191" spans="1:10" ht="12" customHeight="1">
      <c r="A191" s="10" t="s">
        <v>102</v>
      </c>
      <c r="B191" s="850">
        <f t="shared" si="1"/>
        <v>3090.2255639097748</v>
      </c>
      <c r="C191" s="851">
        <f t="shared" si="1"/>
        <v>3131.3131313131316</v>
      </c>
      <c r="D191" s="851">
        <f t="shared" si="1"/>
        <v>3388.8888888888891</v>
      </c>
      <c r="E191" s="851">
        <f t="shared" si="1"/>
        <v>2589.3719806763288</v>
      </c>
      <c r="F191" s="851">
        <f t="shared" si="1"/>
        <v>3333.333333333333</v>
      </c>
      <c r="G191" s="851">
        <f t="shared" si="1"/>
        <v>5833.3333333333339</v>
      </c>
      <c r="H191" s="851">
        <f t="shared" si="1"/>
        <v>3333.3333333333335</v>
      </c>
      <c r="I191" s="851">
        <f t="shared" si="1"/>
        <v>3551.0204081632651</v>
      </c>
      <c r="J191" s="851"/>
    </row>
    <row r="192" spans="1:10" ht="12" customHeight="1">
      <c r="A192" s="10" t="s">
        <v>101</v>
      </c>
      <c r="B192" s="850">
        <f t="shared" si="1"/>
        <v>2857.1428571428569</v>
      </c>
      <c r="C192" s="851">
        <f t="shared" si="1"/>
        <v>2637.3626373626375</v>
      </c>
      <c r="D192" s="851">
        <f t="shared" si="1"/>
        <v>2998.0276134122291</v>
      </c>
      <c r="E192" s="851">
        <f t="shared" si="1"/>
        <v>2372.2222222222226</v>
      </c>
      <c r="F192" s="851">
        <f t="shared" si="1"/>
        <v>3392.8571428571431</v>
      </c>
      <c r="G192" s="851">
        <f t="shared" si="1"/>
        <v>3736.8421052631579</v>
      </c>
      <c r="H192" s="851">
        <f t="shared" si="1"/>
        <v>4666.666666666667</v>
      </c>
      <c r="I192" s="851">
        <f t="shared" si="1"/>
        <v>3594.4700460829495</v>
      </c>
      <c r="J192" s="851"/>
    </row>
    <row r="193" spans="1:10" ht="12" customHeight="1">
      <c r="A193" s="10" t="s">
        <v>100</v>
      </c>
      <c r="B193" s="850">
        <f t="shared" si="1"/>
        <v>2598.3531564501368</v>
      </c>
      <c r="C193" s="851">
        <f t="shared" si="1"/>
        <v>2462.0689655172414</v>
      </c>
      <c r="D193" s="851">
        <f t="shared" si="1"/>
        <v>2809.9173553719011</v>
      </c>
      <c r="E193" s="851">
        <f t="shared" si="1"/>
        <v>1995.7835558678844</v>
      </c>
      <c r="F193" s="851">
        <f t="shared" si="1"/>
        <v>2890.1734104046241</v>
      </c>
      <c r="G193" s="851">
        <f t="shared" si="1"/>
        <v>3449.9999999999995</v>
      </c>
      <c r="H193" s="851">
        <f t="shared" si="1"/>
        <v>4666.666666666667</v>
      </c>
      <c r="I193" s="851">
        <f t="shared" si="1"/>
        <v>4148.9361702127662</v>
      </c>
      <c r="J193" s="851"/>
    </row>
    <row r="194" spans="1:10" ht="12" customHeight="1">
      <c r="A194" s="10" t="s">
        <v>99</v>
      </c>
      <c r="B194" s="850">
        <f t="shared" si="1"/>
        <v>2732.1269652921987</v>
      </c>
      <c r="C194" s="851">
        <f t="shared" si="1"/>
        <v>3500</v>
      </c>
      <c r="D194" s="851">
        <f t="shared" si="1"/>
        <v>3161.7647058823527</v>
      </c>
      <c r="E194" s="851">
        <f t="shared" si="1"/>
        <v>2186.4847303443794</v>
      </c>
      <c r="F194" s="851">
        <f t="shared" si="1"/>
        <v>3339.9999999999995</v>
      </c>
      <c r="G194" s="851">
        <f t="shared" si="1"/>
        <v>4071.4285714285716</v>
      </c>
      <c r="H194" s="851">
        <f t="shared" si="1"/>
        <v>4666.666666666667</v>
      </c>
      <c r="I194" s="851">
        <f t="shared" si="1"/>
        <v>3098.0392156862745</v>
      </c>
      <c r="J194" s="851"/>
    </row>
    <row r="195" spans="1:10" ht="12" customHeight="1">
      <c r="A195" s="10" t="s">
        <v>98</v>
      </c>
      <c r="B195" s="850">
        <f t="shared" si="1"/>
        <v>2672.4604496253128</v>
      </c>
      <c r="C195" s="851">
        <f t="shared" si="1"/>
        <v>3333.333333333333</v>
      </c>
      <c r="D195" s="851">
        <f t="shared" si="1"/>
        <v>2854.2510121457485</v>
      </c>
      <c r="E195" s="851">
        <f t="shared" si="1"/>
        <v>2235.5555555555557</v>
      </c>
      <c r="F195" s="851">
        <f t="shared" si="1"/>
        <v>3328.125</v>
      </c>
      <c r="G195" s="851">
        <f t="shared" si="1"/>
        <v>3481.0126582278485</v>
      </c>
      <c r="H195" s="851">
        <f t="shared" si="1"/>
        <v>3999.9999999999995</v>
      </c>
      <c r="I195" s="851">
        <f t="shared" si="1"/>
        <v>3260.3503184713372</v>
      </c>
      <c r="J195" s="851"/>
    </row>
    <row r="196" spans="1:10" ht="12" customHeight="1">
      <c r="A196" s="10" t="s">
        <v>97</v>
      </c>
      <c r="B196" s="850">
        <f t="shared" si="1"/>
        <v>2718.75</v>
      </c>
      <c r="C196" s="851">
        <f t="shared" si="1"/>
        <v>3399.9999999999995</v>
      </c>
      <c r="D196" s="851">
        <f t="shared" si="1"/>
        <v>3143.712574850299</v>
      </c>
      <c r="E196" s="851">
        <f t="shared" si="1"/>
        <v>2191.8918918918916</v>
      </c>
      <c r="F196" s="851">
        <f t="shared" si="1"/>
        <v>3421.0526315789475</v>
      </c>
      <c r="G196" s="851">
        <f t="shared" si="1"/>
        <v>2695.6521739130435</v>
      </c>
      <c r="H196" s="851">
        <f t="shared" si="1"/>
        <v>3999.9999999999995</v>
      </c>
      <c r="I196" s="851">
        <f t="shared" si="1"/>
        <v>3225.8064516129029</v>
      </c>
      <c r="J196" s="851"/>
    </row>
    <row r="197" spans="1:10" ht="12" customHeight="1">
      <c r="A197" s="10" t="s">
        <v>96</v>
      </c>
      <c r="B197" s="850">
        <f t="shared" si="1"/>
        <v>2574.0994072047429</v>
      </c>
      <c r="C197" s="851">
        <f t="shared" si="1"/>
        <v>3024.0963855421683</v>
      </c>
      <c r="D197" s="851">
        <f t="shared" si="1"/>
        <v>3125</v>
      </c>
      <c r="E197" s="851">
        <f t="shared" si="1"/>
        <v>1994.3154902889626</v>
      </c>
      <c r="F197" s="851">
        <f t="shared" si="1"/>
        <v>2739.7260273972606</v>
      </c>
      <c r="G197" s="851">
        <f t="shared" si="1"/>
        <v>2748.0916030534354</v>
      </c>
      <c r="H197" s="851">
        <f t="shared" si="1"/>
        <v>4000</v>
      </c>
      <c r="I197" s="851">
        <f t="shared" si="1"/>
        <v>3194.2078364565587</v>
      </c>
      <c r="J197" s="851"/>
    </row>
    <row r="198" spans="1:10" ht="12" customHeight="1">
      <c r="A198" s="10" t="s">
        <v>95</v>
      </c>
      <c r="B198" s="850">
        <f t="shared" si="1"/>
        <v>2552.0215633423177</v>
      </c>
      <c r="C198" s="851">
        <f t="shared" si="1"/>
        <v>2952.3809523809523</v>
      </c>
      <c r="D198" s="851">
        <f t="shared" si="1"/>
        <v>3015.8619730068176</v>
      </c>
      <c r="E198" s="851">
        <f t="shared" si="1"/>
        <v>2036.0923701387746</v>
      </c>
      <c r="F198" s="851">
        <f t="shared" si="1"/>
        <v>3207.3310423825883</v>
      </c>
      <c r="G198" s="851">
        <f t="shared" si="1"/>
        <v>2754.4910179640719</v>
      </c>
      <c r="H198" s="851"/>
      <c r="I198" s="851">
        <f t="shared" si="1"/>
        <v>3208.1911262798635</v>
      </c>
      <c r="J198" s="851"/>
    </row>
    <row r="199" spans="1:10" ht="11.25" customHeight="1">
      <c r="A199" s="10" t="s">
        <v>94</v>
      </c>
      <c r="B199" s="850">
        <f t="shared" si="1"/>
        <v>2391.7579551382369</v>
      </c>
      <c r="C199" s="851">
        <f t="shared" si="1"/>
        <v>2647.0588235294117</v>
      </c>
      <c r="D199" s="851">
        <f t="shared" si="1"/>
        <v>2631.5789473684208</v>
      </c>
      <c r="E199" s="851">
        <f t="shared" si="1"/>
        <v>2139.6396396396399</v>
      </c>
      <c r="F199" s="851">
        <f t="shared" si="1"/>
        <v>2631.5789473684208</v>
      </c>
      <c r="G199" s="851">
        <f t="shared" si="1"/>
        <v>2873.5632183908051</v>
      </c>
      <c r="H199" s="851"/>
      <c r="I199" s="851">
        <f t="shared" si="1"/>
        <v>3318.181818181818</v>
      </c>
      <c r="J199" s="851"/>
    </row>
    <row r="200" spans="1:10" ht="11.25" customHeight="1">
      <c r="A200" s="10" t="s">
        <v>93</v>
      </c>
      <c r="B200" s="850">
        <f t="shared" si="1"/>
        <v>2140.8163265306125</v>
      </c>
      <c r="C200" s="851">
        <f t="shared" si="1"/>
        <v>2872.3404255319151</v>
      </c>
      <c r="D200" s="851">
        <f t="shared" si="1"/>
        <v>2084.3672456575682</v>
      </c>
      <c r="E200" s="851">
        <f t="shared" si="1"/>
        <v>2050.3597122302158</v>
      </c>
      <c r="F200" s="851">
        <f t="shared" si="1"/>
        <v>2083.3333333333335</v>
      </c>
      <c r="G200" s="851">
        <f t="shared" si="1"/>
        <v>3125</v>
      </c>
      <c r="H200" s="851"/>
      <c r="I200" s="851">
        <f t="shared" si="1"/>
        <v>3251.231527093596</v>
      </c>
      <c r="J200" s="851"/>
    </row>
    <row r="201" spans="1:10" ht="11.25" customHeight="1">
      <c r="A201" s="10" t="s">
        <v>92</v>
      </c>
      <c r="B201" s="850">
        <f t="shared" si="1"/>
        <v>2724.1298761971498</v>
      </c>
      <c r="C201" s="851">
        <f t="shared" si="1"/>
        <v>2500</v>
      </c>
      <c r="D201" s="851">
        <f t="shared" si="1"/>
        <v>2702.4421593830334</v>
      </c>
      <c r="E201" s="851">
        <f t="shared" si="1"/>
        <v>2678.8352890047804</v>
      </c>
      <c r="F201" s="851">
        <f t="shared" si="1"/>
        <v>2500</v>
      </c>
      <c r="G201" s="851">
        <f t="shared" si="1"/>
        <v>2750</v>
      </c>
      <c r="H201" s="851"/>
      <c r="I201" s="851">
        <f t="shared" si="1"/>
        <v>4564.8148148148139</v>
      </c>
      <c r="J201" s="851"/>
    </row>
    <row r="202" spans="1:10" ht="11.25" customHeight="1">
      <c r="A202" s="10" t="s">
        <v>91</v>
      </c>
      <c r="B202" s="850">
        <f t="shared" si="1"/>
        <v>2481.7318757192174</v>
      </c>
      <c r="C202" s="851">
        <f t="shared" si="1"/>
        <v>2571.4285714285716</v>
      </c>
      <c r="D202" s="851">
        <f t="shared" si="1"/>
        <v>2856.9114470842333</v>
      </c>
      <c r="E202" s="851">
        <f t="shared" si="1"/>
        <v>2142.6526717557249</v>
      </c>
      <c r="F202" s="851">
        <f t="shared" si="1"/>
        <v>2690.3553299492382</v>
      </c>
      <c r="G202" s="851">
        <f t="shared" si="1"/>
        <v>4615.3846153846152</v>
      </c>
      <c r="H202" s="851"/>
      <c r="I202" s="851">
        <f t="shared" si="1"/>
        <v>4137.9310344827591</v>
      </c>
      <c r="J202" s="851"/>
    </row>
    <row r="203" spans="1:10" ht="11.25" customHeight="1">
      <c r="A203" s="10" t="s">
        <v>90</v>
      </c>
      <c r="B203" s="850">
        <f t="shared" si="1"/>
        <v>1889.5390323961756</v>
      </c>
      <c r="C203" s="851">
        <f t="shared" si="1"/>
        <v>1988.6363636363635</v>
      </c>
      <c r="D203" s="851">
        <f t="shared" si="1"/>
        <v>2164.1791044776119</v>
      </c>
      <c r="E203" s="851">
        <f t="shared" si="1"/>
        <v>1741.2935323383085</v>
      </c>
      <c r="F203" s="851">
        <f t="shared" si="1"/>
        <v>1996.9969969969973</v>
      </c>
      <c r="G203" s="851">
        <f t="shared" si="1"/>
        <v>3000</v>
      </c>
      <c r="H203" s="851"/>
      <c r="I203" s="851"/>
      <c r="J203" s="851"/>
    </row>
    <row r="204" spans="1:10" ht="11.25" customHeight="1">
      <c r="A204" s="10" t="s">
        <v>89</v>
      </c>
      <c r="B204" s="850">
        <f t="shared" si="1"/>
        <v>2295.7422324510935</v>
      </c>
      <c r="C204" s="851">
        <f t="shared" si="1"/>
        <v>2173.913043478261</v>
      </c>
      <c r="D204" s="851">
        <f t="shared" si="1"/>
        <v>2335.6231599607459</v>
      </c>
      <c r="E204" s="851">
        <f t="shared" si="1"/>
        <v>2216.3707493229008</v>
      </c>
      <c r="F204" s="851">
        <f t="shared" si="1"/>
        <v>2222.2222222222222</v>
      </c>
      <c r="G204" s="851">
        <f t="shared" si="1"/>
        <v>2307.6923076923076</v>
      </c>
      <c r="H204" s="851"/>
      <c r="I204" s="851">
        <f t="shared" si="1"/>
        <v>3151.7509727626457</v>
      </c>
      <c r="J204" s="851"/>
    </row>
    <row r="205" spans="1:10" ht="11.25" customHeight="1">
      <c r="A205" s="10" t="s">
        <v>88</v>
      </c>
      <c r="B205" s="850">
        <f t="shared" si="1"/>
        <v>2326.2014483212647</v>
      </c>
      <c r="C205" s="851">
        <f t="shared" si="1"/>
        <v>2281.5533980582522</v>
      </c>
      <c r="D205" s="851">
        <f t="shared" si="1"/>
        <v>2253.2672374943668</v>
      </c>
      <c r="E205" s="851">
        <f t="shared" si="1"/>
        <v>2272.5801230171578</v>
      </c>
      <c r="F205" s="851">
        <f t="shared" si="1"/>
        <v>2562.6740947075209</v>
      </c>
      <c r="G205" s="851">
        <f t="shared" si="1"/>
        <v>3000</v>
      </c>
      <c r="H205" s="851"/>
      <c r="I205" s="851">
        <f t="shared" si="1"/>
        <v>3137.5838926174492</v>
      </c>
      <c r="J205" s="851"/>
    </row>
    <row r="206" spans="1:10" ht="11.25" customHeight="1">
      <c r="A206" s="10" t="s">
        <v>87</v>
      </c>
      <c r="B206" s="850">
        <f t="shared" si="1"/>
        <v>1987.8535953357807</v>
      </c>
      <c r="C206" s="851">
        <f t="shared" si="1"/>
        <v>2125.9842519685044</v>
      </c>
      <c r="D206" s="851">
        <f t="shared" si="1"/>
        <v>2056.6655184292108</v>
      </c>
      <c r="E206" s="851">
        <f t="shared" si="1"/>
        <v>1905.1162790697676</v>
      </c>
      <c r="F206" s="851">
        <f t="shared" si="1"/>
        <v>2150.2590673575132</v>
      </c>
      <c r="G206" s="851">
        <f t="shared" si="1"/>
        <v>3000</v>
      </c>
      <c r="H206" s="851"/>
      <c r="I206" s="851">
        <f t="shared" si="1"/>
        <v>2314.2857142857142</v>
      </c>
      <c r="J206" s="851"/>
    </row>
    <row r="207" spans="1:10" ht="11.25" customHeight="1">
      <c r="A207" s="10" t="s">
        <v>86</v>
      </c>
      <c r="B207" s="850">
        <f t="shared" si="1"/>
        <v>1959.5841784989859</v>
      </c>
      <c r="C207" s="851">
        <f t="shared" ref="C207:I221" si="2">(C91/C149)*10000</f>
        <v>2000</v>
      </c>
      <c r="D207" s="851">
        <f t="shared" si="2"/>
        <v>1994.9667557323055</v>
      </c>
      <c r="E207" s="851">
        <f t="shared" si="2"/>
        <v>1895.563516120143</v>
      </c>
      <c r="F207" s="851">
        <f t="shared" si="2"/>
        <v>1818.5941043083897</v>
      </c>
      <c r="G207" s="851">
        <f t="shared" si="2"/>
        <v>3571.4285714285716</v>
      </c>
      <c r="H207" s="851"/>
      <c r="I207" s="851">
        <f t="shared" si="2"/>
        <v>2445.0307827616534</v>
      </c>
      <c r="J207" s="851"/>
    </row>
    <row r="208" spans="1:10" ht="11.25" customHeight="1">
      <c r="A208" s="10" t="s">
        <v>85</v>
      </c>
      <c r="B208" s="850">
        <f t="shared" si="1"/>
        <v>1862.0907114526105</v>
      </c>
      <c r="C208" s="851">
        <f t="shared" si="2"/>
        <v>1924.8826291079811</v>
      </c>
      <c r="D208" s="851">
        <f t="shared" si="2"/>
        <v>2045.5647662550048</v>
      </c>
      <c r="E208" s="851">
        <f t="shared" si="2"/>
        <v>1738.0885255145192</v>
      </c>
      <c r="F208" s="851">
        <f t="shared" si="2"/>
        <v>2000</v>
      </c>
      <c r="G208" s="851">
        <f t="shared" si="2"/>
        <v>3333.333333333333</v>
      </c>
      <c r="H208" s="851">
        <f t="shared" si="2"/>
        <v>3333.333333333333</v>
      </c>
      <c r="I208" s="851">
        <f t="shared" si="2"/>
        <v>2047.2440944881889</v>
      </c>
      <c r="J208" s="851"/>
    </row>
    <row r="209" spans="1:10" ht="11.25" customHeight="1">
      <c r="A209" s="10" t="s">
        <v>84</v>
      </c>
      <c r="B209" s="850">
        <f t="shared" si="1"/>
        <v>2093.7362468908705</v>
      </c>
      <c r="C209" s="851">
        <f t="shared" si="2"/>
        <v>2246.887966804979</v>
      </c>
      <c r="D209" s="851">
        <f t="shared" si="2"/>
        <v>2345.9464050622159</v>
      </c>
      <c r="E209" s="851">
        <f t="shared" si="2"/>
        <v>1976.6397124887692</v>
      </c>
      <c r="F209" s="851">
        <f t="shared" si="2"/>
        <v>2000</v>
      </c>
      <c r="G209" s="851">
        <f t="shared" si="2"/>
        <v>9090.9090909090901</v>
      </c>
      <c r="H209" s="851"/>
      <c r="I209" s="851">
        <f t="shared" si="2"/>
        <v>2406.7164179104479</v>
      </c>
      <c r="J209" s="851"/>
    </row>
    <row r="210" spans="1:10" ht="12" customHeight="1">
      <c r="A210" s="10" t="s">
        <v>83</v>
      </c>
      <c r="B210" s="850">
        <f t="shared" si="1"/>
        <v>1744.0598239054395</v>
      </c>
      <c r="C210" s="851">
        <f t="shared" si="2"/>
        <v>1815.9806295399517</v>
      </c>
      <c r="D210" s="851">
        <f t="shared" si="2"/>
        <v>1726.6623812584817</v>
      </c>
      <c r="E210" s="851">
        <f t="shared" si="2"/>
        <v>1724.441509849235</v>
      </c>
      <c r="F210" s="851">
        <f t="shared" si="2"/>
        <v>1724.1379310344826</v>
      </c>
      <c r="G210" s="851">
        <f t="shared" si="2"/>
        <v>3571.4285714285716</v>
      </c>
      <c r="H210" s="851"/>
      <c r="I210" s="851">
        <f t="shared" si="2"/>
        <v>2002.0964360587002</v>
      </c>
      <c r="J210" s="851"/>
    </row>
    <row r="211" spans="1:10" ht="12" customHeight="1">
      <c r="A211" s="10" t="s">
        <v>82</v>
      </c>
      <c r="B211" s="850">
        <f t="shared" si="1"/>
        <v>2092.0180206107966</v>
      </c>
      <c r="C211" s="851">
        <f t="shared" si="2"/>
        <v>1886.7924528301885</v>
      </c>
      <c r="D211" s="851">
        <f t="shared" si="2"/>
        <v>1747.8443253320904</v>
      </c>
      <c r="E211" s="851">
        <f t="shared" si="2"/>
        <v>2331.4291294370391</v>
      </c>
      <c r="F211" s="851">
        <f t="shared" si="2"/>
        <v>2000</v>
      </c>
      <c r="G211" s="851">
        <f t="shared" si="2"/>
        <v>2951.8072289156626</v>
      </c>
      <c r="H211" s="851"/>
      <c r="I211" s="851">
        <f t="shared" si="2"/>
        <v>3023.4559931138374</v>
      </c>
      <c r="J211" s="851"/>
    </row>
    <row r="212" spans="1:10" ht="12" customHeight="1">
      <c r="A212" s="10" t="s">
        <v>81</v>
      </c>
      <c r="B212" s="850">
        <f t="shared" si="1"/>
        <v>1739.2668670062669</v>
      </c>
      <c r="C212" s="851">
        <f t="shared" si="2"/>
        <v>2040.8163265306123</v>
      </c>
      <c r="D212" s="851">
        <f t="shared" si="2"/>
        <v>1733.0910528556658</v>
      </c>
      <c r="E212" s="851">
        <f t="shared" si="2"/>
        <v>1674.2539200809308</v>
      </c>
      <c r="F212" s="851">
        <f t="shared" si="2"/>
        <v>1537.3352855051246</v>
      </c>
      <c r="G212" s="851">
        <f t="shared" si="2"/>
        <v>2865.853658536585</v>
      </c>
      <c r="H212" s="851"/>
      <c r="I212" s="851">
        <f t="shared" si="2"/>
        <v>2250.1130710085936</v>
      </c>
      <c r="J212" s="851"/>
    </row>
    <row r="213" spans="1:10" ht="12" customHeight="1">
      <c r="A213" s="10" t="s">
        <v>80</v>
      </c>
      <c r="B213" s="850">
        <f t="shared" si="1"/>
        <v>1748.3508318800168</v>
      </c>
      <c r="C213" s="851">
        <f t="shared" si="2"/>
        <v>1960.7843137254902</v>
      </c>
      <c r="D213" s="851">
        <f t="shared" si="2"/>
        <v>1687.0473800326422</v>
      </c>
      <c r="E213" s="851">
        <f t="shared" si="2"/>
        <v>1734.0319361277445</v>
      </c>
      <c r="F213" s="851">
        <f t="shared" si="2"/>
        <v>1818.1818181818185</v>
      </c>
      <c r="G213" s="851">
        <f t="shared" si="2"/>
        <v>2840.909090909091</v>
      </c>
      <c r="H213" s="851"/>
      <c r="I213" s="851">
        <f t="shared" si="2"/>
        <v>2533.7147527584802</v>
      </c>
      <c r="J213" s="851"/>
    </row>
    <row r="214" spans="1:10" ht="12" customHeight="1">
      <c r="A214" s="10" t="s">
        <v>79</v>
      </c>
      <c r="B214" s="850">
        <f t="shared" si="1"/>
        <v>1851.7847587621511</v>
      </c>
      <c r="C214" s="851">
        <f t="shared" si="2"/>
        <v>1923.0769230769231</v>
      </c>
      <c r="D214" s="851">
        <f t="shared" si="2"/>
        <v>1894.2239299080641</v>
      </c>
      <c r="E214" s="851">
        <f t="shared" si="2"/>
        <v>1713.9703105481799</v>
      </c>
      <c r="F214" s="851">
        <f t="shared" si="2"/>
        <v>1785.7142857142858</v>
      </c>
      <c r="G214" s="851">
        <f t="shared" si="2"/>
        <v>5263.1578947368416</v>
      </c>
      <c r="H214" s="851"/>
      <c r="I214" s="851">
        <f t="shared" si="2"/>
        <v>2631.5789473684208</v>
      </c>
      <c r="J214" s="851"/>
    </row>
    <row r="215" spans="1:10" ht="12" customHeight="1">
      <c r="A215" s="10" t="s">
        <v>78</v>
      </c>
      <c r="B215" s="850">
        <f t="shared" si="1"/>
        <v>1595.8939064205351</v>
      </c>
      <c r="C215" s="851">
        <f t="shared" si="2"/>
        <v>1818.1818181818182</v>
      </c>
      <c r="D215" s="851">
        <f t="shared" si="2"/>
        <v>1557.5411636463291</v>
      </c>
      <c r="E215" s="851">
        <f t="shared" si="2"/>
        <v>1588.2509303561937</v>
      </c>
      <c r="F215" s="851">
        <f t="shared" si="2"/>
        <v>1704.2606516290725</v>
      </c>
      <c r="G215" s="851">
        <f t="shared" si="2"/>
        <v>2857.1428571428569</v>
      </c>
      <c r="H215" s="851"/>
      <c r="I215" s="851">
        <f t="shared" si="2"/>
        <v>1785.7142857142856</v>
      </c>
      <c r="J215" s="851"/>
    </row>
    <row r="216" spans="1:10" ht="12" customHeight="1">
      <c r="A216" s="10" t="s">
        <v>77</v>
      </c>
      <c r="B216" s="850">
        <f t="shared" si="1"/>
        <v>1662.0880413697184</v>
      </c>
      <c r="C216" s="851">
        <f t="shared" si="2"/>
        <v>1731.8159327065807</v>
      </c>
      <c r="D216" s="851">
        <f t="shared" si="2"/>
        <v>1744.2409991968243</v>
      </c>
      <c r="E216" s="851">
        <f t="shared" si="2"/>
        <v>1563.7090368700196</v>
      </c>
      <c r="F216" s="851">
        <f t="shared" si="2"/>
        <v>1719.6904557179707</v>
      </c>
      <c r="G216" s="851">
        <f t="shared" si="2"/>
        <v>3983.0508474576272</v>
      </c>
      <c r="H216" s="851"/>
      <c r="I216" s="851">
        <f t="shared" si="2"/>
        <v>1651.1476829796447</v>
      </c>
      <c r="J216" s="851"/>
    </row>
    <row r="217" spans="1:10" ht="12" customHeight="1">
      <c r="A217" s="10" t="s">
        <v>76</v>
      </c>
      <c r="B217" s="850">
        <f t="shared" si="1"/>
        <v>1416.222312340594</v>
      </c>
      <c r="C217" s="851">
        <f t="shared" si="2"/>
        <v>1960.7843137254902</v>
      </c>
      <c r="D217" s="851">
        <f t="shared" si="2"/>
        <v>1379.9527287964345</v>
      </c>
      <c r="E217" s="851">
        <f t="shared" si="2"/>
        <v>1353.7045482814378</v>
      </c>
      <c r="F217" s="851">
        <f t="shared" si="2"/>
        <v>1587.3015873015875</v>
      </c>
      <c r="G217" s="851">
        <f t="shared" si="2"/>
        <v>4347.826086956522</v>
      </c>
      <c r="H217" s="851"/>
      <c r="I217" s="851">
        <f t="shared" si="2"/>
        <v>1733.4494773519164</v>
      </c>
      <c r="J217" s="851"/>
    </row>
    <row r="218" spans="1:10" ht="12" customHeight="1">
      <c r="A218" s="10" t="s">
        <v>75</v>
      </c>
      <c r="B218" s="850">
        <f t="shared" si="1"/>
        <v>1524.2979396724847</v>
      </c>
      <c r="C218" s="851">
        <f t="shared" si="2"/>
        <v>1666.6666666666667</v>
      </c>
      <c r="D218" s="851">
        <f t="shared" si="2"/>
        <v>1533.8074279739419</v>
      </c>
      <c r="E218" s="851">
        <f t="shared" si="2"/>
        <v>1401.7003188097767</v>
      </c>
      <c r="F218" s="851">
        <f t="shared" si="2"/>
        <v>1639.3442622950818</v>
      </c>
      <c r="G218" s="851"/>
      <c r="H218" s="851"/>
      <c r="I218" s="851">
        <f t="shared" si="2"/>
        <v>1980.2955665024633</v>
      </c>
      <c r="J218" s="851"/>
    </row>
    <row r="219" spans="1:10" ht="12" customHeight="1">
      <c r="A219" s="10" t="s">
        <v>74</v>
      </c>
      <c r="B219" s="850">
        <f t="shared" si="1"/>
        <v>1456.8750174300708</v>
      </c>
      <c r="C219" s="851">
        <f t="shared" si="2"/>
        <v>1666.6666666666665</v>
      </c>
      <c r="D219" s="851">
        <f t="shared" si="2"/>
        <v>1456.5599492026097</v>
      </c>
      <c r="E219" s="851">
        <f t="shared" si="2"/>
        <v>1369.1170750680669</v>
      </c>
      <c r="F219" s="851">
        <f t="shared" si="2"/>
        <v>1639.3442622950818</v>
      </c>
      <c r="G219" s="851"/>
      <c r="H219" s="851"/>
      <c r="I219" s="851">
        <f t="shared" si="2"/>
        <v>1700.5545286506467</v>
      </c>
      <c r="J219" s="851"/>
    </row>
    <row r="220" spans="1:10" ht="11.25" customHeight="1">
      <c r="A220" s="10" t="s">
        <v>57</v>
      </c>
      <c r="B220" s="850">
        <f t="shared" si="1"/>
        <v>1471.9109096137402</v>
      </c>
      <c r="C220" s="851">
        <f t="shared" si="2"/>
        <v>1538.4615384615386</v>
      </c>
      <c r="D220" s="851">
        <f t="shared" si="2"/>
        <v>1547.4556443751219</v>
      </c>
      <c r="E220" s="851">
        <f t="shared" si="2"/>
        <v>1357.0305181467381</v>
      </c>
      <c r="F220" s="851">
        <f t="shared" si="2"/>
        <v>1666.6666666666667</v>
      </c>
      <c r="G220" s="851"/>
      <c r="H220" s="851"/>
      <c r="I220" s="851">
        <f t="shared" si="2"/>
        <v>1580.844175676501</v>
      </c>
      <c r="J220" s="851"/>
    </row>
    <row r="221" spans="1:10" ht="11.25" customHeight="1">
      <c r="A221" s="10" t="s">
        <v>58</v>
      </c>
      <c r="B221" s="850">
        <f t="shared" si="1"/>
        <v>1734.7149708950431</v>
      </c>
      <c r="C221" s="851">
        <f t="shared" si="2"/>
        <v>1923.0769230769231</v>
      </c>
      <c r="D221" s="851">
        <f t="shared" si="2"/>
        <v>1889.5965509038426</v>
      </c>
      <c r="E221" s="851">
        <f t="shared" si="2"/>
        <v>1626.227813200069</v>
      </c>
      <c r="F221" s="851">
        <f t="shared" si="2"/>
        <v>1785.7142857142856</v>
      </c>
      <c r="G221" s="851"/>
      <c r="H221" s="851"/>
      <c r="I221" s="851">
        <f t="shared" si="2"/>
        <v>1686.7937070684688</v>
      </c>
      <c r="J221" s="851"/>
    </row>
    <row r="222" spans="1:10" ht="11.25" customHeight="1">
      <c r="A222" s="10" t="s">
        <v>59</v>
      </c>
      <c r="B222" s="850">
        <f t="shared" si="1"/>
        <v>1472.7334509483569</v>
      </c>
      <c r="C222" s="851">
        <f t="shared" ref="C222:I237" si="3">(C106/C164)*10000</f>
        <v>1612.9032258064515</v>
      </c>
      <c r="D222" s="851">
        <f t="shared" si="3"/>
        <v>1492.2059558912281</v>
      </c>
      <c r="E222" s="851">
        <f t="shared" si="3"/>
        <v>1369.4395914527618</v>
      </c>
      <c r="F222" s="851">
        <f t="shared" si="3"/>
        <v>1612.9032258064515</v>
      </c>
      <c r="G222" s="851"/>
      <c r="H222" s="851"/>
      <c r="I222" s="851">
        <f t="shared" si="3"/>
        <v>1707.3170731707319</v>
      </c>
      <c r="J222" s="851"/>
    </row>
    <row r="223" spans="1:10" ht="11.25" customHeight="1">
      <c r="A223" s="10" t="s">
        <v>60</v>
      </c>
      <c r="B223" s="850">
        <f t="shared" si="1"/>
        <v>1501.1247019236964</v>
      </c>
      <c r="C223" s="851">
        <f t="shared" si="3"/>
        <v>1515.1515151515152</v>
      </c>
      <c r="D223" s="851">
        <f t="shared" si="3"/>
        <v>1479.3809880204726</v>
      </c>
      <c r="E223" s="851">
        <f t="shared" si="3"/>
        <v>1392.7332609228827</v>
      </c>
      <c r="F223" s="851">
        <f t="shared" si="3"/>
        <v>1538.4615384615386</v>
      </c>
      <c r="G223" s="851"/>
      <c r="H223" s="851"/>
      <c r="I223" s="851">
        <f t="shared" si="3"/>
        <v>1793.775718109544</v>
      </c>
      <c r="J223" s="851"/>
    </row>
    <row r="224" spans="1:10" ht="11.25" customHeight="1">
      <c r="A224" s="10" t="s">
        <v>61</v>
      </c>
      <c r="B224" s="850">
        <f t="shared" si="1"/>
        <v>1488.375067958681</v>
      </c>
      <c r="C224" s="851">
        <f t="shared" si="3"/>
        <v>1428.5714285714284</v>
      </c>
      <c r="D224" s="851">
        <f t="shared" si="3"/>
        <v>1349.2063492063492</v>
      </c>
      <c r="E224" s="851">
        <f t="shared" si="3"/>
        <v>1413.5776254322634</v>
      </c>
      <c r="F224" s="851">
        <f t="shared" si="3"/>
        <v>1470.5882352941178</v>
      </c>
      <c r="G224" s="851"/>
      <c r="H224" s="851"/>
      <c r="I224" s="851">
        <f t="shared" si="3"/>
        <v>2185.531589998091</v>
      </c>
      <c r="J224" s="851"/>
    </row>
    <row r="225" spans="1:10" ht="11.25" customHeight="1">
      <c r="A225" s="10" t="s">
        <v>62</v>
      </c>
      <c r="B225" s="850">
        <f t="shared" si="1"/>
        <v>1537.479216846524</v>
      </c>
      <c r="C225" s="851">
        <f t="shared" si="3"/>
        <v>1562.5</v>
      </c>
      <c r="D225" s="851">
        <f t="shared" si="3"/>
        <v>1548.6302277310801</v>
      </c>
      <c r="E225" s="851">
        <f t="shared" si="3"/>
        <v>1319.2148033490466</v>
      </c>
      <c r="F225" s="851">
        <f t="shared" si="3"/>
        <v>1470.5882352941178</v>
      </c>
      <c r="G225" s="851"/>
      <c r="H225" s="851"/>
      <c r="I225" s="851">
        <f t="shared" si="3"/>
        <v>2037.9863854105388</v>
      </c>
      <c r="J225" s="851"/>
    </row>
    <row r="226" spans="1:10" ht="11.25" customHeight="1">
      <c r="A226" s="10" t="s">
        <v>38</v>
      </c>
      <c r="B226" s="850">
        <f t="shared" si="1"/>
        <v>1492.7796675438035</v>
      </c>
      <c r="C226" s="851">
        <f t="shared" si="3"/>
        <v>1612.9032258064515</v>
      </c>
      <c r="D226" s="851">
        <f t="shared" si="3"/>
        <v>1383.1967213114754</v>
      </c>
      <c r="E226" s="851">
        <f t="shared" si="3"/>
        <v>1362.214116548827</v>
      </c>
      <c r="F226" s="851">
        <f t="shared" si="3"/>
        <v>1999.9999999999998</v>
      </c>
      <c r="G226" s="851"/>
      <c r="H226" s="851"/>
      <c r="I226" s="851">
        <f t="shared" si="3"/>
        <v>2066.2294179700039</v>
      </c>
      <c r="J226" s="851"/>
    </row>
    <row r="227" spans="1:10" ht="11.25" customHeight="1">
      <c r="A227" s="10" t="s">
        <v>39</v>
      </c>
      <c r="B227" s="850">
        <f t="shared" si="1"/>
        <v>1478.5975601076173</v>
      </c>
      <c r="C227" s="851">
        <f t="shared" si="3"/>
        <v>1724.1379310344828</v>
      </c>
      <c r="D227" s="851">
        <f t="shared" si="3"/>
        <v>1355.5590501651204</v>
      </c>
      <c r="E227" s="851">
        <f t="shared" si="3"/>
        <v>1388</v>
      </c>
      <c r="F227" s="851">
        <f t="shared" si="3"/>
        <v>2000</v>
      </c>
      <c r="G227" s="851"/>
      <c r="H227" s="851"/>
      <c r="I227" s="851">
        <f t="shared" si="3"/>
        <v>1964.6559383947078</v>
      </c>
      <c r="J227" s="851"/>
    </row>
    <row r="228" spans="1:10" ht="12" customHeight="1">
      <c r="A228" s="10" t="s">
        <v>40</v>
      </c>
      <c r="B228" s="850">
        <f t="shared" si="1"/>
        <v>1536.5042082599334</v>
      </c>
      <c r="C228" s="851">
        <f t="shared" si="3"/>
        <v>1612.9032258064515</v>
      </c>
      <c r="D228" s="851">
        <f t="shared" si="3"/>
        <v>1577.6251295655379</v>
      </c>
      <c r="E228" s="851">
        <f t="shared" si="3"/>
        <v>1368.6534216335538</v>
      </c>
      <c r="F228" s="851">
        <f t="shared" si="3"/>
        <v>1999.9999999999998</v>
      </c>
      <c r="G228" s="851"/>
      <c r="H228" s="851"/>
      <c r="I228" s="851">
        <f t="shared" si="3"/>
        <v>1795.0719143717251</v>
      </c>
      <c r="J228" s="851"/>
    </row>
    <row r="229" spans="1:10" ht="12" customHeight="1">
      <c r="A229" s="10" t="s">
        <v>41</v>
      </c>
      <c r="B229" s="850">
        <f t="shared" si="1"/>
        <v>1448.6449975438022</v>
      </c>
      <c r="C229" s="851">
        <f t="shared" si="3"/>
        <v>1639.3442622950818</v>
      </c>
      <c r="D229" s="851">
        <f t="shared" si="3"/>
        <v>1491.4562762372138</v>
      </c>
      <c r="E229" s="851">
        <f t="shared" si="3"/>
        <v>1317.2560543114803</v>
      </c>
      <c r="F229" s="851">
        <f t="shared" si="3"/>
        <v>2000</v>
      </c>
      <c r="G229" s="851"/>
      <c r="H229" s="851"/>
      <c r="I229" s="851">
        <f t="shared" si="3"/>
        <v>1514.9235013794835</v>
      </c>
      <c r="J229" s="851"/>
    </row>
    <row r="230" spans="1:10" ht="12" customHeight="1">
      <c r="A230" s="10" t="s">
        <v>42</v>
      </c>
      <c r="B230" s="850">
        <f t="shared" si="1"/>
        <v>1540.3835389867429</v>
      </c>
      <c r="C230" s="851">
        <f t="shared" si="3"/>
        <v>1587.3015873015872</v>
      </c>
      <c r="D230" s="851">
        <f t="shared" si="3"/>
        <v>1517.7890632867689</v>
      </c>
      <c r="E230" s="851">
        <f t="shared" si="3"/>
        <v>1434.0140561773824</v>
      </c>
      <c r="F230" s="851">
        <f t="shared" si="3"/>
        <v>1960.7620518177068</v>
      </c>
      <c r="G230" s="851"/>
      <c r="H230" s="851"/>
      <c r="I230" s="851">
        <f t="shared" si="3"/>
        <v>1806.7833620962911</v>
      </c>
      <c r="J230" s="851"/>
    </row>
    <row r="231" spans="1:10" ht="12" customHeight="1">
      <c r="A231" s="10" t="s">
        <v>44</v>
      </c>
      <c r="B231" s="850">
        <f t="shared" si="1"/>
        <v>1515.238243206777</v>
      </c>
      <c r="C231" s="851">
        <f t="shared" si="3"/>
        <v>1612.9032258064515</v>
      </c>
      <c r="D231" s="851">
        <f t="shared" si="3"/>
        <v>1518.1934327763856</v>
      </c>
      <c r="E231" s="851">
        <f t="shared" si="3"/>
        <v>1365.2730546109221</v>
      </c>
      <c r="F231" s="851">
        <f t="shared" si="3"/>
        <v>1960.7843137254902</v>
      </c>
      <c r="G231" s="851"/>
      <c r="H231" s="851"/>
      <c r="I231" s="851">
        <f t="shared" si="3"/>
        <v>1751.3368983957221</v>
      </c>
      <c r="J231" s="851"/>
    </row>
    <row r="232" spans="1:10" ht="12" customHeight="1">
      <c r="A232" s="10" t="s">
        <v>45</v>
      </c>
      <c r="B232" s="850">
        <f t="shared" si="1"/>
        <v>1376.2371945248617</v>
      </c>
      <c r="C232" s="851">
        <f t="shared" si="3"/>
        <v>1851.8518518518517</v>
      </c>
      <c r="D232" s="851">
        <f t="shared" si="3"/>
        <v>1293.4690415606449</v>
      </c>
      <c r="E232" s="851">
        <f t="shared" si="3"/>
        <v>1328.1426243229623</v>
      </c>
      <c r="F232" s="851">
        <f t="shared" si="3"/>
        <v>1923.1312204418718</v>
      </c>
      <c r="G232" s="851"/>
      <c r="H232" s="851"/>
      <c r="I232" s="851">
        <f t="shared" si="3"/>
        <v>1570.396131065587</v>
      </c>
      <c r="J232" s="851"/>
    </row>
    <row r="233" spans="1:10" ht="12" customHeight="1">
      <c r="A233" s="10" t="s">
        <v>46</v>
      </c>
      <c r="B233" s="850">
        <f t="shared" si="1"/>
        <v>1522.1371273189543</v>
      </c>
      <c r="C233" s="851">
        <f t="shared" si="3"/>
        <v>1923.0769230769229</v>
      </c>
      <c r="D233" s="851">
        <f t="shared" si="3"/>
        <v>1548.2444014376556</v>
      </c>
      <c r="E233" s="851">
        <f t="shared" si="3"/>
        <v>1326.8465280849182</v>
      </c>
      <c r="F233" s="851">
        <f t="shared" si="3"/>
        <v>1678.7167403331091</v>
      </c>
      <c r="G233" s="851"/>
      <c r="H233" s="851"/>
      <c r="I233" s="851">
        <f t="shared" si="3"/>
        <v>1877.7602767225667</v>
      </c>
      <c r="J233" s="851"/>
    </row>
    <row r="234" spans="1:10" ht="12" customHeight="1">
      <c r="A234" s="10" t="s">
        <v>47</v>
      </c>
      <c r="B234" s="850">
        <f t="shared" si="1"/>
        <v>1487.282165113922</v>
      </c>
      <c r="C234" s="851">
        <f t="shared" si="3"/>
        <v>1818.1818181818182</v>
      </c>
      <c r="D234" s="851">
        <f t="shared" si="3"/>
        <v>1519.2466236603009</v>
      </c>
      <c r="E234" s="851">
        <f t="shared" si="3"/>
        <v>1305.4485152885316</v>
      </c>
      <c r="F234" s="851">
        <f t="shared" si="3"/>
        <v>1999.9999999999998</v>
      </c>
      <c r="G234" s="851"/>
      <c r="H234" s="851"/>
      <c r="I234" s="851">
        <f t="shared" si="3"/>
        <v>1529.4206758991579</v>
      </c>
      <c r="J234" s="851"/>
    </row>
    <row r="235" spans="1:10" ht="12" customHeight="1">
      <c r="A235" s="10" t="s">
        <v>48</v>
      </c>
      <c r="B235" s="850">
        <f t="shared" si="1"/>
        <v>1509.7606679475321</v>
      </c>
      <c r="C235" s="851">
        <f t="shared" si="3"/>
        <v>1851.851851851852</v>
      </c>
      <c r="D235" s="851">
        <f t="shared" si="3"/>
        <v>1580.5257348272462</v>
      </c>
      <c r="E235" s="851">
        <f t="shared" si="3"/>
        <v>1374.4730674012421</v>
      </c>
      <c r="F235" s="851">
        <f t="shared" si="3"/>
        <v>1754.3859649122808</v>
      </c>
      <c r="G235" s="851"/>
      <c r="H235" s="851"/>
      <c r="I235" s="851">
        <f t="shared" si="3"/>
        <v>1495.441974802827</v>
      </c>
      <c r="J235" s="851"/>
    </row>
    <row r="236" spans="1:10" ht="12" customHeight="1">
      <c r="A236" s="10" t="s">
        <v>49</v>
      </c>
      <c r="B236" s="850">
        <f t="shared" si="1"/>
        <v>1437.1289886601348</v>
      </c>
      <c r="C236" s="851">
        <f t="shared" si="3"/>
        <v>2439.0243902439024</v>
      </c>
      <c r="D236" s="851">
        <f t="shared" si="3"/>
        <v>1408.7377404152337</v>
      </c>
      <c r="E236" s="851">
        <f t="shared" si="3"/>
        <v>1284.3176847992563</v>
      </c>
      <c r="F236" s="851">
        <f t="shared" si="3"/>
        <v>2439.0243902439024</v>
      </c>
      <c r="G236" s="851"/>
      <c r="H236" s="851"/>
      <c r="I236" s="851">
        <f t="shared" si="3"/>
        <v>1467.9231605654222</v>
      </c>
      <c r="J236" s="851"/>
    </row>
    <row r="237" spans="1:10" ht="12" customHeight="1">
      <c r="A237" s="10" t="s">
        <v>51</v>
      </c>
      <c r="B237" s="850">
        <f t="shared" si="1"/>
        <v>1525.3910021239622</v>
      </c>
      <c r="C237" s="851">
        <f t="shared" si="3"/>
        <v>1886.7924528301887</v>
      </c>
      <c r="D237" s="851">
        <f t="shared" si="3"/>
        <v>1493.1222623530318</v>
      </c>
      <c r="E237" s="851">
        <f t="shared" si="3"/>
        <v>1407.88161167721</v>
      </c>
      <c r="F237" s="851">
        <f t="shared" si="3"/>
        <v>2000</v>
      </c>
      <c r="G237" s="851"/>
      <c r="H237" s="851"/>
      <c r="I237" s="851">
        <f t="shared" si="3"/>
        <v>1534.4827586206898</v>
      </c>
      <c r="J237" s="852"/>
    </row>
    <row r="238" spans="1:10" s="5" customFormat="1" ht="14.25" customHeight="1">
      <c r="A238" s="15" t="s">
        <v>1063</v>
      </c>
      <c r="B238" s="16"/>
      <c r="C238" s="16"/>
      <c r="D238" s="16"/>
      <c r="E238" s="16"/>
      <c r="F238" s="16"/>
      <c r="G238" s="16"/>
      <c r="H238" s="16"/>
      <c r="I238" s="16"/>
    </row>
    <row r="239" spans="1:10" s="5" customFormat="1" ht="11.25" customHeight="1">
      <c r="A239" s="67"/>
      <c r="B239" s="62"/>
      <c r="C239" s="62"/>
      <c r="D239" s="62"/>
      <c r="E239" s="62"/>
      <c r="F239" s="62"/>
      <c r="G239" s="62"/>
      <c r="H239" s="62"/>
      <c r="I239" s="62"/>
    </row>
    <row r="240" spans="1:10" s="5" customFormat="1" ht="11.25" customHeight="1">
      <c r="A240" s="67"/>
      <c r="B240" s="62"/>
      <c r="C240" s="62"/>
      <c r="D240" s="62"/>
      <c r="E240" s="62"/>
      <c r="F240" s="62"/>
      <c r="G240" s="62"/>
      <c r="H240" s="62"/>
      <c r="I240" s="62"/>
    </row>
    <row r="241" spans="1:17" s="5" customFormat="1" ht="11.25" customHeight="1">
      <c r="A241" s="67"/>
      <c r="B241" s="62"/>
      <c r="C241" s="62"/>
      <c r="D241" s="62"/>
      <c r="E241" s="62"/>
      <c r="F241" s="62"/>
      <c r="G241" s="62"/>
      <c r="H241" s="62"/>
      <c r="I241" s="62"/>
    </row>
    <row r="242" spans="1:17" s="5" customFormat="1" ht="11.25" customHeight="1">
      <c r="A242" s="67"/>
      <c r="B242" s="62"/>
      <c r="C242" s="62"/>
      <c r="D242" s="62"/>
      <c r="E242" s="62"/>
      <c r="F242" s="62"/>
      <c r="G242" s="62"/>
      <c r="H242" s="62"/>
      <c r="I242" s="62"/>
    </row>
    <row r="243" spans="1:17" s="5" customFormat="1" ht="11.25" customHeight="1">
      <c r="A243" s="67"/>
      <c r="B243" s="62"/>
      <c r="C243" s="62"/>
      <c r="D243" s="62"/>
      <c r="E243" s="62"/>
      <c r="F243" s="62"/>
      <c r="G243" s="62"/>
      <c r="H243" s="62"/>
      <c r="I243" s="62"/>
    </row>
    <row r="244" spans="1:17" s="5" customFormat="1" ht="11.25" customHeight="1">
      <c r="A244" s="67"/>
      <c r="B244" s="62"/>
      <c r="C244" s="62"/>
      <c r="D244" s="62"/>
      <c r="E244" s="62"/>
      <c r="F244" s="62"/>
      <c r="G244" s="62"/>
      <c r="H244" s="62"/>
      <c r="I244" s="62"/>
    </row>
    <row r="245" spans="1:17" s="5" customFormat="1" ht="11.25" customHeight="1">
      <c r="A245" s="67"/>
      <c r="B245" s="62"/>
      <c r="C245" s="62"/>
      <c r="D245" s="62"/>
      <c r="E245" s="62"/>
      <c r="F245" s="62"/>
      <c r="G245" s="62"/>
      <c r="H245" s="62"/>
      <c r="I245" s="62"/>
    </row>
    <row r="246" spans="1:17" s="5" customFormat="1" ht="11.25" customHeight="1">
      <c r="A246" s="67"/>
      <c r="B246" s="62"/>
      <c r="C246" s="62"/>
      <c r="D246" s="62"/>
      <c r="E246" s="62"/>
      <c r="F246" s="62"/>
      <c r="G246" s="62"/>
      <c r="H246" s="62"/>
      <c r="I246" s="62"/>
    </row>
    <row r="249" spans="1:17">
      <c r="A249" s="60"/>
      <c r="B249" s="65"/>
      <c r="C249" s="65"/>
      <c r="D249" s="65"/>
      <c r="E249" s="65"/>
      <c r="F249" s="65"/>
      <c r="G249" s="65"/>
      <c r="H249" s="65"/>
      <c r="I249" s="65"/>
      <c r="J249" s="60"/>
      <c r="K249" s="60"/>
      <c r="L249" s="60"/>
      <c r="M249" s="60"/>
      <c r="N249" s="60"/>
      <c r="O249" s="60"/>
      <c r="P249" s="60"/>
      <c r="Q249" s="60"/>
    </row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</sheetData>
  <mergeCells count="7">
    <mergeCell ref="A122:J122"/>
    <mergeCell ref="A180:J180"/>
    <mergeCell ref="A64:I64"/>
    <mergeCell ref="A2:J2"/>
    <mergeCell ref="A3:J3"/>
    <mergeCell ref="A4:J4"/>
    <mergeCell ref="A6:J6"/>
  </mergeCells>
  <hyperlinks>
    <hyperlink ref="J1" location="Indice!A1" display="VOLVER"/>
  </hyperlinks>
  <printOptions horizontalCentered="1" verticalCentered="1"/>
  <pageMargins left="0.78740157480314965" right="0.78740157480314965" top="0.78740157480314965" bottom="0.78740157480314965" header="0" footer="0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CA5EAACE9DA04D9E421A617A76D009" ma:contentTypeVersion="19" ma:contentTypeDescription="Crear nuevo documento." ma:contentTypeScope="" ma:versionID="f76b87d8f803ec01972d4c4d38f87fe2">
  <xsd:schema xmlns:xsd="http://www.w3.org/2001/XMLSchema" xmlns:xs="http://www.w3.org/2001/XMLSchema" xmlns:p="http://schemas.microsoft.com/office/2006/metadata/properties" xmlns:ns2="77131357-5c03-45fa-a80b-b9111bb46cb1" xmlns:ns3="d3f11db4-a96c-41b4-b8ec-902c72f52048" targetNamespace="http://schemas.microsoft.com/office/2006/metadata/properties" ma:root="true" ma:fieldsID="89c3ec750eafe9623f1f4f51d70608f2" ns2:_="" ns3:_="">
    <xsd:import namespace="77131357-5c03-45fa-a80b-b9111bb46cb1"/>
    <xsd:import namespace="d3f11db4-a96c-41b4-b8ec-902c72f520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31357-5c03-45fa-a80b-b9111bb46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20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ab20cb4-9c0f-41d2-89f3-02c382a65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11db4-a96c-41b4-b8ec-902c72f520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c6aff7b-77d9-4645-af3f-7b0008d975fa}" ma:internalName="TaxCatchAll" ma:showField="CatchAllData" ma:web="d3f11db4-a96c-41b4-b8ec-902c72f520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7131357-5c03-45fa-a80b-b9111bb46cb1" xsi:nil="true"/>
    <TaxCatchAll xmlns="d3f11db4-a96c-41b4-b8ec-902c72f52048" xsi:nil="true"/>
    <lcf76f155ced4ddcb4097134ff3c332f xmlns="77131357-5c03-45fa-a80b-b9111bb46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190521-8AAB-485E-9D30-F889C1731D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689A9F-BF66-40B0-B9CC-E75C21AD3E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131357-5c03-45fa-a80b-b9111bb46cb1"/>
    <ds:schemaRef ds:uri="d3f11db4-a96c-41b4-b8ec-902c72f520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FFB732-EADE-4AFF-90B6-013EC0CE3A70}">
  <ds:schemaRefs>
    <ds:schemaRef ds:uri="http://purl.org/dc/terms/"/>
    <ds:schemaRef ds:uri="http://schemas.microsoft.com/office/2006/documentManagement/types"/>
    <ds:schemaRef ds:uri="http://www.w3.org/XML/1998/namespace"/>
    <ds:schemaRef ds:uri="77131357-5c03-45fa-a80b-b9111bb46cb1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3f11db4-a96c-41b4-b8ec-902c72f52048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42</vt:i4>
      </vt:variant>
    </vt:vector>
  </HeadingPairs>
  <TitlesOfParts>
    <vt:vector size="87" baseType="lpstr">
      <vt:lpstr>Tapa</vt:lpstr>
      <vt:lpstr>Contra tapa</vt:lpstr>
      <vt:lpstr>Indice</vt:lpstr>
      <vt:lpstr>Index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3.1-2</vt:lpstr>
      <vt:lpstr>3.3-4</vt:lpstr>
      <vt:lpstr>3.5-6</vt:lpstr>
      <vt:lpstr>3.7-8</vt:lpstr>
      <vt:lpstr>3.9-10</vt:lpstr>
      <vt:lpstr>4.1</vt:lpstr>
      <vt:lpstr>4.2</vt:lpstr>
      <vt:lpstr>4.3-4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4.15-16</vt:lpstr>
      <vt:lpstr>Referencias</vt:lpstr>
      <vt:lpstr>Direcciones</vt:lpstr>
      <vt:lpstr>'1.1'!Área_de_impresión</vt:lpstr>
      <vt:lpstr>'1.2'!Área_de_impresión</vt:lpstr>
      <vt:lpstr>'1.3'!Área_de_impresión</vt:lpstr>
      <vt:lpstr>'1.4'!Área_de_impresión</vt:lpstr>
      <vt:lpstr>'1.5'!Área_de_impresión</vt:lpstr>
      <vt:lpstr>'1.6'!Área_de_impresión</vt:lpstr>
      <vt:lpstr>'1.7'!Área_de_impresión</vt:lpstr>
      <vt:lpstr>'1.8'!Área_de_impresión</vt:lpstr>
      <vt:lpstr>'1.9'!Área_de_impresión</vt:lpstr>
      <vt:lpstr>'2.1'!Área_de_impresión</vt:lpstr>
      <vt:lpstr>'2.10'!Área_de_impresión</vt:lpstr>
      <vt:lpstr>'2.11'!Área_de_impresión</vt:lpstr>
      <vt:lpstr>'2.2'!Área_de_impresión</vt:lpstr>
      <vt:lpstr>'2.3'!Área_de_impresión</vt:lpstr>
      <vt:lpstr>'2.4'!Área_de_impresión</vt:lpstr>
      <vt:lpstr>'2.5'!Área_de_impresión</vt:lpstr>
      <vt:lpstr>'2.6'!Área_de_impresión</vt:lpstr>
      <vt:lpstr>'2.7'!Área_de_impresión</vt:lpstr>
      <vt:lpstr>'2.8'!Área_de_impresión</vt:lpstr>
      <vt:lpstr>'2.9'!Área_de_impresión</vt:lpstr>
      <vt:lpstr>'3.1-2'!Área_de_impresión</vt:lpstr>
      <vt:lpstr>'3.3-4'!Área_de_impresión</vt:lpstr>
      <vt:lpstr>'3.5-6'!Área_de_impresión</vt:lpstr>
      <vt:lpstr>'3.7-8'!Área_de_impresión</vt:lpstr>
      <vt:lpstr>'3.9-10'!Área_de_impresión</vt:lpstr>
      <vt:lpstr>'4.1'!Área_de_impresión</vt:lpstr>
      <vt:lpstr>'4.10'!Área_de_impresión</vt:lpstr>
      <vt:lpstr>'4.11'!Área_de_impresión</vt:lpstr>
      <vt:lpstr>'4.12'!Área_de_impresión</vt:lpstr>
      <vt:lpstr>'4.13'!Área_de_impresión</vt:lpstr>
      <vt:lpstr>'4.14'!Área_de_impresión</vt:lpstr>
      <vt:lpstr>'4.15-16'!Área_de_impresión</vt:lpstr>
      <vt:lpstr>'4.2'!Área_de_impresión</vt:lpstr>
      <vt:lpstr>'4.3-4'!Área_de_impresión</vt:lpstr>
      <vt:lpstr>'4.5'!Área_de_impresión</vt:lpstr>
      <vt:lpstr>'4.6'!Área_de_impresión</vt:lpstr>
      <vt:lpstr>'4.7'!Área_de_impresión</vt:lpstr>
      <vt:lpstr>'4.8'!Área_de_impresión</vt:lpstr>
      <vt:lpstr>'4.9'!Área_de_impresión</vt:lpstr>
      <vt:lpstr>Direcciones!Área_de_impresión</vt:lpstr>
      <vt:lpstr>Referencias!Área_de_impresión</vt:lpstr>
      <vt:lpstr>'2.6'!Títulos_a_imprimir</vt:lpstr>
    </vt:vector>
  </TitlesOfParts>
  <Company>Bolsa de Comercio de Rosario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PLB - DIyEE - Bolsa de Comercio de Rosario</dc:creator>
  <cp:lastModifiedBy>Della Siega, Marcela</cp:lastModifiedBy>
  <cp:lastPrinted>2026-07-22T16:22:57Z</cp:lastPrinted>
  <dcterms:created xsi:type="dcterms:W3CDTF">1998-03-31T17:08:34Z</dcterms:created>
  <dcterms:modified xsi:type="dcterms:W3CDTF">2026-08-19T14:02:00Z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0x010100D6CA5EAACE9DA04D9E421A617A76D009</vt:lpwstr>
  </property>
  <property fmtid="{D5CDD505-2E9C-101B-9397-08002B2CF9AE}" pid="3" name="MediaServiceImageTags">
    <vt:lpwstr/>
  </property>
</Properties>
</file>